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guilhermeandrade/Desktop/Projetos/marketplace/caio/laravel/database/seeders/"/>
    </mc:Choice>
  </mc:AlternateContent>
  <xr:revisionPtr revIDLastSave="0" documentId="13_ncr:1_{A06BE592-B9A0-3F4E-BAF5-15383D42C3F0}" xr6:coauthVersionLast="47" xr6:coauthVersionMax="47" xr10:uidLastSave="{00000000-0000-0000-0000-000000000000}"/>
  <bookViews>
    <workbookView xWindow="0" yWindow="720" windowWidth="29400" windowHeight="18400" tabRatio="783" activeTab="1" xr2:uid="{00000000-000D-0000-FFFF-FFFF00000000}"/>
  </bookViews>
  <sheets>
    <sheet name="CADASTRO CLIENTE" sheetId="1" r:id="rId1"/>
    <sheet name="PAINEL" sheetId="2" r:id="rId2"/>
    <sheet name="CHURRASQUEIRO + GUARN." sheetId="3" r:id="rId3"/>
    <sheet name="PADRÃO BERNARDINOS" sheetId="4" r:id="rId4"/>
    <sheet name="CALC. ORÇAMENTO" sheetId="5" r:id="rId5"/>
    <sheet name="base" sheetId="6" r:id="rId6"/>
  </sheets>
  <definedNames>
    <definedName name="_xlnm._FilterDatabase" localSheetId="4" hidden="1">'CALC. ORÇAMENTO'!$A$1:$F$563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StKMUBMxSUmrcV04GSq4jHjDPOR57oFSUNXDLBiRIks="/>
    </ext>
  </extLst>
</workbook>
</file>

<file path=xl/calcChain.xml><?xml version="1.0" encoding="utf-8"?>
<calcChain xmlns="http://schemas.openxmlformats.org/spreadsheetml/2006/main">
  <c r="J14" i="2" l="1"/>
  <c r="I26" i="2" s="1"/>
  <c r="C68" i="2"/>
  <c r="E68" i="2"/>
  <c r="G68" i="2" s="1"/>
  <c r="G69" i="2"/>
  <c r="D68" i="2"/>
  <c r="F68" i="2"/>
  <c r="O18" i="2"/>
  <c r="E194" i="6" a="1"/>
  <c r="E194" i="6" s="1"/>
  <c r="D194" i="6" a="1"/>
  <c r="D194" i="6" s="1"/>
  <c r="C194" i="6" a="1"/>
  <c r="C194" i="6" s="1"/>
  <c r="B194" i="6" a="1"/>
  <c r="B194" i="6" s="1"/>
  <c r="A194" i="6" a="1"/>
  <c r="A194" i="6" s="1"/>
  <c r="E193" i="6" a="1"/>
  <c r="E193" i="6" s="1"/>
  <c r="D193" i="6" a="1"/>
  <c r="D193" i="6" s="1"/>
  <c r="C193" i="6" a="1"/>
  <c r="C193" i="6" s="1"/>
  <c r="B193" i="6" a="1"/>
  <c r="B193" i="6" s="1"/>
  <c r="A193" i="6" a="1"/>
  <c r="A193" i="6" s="1"/>
  <c r="E192" i="6" a="1"/>
  <c r="E192" i="6" s="1"/>
  <c r="D192" i="6" a="1"/>
  <c r="D192" i="6" s="1"/>
  <c r="C192" i="6" a="1"/>
  <c r="C192" i="6" s="1"/>
  <c r="B192" i="6" a="1"/>
  <c r="B192" i="6" s="1"/>
  <c r="A192" i="6" a="1"/>
  <c r="A192" i="6" s="1"/>
  <c r="E191" i="6" a="1"/>
  <c r="E191" i="6" s="1"/>
  <c r="D191" i="6" a="1"/>
  <c r="D191" i="6" s="1"/>
  <c r="C191" i="6" a="1"/>
  <c r="C191" i="6" s="1"/>
  <c r="B191" i="6" a="1"/>
  <c r="B191" i="6" s="1"/>
  <c r="A191" i="6" a="1"/>
  <c r="A191" i="6" s="1"/>
  <c r="E190" i="6" a="1"/>
  <c r="E190" i="6" s="1"/>
  <c r="D190" i="6" a="1"/>
  <c r="D190" i="6" s="1"/>
  <c r="C190" i="6" a="1"/>
  <c r="C190" i="6" s="1"/>
  <c r="B190" i="6" a="1"/>
  <c r="B190" i="6" s="1"/>
  <c r="A190" i="6" a="1"/>
  <c r="A190" i="6" s="1"/>
  <c r="E189" i="6" a="1"/>
  <c r="E189" i="6" s="1"/>
  <c r="D189" i="6" a="1"/>
  <c r="D189" i="6" s="1"/>
  <c r="C189" i="6" a="1"/>
  <c r="C189" i="6" s="1"/>
  <c r="B189" i="6" a="1"/>
  <c r="B189" i="6" s="1"/>
  <c r="A189" i="6" a="1"/>
  <c r="A189" i="6" s="1"/>
  <c r="E188" i="6" a="1"/>
  <c r="E188" i="6" s="1"/>
  <c r="D188" i="6" a="1"/>
  <c r="D188" i="6" s="1"/>
  <c r="C188" i="6" a="1"/>
  <c r="C188" i="6" s="1"/>
  <c r="B188" i="6" a="1"/>
  <c r="B188" i="6" s="1"/>
  <c r="A188" i="6" a="1"/>
  <c r="A188" i="6" s="1"/>
  <c r="E187" i="6" a="1"/>
  <c r="E187" i="6" s="1"/>
  <c r="D187" i="6" a="1"/>
  <c r="D187" i="6" s="1"/>
  <c r="C187" i="6" a="1"/>
  <c r="C187" i="6" s="1"/>
  <c r="B187" i="6" a="1"/>
  <c r="B187" i="6" s="1"/>
  <c r="A187" i="6" a="1"/>
  <c r="A187" i="6" s="1"/>
  <c r="E186" i="6" a="1"/>
  <c r="E186" i="6" s="1"/>
  <c r="D186" i="6" a="1"/>
  <c r="D186" i="6" s="1"/>
  <c r="C186" i="6" a="1"/>
  <c r="C186" i="6" s="1"/>
  <c r="B186" i="6" a="1"/>
  <c r="B186" i="6" s="1"/>
  <c r="A186" i="6" a="1"/>
  <c r="A186" i="6" s="1"/>
  <c r="E185" i="6" a="1"/>
  <c r="E185" i="6" s="1"/>
  <c r="D185" i="6" a="1"/>
  <c r="D185" i="6" s="1"/>
  <c r="C185" i="6" a="1"/>
  <c r="C185" i="6" s="1"/>
  <c r="B185" i="6" a="1"/>
  <c r="B185" i="6" s="1"/>
  <c r="A185" i="6" a="1"/>
  <c r="A185" i="6" s="1"/>
  <c r="E184" i="6" a="1"/>
  <c r="E184" i="6" s="1"/>
  <c r="D184" i="6" a="1"/>
  <c r="D184" i="6" s="1"/>
  <c r="C184" i="6" a="1"/>
  <c r="C184" i="6" s="1"/>
  <c r="B184" i="6" a="1"/>
  <c r="B184" i="6" s="1"/>
  <c r="A184" i="6" a="1"/>
  <c r="A184" i="6" s="1"/>
  <c r="E183" i="6" a="1"/>
  <c r="E183" i="6" s="1"/>
  <c r="D183" i="6" a="1"/>
  <c r="D183" i="6" s="1"/>
  <c r="C183" i="6" a="1"/>
  <c r="C183" i="6" s="1"/>
  <c r="B183" i="6" a="1"/>
  <c r="B183" i="6" s="1"/>
  <c r="A183" i="6" a="1"/>
  <c r="A183" i="6" s="1"/>
  <c r="E182" i="6" a="1"/>
  <c r="E182" i="6" s="1"/>
  <c r="D182" i="6" a="1"/>
  <c r="D182" i="6" s="1"/>
  <c r="C182" i="6" a="1"/>
  <c r="C182" i="6" s="1"/>
  <c r="B182" i="6" a="1"/>
  <c r="B182" i="6" s="1"/>
  <c r="A182" i="6" a="1"/>
  <c r="A182" i="6" s="1"/>
  <c r="E181" i="6" a="1"/>
  <c r="E181" i="6" s="1"/>
  <c r="D181" i="6" a="1"/>
  <c r="D181" i="6" s="1"/>
  <c r="C181" i="6" a="1"/>
  <c r="C181" i="6" s="1"/>
  <c r="B181" i="6" a="1"/>
  <c r="B181" i="6" s="1"/>
  <c r="A181" i="6" a="1"/>
  <c r="A181" i="6" s="1"/>
  <c r="E180" i="6" a="1"/>
  <c r="E180" i="6" s="1"/>
  <c r="D180" i="6" a="1"/>
  <c r="D180" i="6" s="1"/>
  <c r="C180" i="6" a="1"/>
  <c r="C180" i="6" s="1"/>
  <c r="B180" i="6" a="1"/>
  <c r="B180" i="6" s="1"/>
  <c r="A180" i="6" a="1"/>
  <c r="A180" i="6" s="1"/>
  <c r="E179" i="6" a="1"/>
  <c r="E179" i="6" s="1"/>
  <c r="D179" i="6" a="1"/>
  <c r="D179" i="6" s="1"/>
  <c r="C179" i="6" a="1"/>
  <c r="C179" i="6" s="1"/>
  <c r="B179" i="6" a="1"/>
  <c r="B179" i="6" s="1"/>
  <c r="A179" i="6" a="1"/>
  <c r="A179" i="6" s="1"/>
  <c r="E178" i="6" a="1"/>
  <c r="E178" i="6" s="1"/>
  <c r="D178" i="6" a="1"/>
  <c r="D178" i="6" s="1"/>
  <c r="C178" i="6" a="1"/>
  <c r="C178" i="6" s="1"/>
  <c r="B178" i="6" a="1"/>
  <c r="B178" i="6" s="1"/>
  <c r="A178" i="6" a="1"/>
  <c r="A178" i="6" s="1"/>
  <c r="E177" i="6" a="1"/>
  <c r="E177" i="6" s="1"/>
  <c r="D177" i="6" a="1"/>
  <c r="D177" i="6" s="1"/>
  <c r="C177" i="6" a="1"/>
  <c r="C177" i="6" s="1"/>
  <c r="B177" i="6" a="1"/>
  <c r="B177" i="6" s="1"/>
  <c r="A177" i="6" a="1"/>
  <c r="A177" i="6" s="1"/>
  <c r="E176" i="6" a="1"/>
  <c r="E176" i="6" s="1"/>
  <c r="D176" i="6" a="1"/>
  <c r="D176" i="6" s="1"/>
  <c r="C176" i="6" a="1"/>
  <c r="C176" i="6" s="1"/>
  <c r="B176" i="6" a="1"/>
  <c r="B176" i="6" s="1"/>
  <c r="A176" i="6" a="1"/>
  <c r="A176" i="6" s="1"/>
  <c r="E175" i="6" a="1"/>
  <c r="E175" i="6" s="1"/>
  <c r="D175" i="6" a="1"/>
  <c r="D175" i="6" s="1"/>
  <c r="C175" i="6" a="1"/>
  <c r="C175" i="6" s="1"/>
  <c r="B175" i="6" a="1"/>
  <c r="B175" i="6" s="1"/>
  <c r="A175" i="6" a="1"/>
  <c r="A175" i="6" s="1"/>
  <c r="E174" i="6" a="1"/>
  <c r="E174" i="6" s="1"/>
  <c r="D174" i="6" a="1"/>
  <c r="D174" i="6" s="1"/>
  <c r="C174" i="6" a="1"/>
  <c r="C174" i="6" s="1"/>
  <c r="B174" i="6" a="1"/>
  <c r="B174" i="6" s="1"/>
  <c r="A174" i="6" a="1"/>
  <c r="A174" i="6" s="1"/>
  <c r="E173" i="6" a="1"/>
  <c r="E173" i="6" s="1"/>
  <c r="D173" i="6" a="1"/>
  <c r="D173" i="6" s="1"/>
  <c r="C173" i="6" a="1"/>
  <c r="C173" i="6" s="1"/>
  <c r="B173" i="6" a="1"/>
  <c r="B173" i="6" s="1"/>
  <c r="A173" i="6" a="1"/>
  <c r="A173" i="6" s="1"/>
  <c r="E172" i="6" a="1"/>
  <c r="E172" i="6" s="1"/>
  <c r="D172" i="6" a="1"/>
  <c r="D172" i="6" s="1"/>
  <c r="C172" i="6" a="1"/>
  <c r="C172" i="6" s="1"/>
  <c r="B172" i="6" a="1"/>
  <c r="B172" i="6" s="1"/>
  <c r="A172" i="6" a="1"/>
  <c r="A172" i="6" s="1"/>
  <c r="E171" i="6" a="1"/>
  <c r="E171" i="6" s="1"/>
  <c r="D171" i="6" a="1"/>
  <c r="D171" i="6" s="1"/>
  <c r="C171" i="6" a="1"/>
  <c r="C171" i="6" s="1"/>
  <c r="B171" i="6" a="1"/>
  <c r="B171" i="6" s="1"/>
  <c r="A171" i="6" a="1"/>
  <c r="A171" i="6" s="1"/>
  <c r="E170" i="6" a="1"/>
  <c r="E170" i="6" s="1"/>
  <c r="D170" i="6" a="1"/>
  <c r="D170" i="6" s="1"/>
  <c r="C170" i="6" a="1"/>
  <c r="C170" i="6" s="1"/>
  <c r="B170" i="6" a="1"/>
  <c r="B170" i="6" s="1"/>
  <c r="A170" i="6" a="1"/>
  <c r="A170" i="6" s="1"/>
  <c r="E169" i="6" a="1"/>
  <c r="E169" i="6" s="1"/>
  <c r="D169" i="6" a="1"/>
  <c r="D169" i="6" s="1"/>
  <c r="C169" i="6" a="1"/>
  <c r="C169" i="6" s="1"/>
  <c r="B169" i="6" a="1"/>
  <c r="B169" i="6" s="1"/>
  <c r="A169" i="6" a="1"/>
  <c r="A169" i="6" s="1"/>
  <c r="E168" i="6" a="1"/>
  <c r="E168" i="6" s="1"/>
  <c r="D168" i="6" a="1"/>
  <c r="D168" i="6" s="1"/>
  <c r="C168" i="6" a="1"/>
  <c r="C168" i="6" s="1"/>
  <c r="B168" i="6" a="1"/>
  <c r="B168" i="6" s="1"/>
  <c r="A168" i="6" a="1"/>
  <c r="A168" i="6" s="1"/>
  <c r="E167" i="6" a="1"/>
  <c r="E167" i="6" s="1"/>
  <c r="D167" i="6" a="1"/>
  <c r="D167" i="6" s="1"/>
  <c r="C167" i="6" a="1"/>
  <c r="C167" i="6" s="1"/>
  <c r="B167" i="6" a="1"/>
  <c r="B167" i="6" s="1"/>
  <c r="A167" i="6" a="1"/>
  <c r="A167" i="6" s="1"/>
  <c r="E166" i="6" a="1"/>
  <c r="E166" i="6" s="1"/>
  <c r="D166" i="6" a="1"/>
  <c r="D166" i="6" s="1"/>
  <c r="C166" i="6" a="1"/>
  <c r="C166" i="6" s="1"/>
  <c r="B166" i="6" a="1"/>
  <c r="B166" i="6" s="1"/>
  <c r="A166" i="6" a="1"/>
  <c r="A166" i="6" s="1"/>
  <c r="E165" i="6" a="1"/>
  <c r="E165" i="6" s="1"/>
  <c r="D165" i="6" a="1"/>
  <c r="D165" i="6" s="1"/>
  <c r="C165" i="6" a="1"/>
  <c r="C165" i="6" s="1"/>
  <c r="B165" i="6" a="1"/>
  <c r="B165" i="6" s="1"/>
  <c r="A165" i="6" a="1"/>
  <c r="A165" i="6" s="1"/>
  <c r="E164" i="6" a="1"/>
  <c r="E164" i="6" s="1"/>
  <c r="D164" i="6" a="1"/>
  <c r="D164" i="6" s="1"/>
  <c r="C164" i="6" a="1"/>
  <c r="C164" i="6" s="1"/>
  <c r="B164" i="6" a="1"/>
  <c r="B164" i="6" s="1"/>
  <c r="A164" i="6" a="1"/>
  <c r="A164" i="6" s="1"/>
  <c r="E163" i="6" a="1"/>
  <c r="E163" i="6" s="1"/>
  <c r="D163" i="6" a="1"/>
  <c r="D163" i="6" s="1"/>
  <c r="C163" i="6" a="1"/>
  <c r="C163" i="6" s="1"/>
  <c r="B163" i="6" a="1"/>
  <c r="B163" i="6" s="1"/>
  <c r="A163" i="6" a="1"/>
  <c r="A163" i="6" s="1"/>
  <c r="E162" i="6" a="1"/>
  <c r="E162" i="6" s="1"/>
  <c r="D162" i="6" a="1"/>
  <c r="D162" i="6" s="1"/>
  <c r="C162" i="6" a="1"/>
  <c r="C162" i="6" s="1"/>
  <c r="B162" i="6" a="1"/>
  <c r="B162" i="6" s="1"/>
  <c r="A162" i="6" a="1"/>
  <c r="A162" i="6" s="1"/>
  <c r="E161" i="6" a="1"/>
  <c r="E161" i="6" s="1"/>
  <c r="D161" i="6" a="1"/>
  <c r="D161" i="6" s="1"/>
  <c r="C161" i="6" a="1"/>
  <c r="C161" i="6" s="1"/>
  <c r="B161" i="6" a="1"/>
  <c r="B161" i="6" s="1"/>
  <c r="A161" i="6" a="1"/>
  <c r="A161" i="6" s="1"/>
  <c r="E160" i="6" a="1"/>
  <c r="E160" i="6" s="1"/>
  <c r="D160" i="6" a="1"/>
  <c r="D160" i="6" s="1"/>
  <c r="C160" i="6" a="1"/>
  <c r="C160" i="6" s="1"/>
  <c r="B160" i="6" a="1"/>
  <c r="B160" i="6" s="1"/>
  <c r="A160" i="6" a="1"/>
  <c r="A160" i="6" s="1"/>
  <c r="E159" i="6" a="1"/>
  <c r="E159" i="6" s="1"/>
  <c r="D159" i="6" a="1"/>
  <c r="D159" i="6" s="1"/>
  <c r="C159" i="6" a="1"/>
  <c r="C159" i="6" s="1"/>
  <c r="B159" i="6" a="1"/>
  <c r="B159" i="6" s="1"/>
  <c r="A159" i="6" a="1"/>
  <c r="A159" i="6" s="1"/>
  <c r="E158" i="6" a="1"/>
  <c r="E158" i="6" s="1"/>
  <c r="D158" i="6" a="1"/>
  <c r="D158" i="6" s="1"/>
  <c r="C158" i="6" a="1"/>
  <c r="C158" i="6" s="1"/>
  <c r="B158" i="6" a="1"/>
  <c r="B158" i="6" s="1"/>
  <c r="A158" i="6" a="1"/>
  <c r="A158" i="6" s="1"/>
  <c r="E157" i="6" a="1"/>
  <c r="E157" i="6" s="1"/>
  <c r="D157" i="6" a="1"/>
  <c r="D157" i="6" s="1"/>
  <c r="C157" i="6" a="1"/>
  <c r="C157" i="6" s="1"/>
  <c r="B157" i="6" a="1"/>
  <c r="B157" i="6" s="1"/>
  <c r="A157" i="6" a="1"/>
  <c r="A157" i="6" s="1"/>
  <c r="E156" i="6" a="1"/>
  <c r="E156" i="6" s="1"/>
  <c r="D156" i="6" a="1"/>
  <c r="D156" i="6" s="1"/>
  <c r="C156" i="6" a="1"/>
  <c r="C156" i="6" s="1"/>
  <c r="B156" i="6" a="1"/>
  <c r="B156" i="6" s="1"/>
  <c r="A156" i="6" a="1"/>
  <c r="A156" i="6" s="1"/>
  <c r="E155" i="6" a="1"/>
  <c r="E155" i="6" s="1"/>
  <c r="D155" i="6" a="1"/>
  <c r="D155" i="6" s="1"/>
  <c r="C155" i="6" a="1"/>
  <c r="C155" i="6" s="1"/>
  <c r="B155" i="6" a="1"/>
  <c r="B155" i="6" s="1"/>
  <c r="A155" i="6" a="1"/>
  <c r="A155" i="6" s="1"/>
  <c r="E154" i="6" a="1"/>
  <c r="E154" i="6" s="1"/>
  <c r="D154" i="6" a="1"/>
  <c r="D154" i="6" s="1"/>
  <c r="C154" i="6" a="1"/>
  <c r="C154" i="6" s="1"/>
  <c r="B154" i="6" a="1"/>
  <c r="B154" i="6" s="1"/>
  <c r="A154" i="6" a="1"/>
  <c r="A154" i="6" s="1"/>
  <c r="E153" i="6" a="1"/>
  <c r="E153" i="6" s="1"/>
  <c r="D153" i="6" a="1"/>
  <c r="D153" i="6" s="1"/>
  <c r="C153" i="6" a="1"/>
  <c r="C153" i="6" s="1"/>
  <c r="B153" i="6" a="1"/>
  <c r="B153" i="6" s="1"/>
  <c r="A153" i="6" a="1"/>
  <c r="A153" i="6" s="1"/>
  <c r="E152" i="6" a="1"/>
  <c r="E152" i="6" s="1"/>
  <c r="D152" i="6" a="1"/>
  <c r="D152" i="6" s="1"/>
  <c r="C152" i="6" a="1"/>
  <c r="C152" i="6" s="1"/>
  <c r="B152" i="6" a="1"/>
  <c r="B152" i="6" s="1"/>
  <c r="A152" i="6" a="1"/>
  <c r="A152" i="6" s="1"/>
  <c r="E151" i="6" a="1"/>
  <c r="E151" i="6" s="1"/>
  <c r="D151" i="6" a="1"/>
  <c r="D151" i="6" s="1"/>
  <c r="C151" i="6" a="1"/>
  <c r="C151" i="6" s="1"/>
  <c r="B151" i="6" a="1"/>
  <c r="B151" i="6" s="1"/>
  <c r="A151" i="6" a="1"/>
  <c r="A151" i="6" s="1"/>
  <c r="E150" i="6" a="1"/>
  <c r="E150" i="6" s="1"/>
  <c r="D150" i="6" a="1"/>
  <c r="D150" i="6" s="1"/>
  <c r="C150" i="6" a="1"/>
  <c r="C150" i="6" s="1"/>
  <c r="B150" i="6" a="1"/>
  <c r="B150" i="6" s="1"/>
  <c r="A150" i="6" a="1"/>
  <c r="A150" i="6" s="1"/>
  <c r="E149" i="6" a="1"/>
  <c r="E149" i="6" s="1"/>
  <c r="D149" i="6" a="1"/>
  <c r="D149" i="6" s="1"/>
  <c r="C149" i="6" a="1"/>
  <c r="C149" i="6" s="1"/>
  <c r="B149" i="6" a="1"/>
  <c r="B149" i="6" s="1"/>
  <c r="A149" i="6" a="1"/>
  <c r="A149" i="6" s="1"/>
  <c r="E148" i="6" a="1"/>
  <c r="E148" i="6" s="1"/>
  <c r="D148" i="6" a="1"/>
  <c r="D148" i="6" s="1"/>
  <c r="C148" i="6" a="1"/>
  <c r="C148" i="6" s="1"/>
  <c r="B148" i="6" a="1"/>
  <c r="B148" i="6" s="1"/>
  <c r="A148" i="6" a="1"/>
  <c r="A148" i="6" s="1"/>
  <c r="E147" i="6" a="1"/>
  <c r="E147" i="6" s="1"/>
  <c r="D147" i="6" a="1"/>
  <c r="D147" i="6" s="1"/>
  <c r="C147" i="6" a="1"/>
  <c r="C147" i="6" s="1"/>
  <c r="B147" i="6" a="1"/>
  <c r="B147" i="6" s="1"/>
  <c r="A147" i="6" a="1"/>
  <c r="A147" i="6" s="1"/>
  <c r="E146" i="6" a="1"/>
  <c r="E146" i="6" s="1"/>
  <c r="D146" i="6" a="1"/>
  <c r="D146" i="6" s="1"/>
  <c r="C146" i="6" a="1"/>
  <c r="C146" i="6" s="1"/>
  <c r="B146" i="6" a="1"/>
  <c r="B146" i="6" s="1"/>
  <c r="A146" i="6" a="1"/>
  <c r="A146" i="6" s="1"/>
  <c r="E145" i="6" a="1"/>
  <c r="E145" i="6" s="1"/>
  <c r="D145" i="6" a="1"/>
  <c r="D145" i="6" s="1"/>
  <c r="C145" i="6" a="1"/>
  <c r="C145" i="6" s="1"/>
  <c r="B145" i="6" a="1"/>
  <c r="B145" i="6" s="1"/>
  <c r="A145" i="6" a="1"/>
  <c r="A145" i="6" s="1"/>
  <c r="E144" i="6" a="1"/>
  <c r="E144" i="6" s="1"/>
  <c r="D144" i="6" a="1"/>
  <c r="D144" i="6" s="1"/>
  <c r="C144" i="6" a="1"/>
  <c r="C144" i="6" s="1"/>
  <c r="B144" i="6" a="1"/>
  <c r="B144" i="6" s="1"/>
  <c r="A144" i="6" a="1"/>
  <c r="A144" i="6" s="1"/>
  <c r="E143" i="6" a="1"/>
  <c r="E143" i="6" s="1"/>
  <c r="D143" i="6" a="1"/>
  <c r="D143" i="6" s="1"/>
  <c r="C143" i="6" a="1"/>
  <c r="C143" i="6" s="1"/>
  <c r="B143" i="6" a="1"/>
  <c r="B143" i="6" s="1"/>
  <c r="A143" i="6" a="1"/>
  <c r="A143" i="6" s="1"/>
  <c r="E142" i="6" a="1"/>
  <c r="E142" i="6" s="1"/>
  <c r="D142" i="6" a="1"/>
  <c r="D142" i="6" s="1"/>
  <c r="C142" i="6" a="1"/>
  <c r="C142" i="6" s="1"/>
  <c r="B142" i="6" a="1"/>
  <c r="B142" i="6" s="1"/>
  <c r="A142" i="6" a="1"/>
  <c r="A142" i="6" s="1"/>
  <c r="E141" i="6" a="1"/>
  <c r="E141" i="6" s="1"/>
  <c r="D141" i="6" a="1"/>
  <c r="D141" i="6" s="1"/>
  <c r="C141" i="6" a="1"/>
  <c r="C141" i="6" s="1"/>
  <c r="B141" i="6" a="1"/>
  <c r="B141" i="6" s="1"/>
  <c r="A141" i="6" a="1"/>
  <c r="A141" i="6" s="1"/>
  <c r="E140" i="6" a="1"/>
  <c r="E140" i="6" s="1"/>
  <c r="D140" i="6" a="1"/>
  <c r="D140" i="6" s="1"/>
  <c r="C140" i="6" a="1"/>
  <c r="C140" i="6" s="1"/>
  <c r="B140" i="6" a="1"/>
  <c r="B140" i="6" s="1"/>
  <c r="A140" i="6" a="1"/>
  <c r="A140" i="6" s="1"/>
  <c r="E139" i="6" a="1"/>
  <c r="E139" i="6" s="1"/>
  <c r="D139" i="6" a="1"/>
  <c r="D139" i="6" s="1"/>
  <c r="C139" i="6" a="1"/>
  <c r="C139" i="6" s="1"/>
  <c r="B139" i="6" a="1"/>
  <c r="B139" i="6" s="1"/>
  <c r="A139" i="6" a="1"/>
  <c r="A139" i="6" s="1"/>
  <c r="E138" i="6" a="1"/>
  <c r="E138" i="6" s="1"/>
  <c r="D138" i="6" a="1"/>
  <c r="D138" i="6" s="1"/>
  <c r="C138" i="6" a="1"/>
  <c r="C138" i="6" s="1"/>
  <c r="B138" i="6" a="1"/>
  <c r="B138" i="6" s="1"/>
  <c r="A138" i="6" a="1"/>
  <c r="A138" i="6" s="1"/>
  <c r="E137" i="6" a="1"/>
  <c r="E137" i="6" s="1"/>
  <c r="D137" i="6" a="1"/>
  <c r="D137" i="6" s="1"/>
  <c r="C137" i="6" a="1"/>
  <c r="C137" i="6" s="1"/>
  <c r="B137" i="6" a="1"/>
  <c r="B137" i="6" s="1"/>
  <c r="A137" i="6" a="1"/>
  <c r="A137" i="6" s="1"/>
  <c r="E136" i="6" a="1"/>
  <c r="E136" i="6" s="1"/>
  <c r="D136" i="6" a="1"/>
  <c r="D136" i="6" s="1"/>
  <c r="C136" i="6" a="1"/>
  <c r="C136" i="6" s="1"/>
  <c r="B136" i="6" a="1"/>
  <c r="B136" i="6" s="1"/>
  <c r="A136" i="6" a="1"/>
  <c r="A136" i="6" s="1"/>
  <c r="E135" i="6" a="1"/>
  <c r="E135" i="6" s="1"/>
  <c r="D135" i="6" a="1"/>
  <c r="D135" i="6" s="1"/>
  <c r="C135" i="6" a="1"/>
  <c r="C135" i="6" s="1"/>
  <c r="B135" i="6" a="1"/>
  <c r="B135" i="6" s="1"/>
  <c r="A135" i="6" a="1"/>
  <c r="A135" i="6" s="1"/>
  <c r="E134" i="6" a="1"/>
  <c r="E134" i="6" s="1"/>
  <c r="D134" i="6" a="1"/>
  <c r="D134" i="6" s="1"/>
  <c r="C134" i="6" a="1"/>
  <c r="C134" i="6" s="1"/>
  <c r="B134" i="6" a="1"/>
  <c r="B134" i="6" s="1"/>
  <c r="A134" i="6" a="1"/>
  <c r="A134" i="6" s="1"/>
  <c r="E133" i="6" a="1"/>
  <c r="E133" i="6" s="1"/>
  <c r="D133" i="6" a="1"/>
  <c r="D133" i="6" s="1"/>
  <c r="C133" i="6" a="1"/>
  <c r="C133" i="6" s="1"/>
  <c r="B133" i="6" a="1"/>
  <c r="B133" i="6" s="1"/>
  <c r="A133" i="6" a="1"/>
  <c r="A133" i="6" s="1"/>
  <c r="E132" i="6" a="1"/>
  <c r="E132" i="6" s="1"/>
  <c r="D132" i="6" a="1"/>
  <c r="D132" i="6" s="1"/>
  <c r="C132" i="6" a="1"/>
  <c r="C132" i="6" s="1"/>
  <c r="B132" i="6" a="1"/>
  <c r="B132" i="6" s="1"/>
  <c r="A132" i="6" a="1"/>
  <c r="A132" i="6" s="1"/>
  <c r="E131" i="6" a="1"/>
  <c r="E131" i="6" s="1"/>
  <c r="D131" i="6" a="1"/>
  <c r="D131" i="6" s="1"/>
  <c r="C131" i="6" a="1"/>
  <c r="C131" i="6" s="1"/>
  <c r="B131" i="6" a="1"/>
  <c r="B131" i="6" s="1"/>
  <c r="A131" i="6" a="1"/>
  <c r="A131" i="6" s="1"/>
  <c r="E130" i="6" a="1"/>
  <c r="E130" i="6" s="1"/>
  <c r="D130" i="6" a="1"/>
  <c r="D130" i="6" s="1"/>
  <c r="C130" i="6" a="1"/>
  <c r="C130" i="6" s="1"/>
  <c r="B130" i="6" a="1"/>
  <c r="B130" i="6" s="1"/>
  <c r="A130" i="6" a="1"/>
  <c r="A130" i="6" s="1"/>
  <c r="E129" i="6" a="1"/>
  <c r="E129" i="6" s="1"/>
  <c r="D129" i="6" a="1"/>
  <c r="D129" i="6" s="1"/>
  <c r="C129" i="6" a="1"/>
  <c r="C129" i="6" s="1"/>
  <c r="B129" i="6" a="1"/>
  <c r="B129" i="6" s="1"/>
  <c r="A129" i="6" a="1"/>
  <c r="A129" i="6" s="1"/>
  <c r="E128" i="6" a="1"/>
  <c r="E128" i="6" s="1"/>
  <c r="D128" i="6" a="1"/>
  <c r="D128" i="6" s="1"/>
  <c r="C128" i="6" a="1"/>
  <c r="C128" i="6" s="1"/>
  <c r="B128" i="6" a="1"/>
  <c r="B128" i="6" s="1"/>
  <c r="A128" i="6" a="1"/>
  <c r="A128" i="6" s="1"/>
  <c r="E127" i="6" a="1"/>
  <c r="E127" i="6" s="1"/>
  <c r="D127" i="6" a="1"/>
  <c r="D127" i="6" s="1"/>
  <c r="C127" i="6" a="1"/>
  <c r="C127" i="6" s="1"/>
  <c r="B127" i="6" a="1"/>
  <c r="B127" i="6" s="1"/>
  <c r="A127" i="6" a="1"/>
  <c r="A127" i="6" s="1"/>
  <c r="E126" i="6" a="1"/>
  <c r="E126" i="6" s="1"/>
  <c r="D126" i="6" a="1"/>
  <c r="D126" i="6" s="1"/>
  <c r="C126" i="6" a="1"/>
  <c r="C126" i="6" s="1"/>
  <c r="B126" i="6" a="1"/>
  <c r="B126" i="6" s="1"/>
  <c r="A126" i="6" a="1"/>
  <c r="A126" i="6" s="1"/>
  <c r="E125" i="6" a="1"/>
  <c r="E125" i="6" s="1"/>
  <c r="D125" i="6" a="1"/>
  <c r="D125" i="6" s="1"/>
  <c r="C125" i="6" a="1"/>
  <c r="C125" i="6" s="1"/>
  <c r="B125" i="6" a="1"/>
  <c r="B125" i="6" s="1"/>
  <c r="A125" i="6" a="1"/>
  <c r="A125" i="6" s="1"/>
  <c r="E124" i="6" a="1"/>
  <c r="E124" i="6" s="1"/>
  <c r="D124" i="6" a="1"/>
  <c r="D124" i="6" s="1"/>
  <c r="C124" i="6" a="1"/>
  <c r="C124" i="6" s="1"/>
  <c r="B124" i="6" a="1"/>
  <c r="B124" i="6" s="1"/>
  <c r="A124" i="6" a="1"/>
  <c r="A124" i="6" s="1"/>
  <c r="E123" i="6" a="1"/>
  <c r="E123" i="6" s="1"/>
  <c r="D123" i="6" a="1"/>
  <c r="D123" i="6" s="1"/>
  <c r="C123" i="6" a="1"/>
  <c r="C123" i="6" s="1"/>
  <c r="B123" i="6" a="1"/>
  <c r="B123" i="6" s="1"/>
  <c r="A123" i="6" a="1"/>
  <c r="A123" i="6" s="1"/>
  <c r="E122" i="6" a="1"/>
  <c r="E122" i="6" s="1"/>
  <c r="D122" i="6" a="1"/>
  <c r="D122" i="6" s="1"/>
  <c r="C122" i="6" a="1"/>
  <c r="C122" i="6" s="1"/>
  <c r="B122" i="6" a="1"/>
  <c r="B122" i="6" s="1"/>
  <c r="A122" i="6" a="1"/>
  <c r="A122" i="6" s="1"/>
  <c r="E121" i="6" a="1"/>
  <c r="E121" i="6" s="1"/>
  <c r="D121" i="6" a="1"/>
  <c r="D121" i="6" s="1"/>
  <c r="C121" i="6" a="1"/>
  <c r="C121" i="6" s="1"/>
  <c r="B121" i="6" a="1"/>
  <c r="B121" i="6" s="1"/>
  <c r="A121" i="6" a="1"/>
  <c r="A121" i="6" s="1"/>
  <c r="E120" i="6" a="1"/>
  <c r="E120" i="6" s="1"/>
  <c r="D120" i="6" a="1"/>
  <c r="D120" i="6" s="1"/>
  <c r="C120" i="6" a="1"/>
  <c r="C120" i="6" s="1"/>
  <c r="B120" i="6" a="1"/>
  <c r="B120" i="6" s="1"/>
  <c r="A120" i="6" a="1"/>
  <c r="A120" i="6" s="1"/>
  <c r="E119" i="6" a="1"/>
  <c r="E119" i="6" s="1"/>
  <c r="D119" i="6" a="1"/>
  <c r="D119" i="6" s="1"/>
  <c r="C119" i="6" a="1"/>
  <c r="C119" i="6" s="1"/>
  <c r="B119" i="6" a="1"/>
  <c r="B119" i="6" s="1"/>
  <c r="A119" i="6" a="1"/>
  <c r="A119" i="6" s="1"/>
  <c r="E118" i="6" a="1"/>
  <c r="E118" i="6" s="1"/>
  <c r="D118" i="6" a="1"/>
  <c r="D118" i="6" s="1"/>
  <c r="C118" i="6" a="1"/>
  <c r="C118" i="6" s="1"/>
  <c r="B118" i="6" a="1"/>
  <c r="B118" i="6" s="1"/>
  <c r="A118" i="6" a="1"/>
  <c r="A118" i="6" s="1"/>
  <c r="E117" i="6" a="1"/>
  <c r="E117" i="6" s="1"/>
  <c r="D117" i="6" a="1"/>
  <c r="D117" i="6" s="1"/>
  <c r="C117" i="6" a="1"/>
  <c r="C117" i="6" s="1"/>
  <c r="B117" i="6" a="1"/>
  <c r="B117" i="6" s="1"/>
  <c r="A117" i="6" a="1"/>
  <c r="A117" i="6" s="1"/>
  <c r="E116" i="6" a="1"/>
  <c r="E116" i="6" s="1"/>
  <c r="D116" i="6" a="1"/>
  <c r="D116" i="6" s="1"/>
  <c r="C116" i="6" a="1"/>
  <c r="C116" i="6" s="1"/>
  <c r="B116" i="6" a="1"/>
  <c r="B116" i="6" s="1"/>
  <c r="A116" i="6" a="1"/>
  <c r="A116" i="6" s="1"/>
  <c r="E115" i="6" a="1"/>
  <c r="E115" i="6" s="1"/>
  <c r="D115" i="6" a="1"/>
  <c r="D115" i="6" s="1"/>
  <c r="C115" i="6" a="1"/>
  <c r="C115" i="6" s="1"/>
  <c r="B115" i="6" a="1"/>
  <c r="B115" i="6" s="1"/>
  <c r="A115" i="6" a="1"/>
  <c r="A115" i="6" s="1"/>
  <c r="E114" i="6" a="1"/>
  <c r="E114" i="6" s="1"/>
  <c r="D114" i="6" a="1"/>
  <c r="D114" i="6" s="1"/>
  <c r="C114" i="6" a="1"/>
  <c r="C114" i="6" s="1"/>
  <c r="B114" i="6" a="1"/>
  <c r="B114" i="6" s="1"/>
  <c r="A114" i="6" a="1"/>
  <c r="A114" i="6" s="1"/>
  <c r="E113" i="6" a="1"/>
  <c r="E113" i="6" s="1"/>
  <c r="D113" i="6" a="1"/>
  <c r="D113" i="6" s="1"/>
  <c r="C113" i="6" a="1"/>
  <c r="C113" i="6" s="1"/>
  <c r="B113" i="6" a="1"/>
  <c r="B113" i="6" s="1"/>
  <c r="A113" i="6" a="1"/>
  <c r="A113" i="6" s="1"/>
  <c r="E112" i="6" a="1"/>
  <c r="E112" i="6" s="1"/>
  <c r="D112" i="6" a="1"/>
  <c r="D112" i="6" s="1"/>
  <c r="C112" i="6" a="1"/>
  <c r="C112" i="6" s="1"/>
  <c r="B112" i="6" a="1"/>
  <c r="B112" i="6" s="1"/>
  <c r="A112" i="6" a="1"/>
  <c r="A112" i="6" s="1"/>
  <c r="E111" i="6" a="1"/>
  <c r="E111" i="6" s="1"/>
  <c r="D111" i="6" a="1"/>
  <c r="D111" i="6" s="1"/>
  <c r="C111" i="6" a="1"/>
  <c r="C111" i="6" s="1"/>
  <c r="B111" i="6" a="1"/>
  <c r="B111" i="6" s="1"/>
  <c r="A111" i="6" a="1"/>
  <c r="A111" i="6" s="1"/>
  <c r="E110" i="6" a="1"/>
  <c r="E110" i="6" s="1"/>
  <c r="D110" i="6" a="1"/>
  <c r="D110" i="6" s="1"/>
  <c r="C110" i="6" a="1"/>
  <c r="C110" i="6" s="1"/>
  <c r="B110" i="6" a="1"/>
  <c r="B110" i="6" s="1"/>
  <c r="A110" i="6" a="1"/>
  <c r="A110" i="6" s="1"/>
  <c r="E109" i="6" a="1"/>
  <c r="E109" i="6" s="1"/>
  <c r="D109" i="6" a="1"/>
  <c r="D109" i="6" s="1"/>
  <c r="C109" i="6" a="1"/>
  <c r="C109" i="6" s="1"/>
  <c r="B109" i="6" a="1"/>
  <c r="B109" i="6" s="1"/>
  <c r="A109" i="6" a="1"/>
  <c r="A109" i="6" s="1"/>
  <c r="E108" i="6" a="1"/>
  <c r="E108" i="6" s="1"/>
  <c r="D108" i="6" a="1"/>
  <c r="D108" i="6" s="1"/>
  <c r="C108" i="6" a="1"/>
  <c r="C108" i="6" s="1"/>
  <c r="B108" i="6" a="1"/>
  <c r="B108" i="6" s="1"/>
  <c r="A108" i="6" a="1"/>
  <c r="A108" i="6" s="1"/>
  <c r="E107" i="6" a="1"/>
  <c r="E107" i="6" s="1"/>
  <c r="D107" i="6" a="1"/>
  <c r="D107" i="6" s="1"/>
  <c r="C107" i="6" a="1"/>
  <c r="C107" i="6" s="1"/>
  <c r="B107" i="6" a="1"/>
  <c r="B107" i="6" s="1"/>
  <c r="A107" i="6" a="1"/>
  <c r="A107" i="6" s="1"/>
  <c r="E106" i="6" a="1"/>
  <c r="E106" i="6" s="1"/>
  <c r="D106" i="6" a="1"/>
  <c r="D106" i="6" s="1"/>
  <c r="C106" i="6" a="1"/>
  <c r="C106" i="6" s="1"/>
  <c r="B106" i="6" a="1"/>
  <c r="B106" i="6" s="1"/>
  <c r="A106" i="6" a="1"/>
  <c r="A106" i="6" s="1"/>
  <c r="E105" i="6" a="1"/>
  <c r="E105" i="6" s="1"/>
  <c r="D105" i="6" a="1"/>
  <c r="D105" i="6" s="1"/>
  <c r="C105" i="6" a="1"/>
  <c r="C105" i="6" s="1"/>
  <c r="B105" i="6" a="1"/>
  <c r="B105" i="6" s="1"/>
  <c r="A105" i="6" a="1"/>
  <c r="A105" i="6" s="1"/>
  <c r="E104" i="6" a="1"/>
  <c r="E104" i="6" s="1"/>
  <c r="D104" i="6" a="1"/>
  <c r="D104" i="6" s="1"/>
  <c r="C104" i="6" a="1"/>
  <c r="C104" i="6" s="1"/>
  <c r="B104" i="6" a="1"/>
  <c r="B104" i="6" s="1"/>
  <c r="A104" i="6" a="1"/>
  <c r="A104" i="6" s="1"/>
  <c r="E103" i="6" a="1"/>
  <c r="E103" i="6" s="1"/>
  <c r="D103" i="6" a="1"/>
  <c r="D103" i="6" s="1"/>
  <c r="C103" i="6" a="1"/>
  <c r="C103" i="6" s="1"/>
  <c r="B103" i="6" a="1"/>
  <c r="B103" i="6" s="1"/>
  <c r="A103" i="6" a="1"/>
  <c r="A103" i="6" s="1"/>
  <c r="E102" i="6" a="1"/>
  <c r="E102" i="6" s="1"/>
  <c r="D102" i="6" a="1"/>
  <c r="D102" i="6" s="1"/>
  <c r="C102" i="6" a="1"/>
  <c r="C102" i="6" s="1"/>
  <c r="B102" i="6" a="1"/>
  <c r="B102" i="6" s="1"/>
  <c r="A102" i="6" a="1"/>
  <c r="A102" i="6" s="1"/>
  <c r="E101" i="6" a="1"/>
  <c r="E101" i="6" s="1"/>
  <c r="D101" i="6" a="1"/>
  <c r="D101" i="6" s="1"/>
  <c r="C101" i="6" a="1"/>
  <c r="C101" i="6" s="1"/>
  <c r="B101" i="6" a="1"/>
  <c r="B101" i="6" s="1"/>
  <c r="A101" i="6" a="1"/>
  <c r="A101" i="6" s="1"/>
  <c r="E100" i="6" a="1"/>
  <c r="E100" i="6" s="1"/>
  <c r="D100" i="6" a="1"/>
  <c r="D100" i="6" s="1"/>
  <c r="C100" i="6" a="1"/>
  <c r="C100" i="6" s="1"/>
  <c r="B100" i="6" a="1"/>
  <c r="B100" i="6" s="1"/>
  <c r="A100" i="6" a="1"/>
  <c r="A100" i="6" s="1"/>
  <c r="E99" i="6" a="1"/>
  <c r="E99" i="6" s="1"/>
  <c r="D99" i="6" a="1"/>
  <c r="D99" i="6" s="1"/>
  <c r="C99" i="6" a="1"/>
  <c r="C99" i="6" s="1"/>
  <c r="B99" i="6" a="1"/>
  <c r="B99" i="6" s="1"/>
  <c r="A99" i="6" a="1"/>
  <c r="A99" i="6" s="1"/>
  <c r="E98" i="6" a="1"/>
  <c r="E98" i="6" s="1"/>
  <c r="D98" i="6" a="1"/>
  <c r="D98" i="6" s="1"/>
  <c r="C98" i="6" a="1"/>
  <c r="C98" i="6" s="1"/>
  <c r="B98" i="6" a="1"/>
  <c r="B98" i="6" s="1"/>
  <c r="A98" i="6" a="1"/>
  <c r="A98" i="6" s="1"/>
  <c r="E97" i="6" a="1"/>
  <c r="E97" i="6" s="1"/>
  <c r="D97" i="6" a="1"/>
  <c r="D97" i="6" s="1"/>
  <c r="C97" i="6" a="1"/>
  <c r="C97" i="6" s="1"/>
  <c r="B97" i="6" a="1"/>
  <c r="B97" i="6" s="1"/>
  <c r="A97" i="6" a="1"/>
  <c r="A97" i="6" s="1"/>
  <c r="E96" i="6" a="1"/>
  <c r="E96" i="6" s="1"/>
  <c r="D96" i="6" a="1"/>
  <c r="D96" i="6" s="1"/>
  <c r="C96" i="6" a="1"/>
  <c r="C96" i="6" s="1"/>
  <c r="B96" i="6" a="1"/>
  <c r="B96" i="6" s="1"/>
  <c r="A96" i="6" a="1"/>
  <c r="A96" i="6" s="1"/>
  <c r="E95" i="6" a="1"/>
  <c r="E95" i="6" s="1"/>
  <c r="D95" i="6" a="1"/>
  <c r="D95" i="6" s="1"/>
  <c r="C95" i="6" a="1"/>
  <c r="C95" i="6" s="1"/>
  <c r="B95" i="6" a="1"/>
  <c r="B95" i="6" s="1"/>
  <c r="A95" i="6" a="1"/>
  <c r="A95" i="6" s="1"/>
  <c r="E94" i="6" a="1"/>
  <c r="E94" i="6" s="1"/>
  <c r="D94" i="6" a="1"/>
  <c r="D94" i="6" s="1"/>
  <c r="C94" i="6" a="1"/>
  <c r="C94" i="6" s="1"/>
  <c r="B94" i="6" a="1"/>
  <c r="B94" i="6" s="1"/>
  <c r="A94" i="6" a="1"/>
  <c r="A94" i="6" s="1"/>
  <c r="E93" i="6" a="1"/>
  <c r="E93" i="6" s="1"/>
  <c r="D93" i="6" a="1"/>
  <c r="D93" i="6" s="1"/>
  <c r="C93" i="6" a="1"/>
  <c r="C93" i="6" s="1"/>
  <c r="B93" i="6" a="1"/>
  <c r="B93" i="6" s="1"/>
  <c r="A93" i="6" a="1"/>
  <c r="A93" i="6" s="1"/>
  <c r="E92" i="6" a="1"/>
  <c r="E92" i="6" s="1"/>
  <c r="D92" i="6" a="1"/>
  <c r="D92" i="6" s="1"/>
  <c r="C92" i="6" a="1"/>
  <c r="C92" i="6" s="1"/>
  <c r="B92" i="6" a="1"/>
  <c r="B92" i="6" s="1"/>
  <c r="A92" i="6" a="1"/>
  <c r="A92" i="6" s="1"/>
  <c r="E91" i="6" a="1"/>
  <c r="E91" i="6" s="1"/>
  <c r="D91" i="6" a="1"/>
  <c r="D91" i="6" s="1"/>
  <c r="C91" i="6" a="1"/>
  <c r="C91" i="6" s="1"/>
  <c r="B91" i="6" a="1"/>
  <c r="B91" i="6" s="1"/>
  <c r="A91" i="6" a="1"/>
  <c r="A91" i="6" s="1"/>
  <c r="E90" i="6" a="1"/>
  <c r="E90" i="6" s="1"/>
  <c r="D90" i="6" a="1"/>
  <c r="D90" i="6" s="1"/>
  <c r="C90" i="6" a="1"/>
  <c r="C90" i="6" s="1"/>
  <c r="B90" i="6" a="1"/>
  <c r="B90" i="6" s="1"/>
  <c r="A90" i="6" a="1"/>
  <c r="A90" i="6" s="1"/>
  <c r="E89" i="6" a="1"/>
  <c r="E89" i="6" s="1"/>
  <c r="D89" i="6" a="1"/>
  <c r="D89" i="6" s="1"/>
  <c r="C89" i="6" a="1"/>
  <c r="C89" i="6" s="1"/>
  <c r="B89" i="6" a="1"/>
  <c r="B89" i="6" s="1"/>
  <c r="A89" i="6" a="1"/>
  <c r="A89" i="6" s="1"/>
  <c r="E88" i="6" a="1"/>
  <c r="E88" i="6" s="1"/>
  <c r="D88" i="6" a="1"/>
  <c r="D88" i="6" s="1"/>
  <c r="C88" i="6" a="1"/>
  <c r="C88" i="6" s="1"/>
  <c r="B88" i="6" a="1"/>
  <c r="B88" i="6" s="1"/>
  <c r="A88" i="6" a="1"/>
  <c r="A88" i="6" s="1"/>
  <c r="E87" i="6" a="1"/>
  <c r="E87" i="6" s="1"/>
  <c r="D87" i="6" a="1"/>
  <c r="D87" i="6" s="1"/>
  <c r="C87" i="6" a="1"/>
  <c r="C87" i="6" s="1"/>
  <c r="B87" i="6" a="1"/>
  <c r="B87" i="6" s="1"/>
  <c r="A87" i="6" a="1"/>
  <c r="A87" i="6" s="1"/>
  <c r="E86" i="6" a="1"/>
  <c r="E86" i="6" s="1"/>
  <c r="D86" i="6" a="1"/>
  <c r="D86" i="6" s="1"/>
  <c r="C86" i="6" a="1"/>
  <c r="C86" i="6" s="1"/>
  <c r="B86" i="6" a="1"/>
  <c r="B86" i="6" s="1"/>
  <c r="A86" i="6" a="1"/>
  <c r="A86" i="6" s="1"/>
  <c r="E85" i="6" a="1"/>
  <c r="E85" i="6" s="1"/>
  <c r="D85" i="6" a="1"/>
  <c r="D85" i="6" s="1"/>
  <c r="C85" i="6" a="1"/>
  <c r="C85" i="6" s="1"/>
  <c r="B85" i="6" a="1"/>
  <c r="B85" i="6" s="1"/>
  <c r="A85" i="6" a="1"/>
  <c r="A85" i="6" s="1"/>
  <c r="E84" i="6" a="1"/>
  <c r="E84" i="6" s="1"/>
  <c r="D84" i="6" a="1"/>
  <c r="D84" i="6" s="1"/>
  <c r="C84" i="6" a="1"/>
  <c r="C84" i="6" s="1"/>
  <c r="B84" i="6" a="1"/>
  <c r="B84" i="6" s="1"/>
  <c r="A84" i="6" a="1"/>
  <c r="A84" i="6" s="1"/>
  <c r="E83" i="6" a="1"/>
  <c r="E83" i="6" s="1"/>
  <c r="D83" i="6" a="1"/>
  <c r="D83" i="6" s="1"/>
  <c r="C83" i="6" a="1"/>
  <c r="C83" i="6" s="1"/>
  <c r="B83" i="6" a="1"/>
  <c r="B83" i="6" s="1"/>
  <c r="A83" i="6" a="1"/>
  <c r="A83" i="6" s="1"/>
  <c r="E82" i="6" a="1"/>
  <c r="E82" i="6" s="1"/>
  <c r="D82" i="6" a="1"/>
  <c r="D82" i="6" s="1"/>
  <c r="C82" i="6" a="1"/>
  <c r="C82" i="6" s="1"/>
  <c r="B82" i="6" a="1"/>
  <c r="B82" i="6" s="1"/>
  <c r="A82" i="6" a="1"/>
  <c r="A82" i="6" s="1"/>
  <c r="E81" i="6" a="1"/>
  <c r="E81" i="6" s="1"/>
  <c r="D81" i="6" a="1"/>
  <c r="D81" i="6" s="1"/>
  <c r="C81" i="6" a="1"/>
  <c r="C81" i="6" s="1"/>
  <c r="B81" i="6" a="1"/>
  <c r="B81" i="6" s="1"/>
  <c r="A81" i="6" a="1"/>
  <c r="A81" i="6" s="1"/>
  <c r="E80" i="6" a="1"/>
  <c r="E80" i="6" s="1"/>
  <c r="D80" i="6" a="1"/>
  <c r="D80" i="6" s="1"/>
  <c r="C80" i="6" a="1"/>
  <c r="C80" i="6" s="1"/>
  <c r="B80" i="6" a="1"/>
  <c r="B80" i="6" s="1"/>
  <c r="A80" i="6" a="1"/>
  <c r="A80" i="6" s="1"/>
  <c r="E79" i="6" a="1"/>
  <c r="E79" i="6" s="1"/>
  <c r="D79" i="6" a="1"/>
  <c r="D79" i="6" s="1"/>
  <c r="C79" i="6" a="1"/>
  <c r="C79" i="6" s="1"/>
  <c r="B79" i="6" a="1"/>
  <c r="B79" i="6" s="1"/>
  <c r="A79" i="6" a="1"/>
  <c r="A79" i="6" s="1"/>
  <c r="E78" i="6" a="1"/>
  <c r="E78" i="6" s="1"/>
  <c r="D78" i="6" a="1"/>
  <c r="D78" i="6" s="1"/>
  <c r="C78" i="6" a="1"/>
  <c r="C78" i="6" s="1"/>
  <c r="B78" i="6" a="1"/>
  <c r="B78" i="6" s="1"/>
  <c r="A78" i="6" a="1"/>
  <c r="A78" i="6" s="1"/>
  <c r="E77" i="6" a="1"/>
  <c r="E77" i="6" s="1"/>
  <c r="D77" i="6" a="1"/>
  <c r="D77" i="6" s="1"/>
  <c r="C77" i="6" a="1"/>
  <c r="C77" i="6" s="1"/>
  <c r="B77" i="6" a="1"/>
  <c r="B77" i="6" s="1"/>
  <c r="A77" i="6" a="1"/>
  <c r="A77" i="6" s="1"/>
  <c r="E76" i="6" a="1"/>
  <c r="E76" i="6" s="1"/>
  <c r="D76" i="6" a="1"/>
  <c r="D76" i="6" s="1"/>
  <c r="C76" i="6" a="1"/>
  <c r="C76" i="6" s="1"/>
  <c r="B76" i="6" a="1"/>
  <c r="B76" i="6" s="1"/>
  <c r="A76" i="6" a="1"/>
  <c r="A76" i="6" s="1"/>
  <c r="E75" i="6" a="1"/>
  <c r="E75" i="6" s="1"/>
  <c r="D75" i="6" a="1"/>
  <c r="D75" i="6" s="1"/>
  <c r="C75" i="6" a="1"/>
  <c r="C75" i="6" s="1"/>
  <c r="B75" i="6" a="1"/>
  <c r="B75" i="6" s="1"/>
  <c r="A75" i="6" a="1"/>
  <c r="A75" i="6" s="1"/>
  <c r="E74" i="6" a="1"/>
  <c r="E74" i="6" s="1"/>
  <c r="D74" i="6" a="1"/>
  <c r="D74" i="6" s="1"/>
  <c r="C74" i="6" a="1"/>
  <c r="C74" i="6" s="1"/>
  <c r="B74" i="6" a="1"/>
  <c r="B74" i="6" s="1"/>
  <c r="A74" i="6" a="1"/>
  <c r="A74" i="6" s="1"/>
  <c r="E73" i="6" a="1"/>
  <c r="E73" i="6" s="1"/>
  <c r="D73" i="6" a="1"/>
  <c r="D73" i="6" s="1"/>
  <c r="C73" i="6" a="1"/>
  <c r="C73" i="6" s="1"/>
  <c r="B73" i="6" a="1"/>
  <c r="B73" i="6" s="1"/>
  <c r="A73" i="6" a="1"/>
  <c r="A73" i="6" s="1"/>
  <c r="E72" i="6" a="1"/>
  <c r="E72" i="6" s="1"/>
  <c r="D72" i="6" a="1"/>
  <c r="D72" i="6" s="1"/>
  <c r="C72" i="6" a="1"/>
  <c r="C72" i="6" s="1"/>
  <c r="B72" i="6" a="1"/>
  <c r="B72" i="6" s="1"/>
  <c r="A72" i="6" a="1"/>
  <c r="A72" i="6" s="1"/>
  <c r="E71" i="6" a="1"/>
  <c r="E71" i="6" s="1"/>
  <c r="D71" i="6" a="1"/>
  <c r="D71" i="6" s="1"/>
  <c r="C71" i="6" a="1"/>
  <c r="C71" i="6" s="1"/>
  <c r="B71" i="6" a="1"/>
  <c r="B71" i="6" s="1"/>
  <c r="A71" i="6" a="1"/>
  <c r="A71" i="6" s="1"/>
  <c r="E70" i="6" a="1"/>
  <c r="E70" i="6" s="1"/>
  <c r="D70" i="6" a="1"/>
  <c r="D70" i="6" s="1"/>
  <c r="C70" i="6" a="1"/>
  <c r="C70" i="6" s="1"/>
  <c r="B70" i="6" a="1"/>
  <c r="B70" i="6" s="1"/>
  <c r="A70" i="6" a="1"/>
  <c r="A70" i="6" s="1"/>
  <c r="E69" i="6" a="1"/>
  <c r="E69" i="6" s="1"/>
  <c r="D69" i="6" a="1"/>
  <c r="D69" i="6" s="1"/>
  <c r="C69" i="6" a="1"/>
  <c r="C69" i="6" s="1"/>
  <c r="B69" i="6" a="1"/>
  <c r="B69" i="6" s="1"/>
  <c r="A69" i="6" a="1"/>
  <c r="A69" i="6" s="1"/>
  <c r="E68" i="6" a="1"/>
  <c r="E68" i="6" s="1"/>
  <c r="D68" i="6" a="1"/>
  <c r="D68" i="6" s="1"/>
  <c r="C68" i="6" a="1"/>
  <c r="C68" i="6" s="1"/>
  <c r="B68" i="6" a="1"/>
  <c r="B68" i="6" s="1"/>
  <c r="A68" i="6" a="1"/>
  <c r="A68" i="6" s="1"/>
  <c r="E67" i="6" a="1"/>
  <c r="E67" i="6" s="1"/>
  <c r="D67" i="6" a="1"/>
  <c r="D67" i="6" s="1"/>
  <c r="C67" i="6" a="1"/>
  <c r="C67" i="6" s="1"/>
  <c r="B67" i="6" a="1"/>
  <c r="B67" i="6" s="1"/>
  <c r="A67" i="6" a="1"/>
  <c r="A67" i="6" s="1"/>
  <c r="E66" i="6" a="1"/>
  <c r="E66" i="6" s="1"/>
  <c r="D66" i="6" a="1"/>
  <c r="D66" i="6" s="1"/>
  <c r="C66" i="6" a="1"/>
  <c r="C66" i="6" s="1"/>
  <c r="B66" i="6" a="1"/>
  <c r="B66" i="6" s="1"/>
  <c r="A66" i="6" a="1"/>
  <c r="A66" i="6" s="1"/>
  <c r="E65" i="6" a="1"/>
  <c r="E65" i="6" s="1"/>
  <c r="D65" i="6" a="1"/>
  <c r="D65" i="6" s="1"/>
  <c r="C65" i="6" a="1"/>
  <c r="C65" i="6" s="1"/>
  <c r="B65" i="6" a="1"/>
  <c r="B65" i="6" s="1"/>
  <c r="A65" i="6" a="1"/>
  <c r="A65" i="6" s="1"/>
  <c r="E64" i="6" a="1"/>
  <c r="E64" i="6" s="1"/>
  <c r="D64" i="6" a="1"/>
  <c r="D64" i="6" s="1"/>
  <c r="F70" i="2" s="1"/>
  <c r="C64" i="6" a="1"/>
  <c r="C64" i="6" s="1"/>
  <c r="E70" i="2" s="1"/>
  <c r="B64" i="6" a="1"/>
  <c r="B64" i="6" s="1"/>
  <c r="D70" i="2" s="1"/>
  <c r="A64" i="6" a="1"/>
  <c r="A64" i="6" s="1"/>
  <c r="C70" i="2" s="1"/>
  <c r="E63" i="6" a="1"/>
  <c r="E63" i="6" s="1"/>
  <c r="D63" i="6" a="1"/>
  <c r="D63" i="6" s="1"/>
  <c r="F69" i="2" s="1"/>
  <c r="C63" i="6" a="1"/>
  <c r="C63" i="6" s="1"/>
  <c r="E69" i="2" s="1"/>
  <c r="B63" i="6" a="1"/>
  <c r="B63" i="6" s="1"/>
  <c r="A63" i="6" a="1"/>
  <c r="A63" i="6" s="1"/>
  <c r="C69" i="2" s="1"/>
  <c r="E62" i="6" a="1"/>
  <c r="E62" i="6" s="1"/>
  <c r="D62" i="6" a="1"/>
  <c r="D62" i="6" s="1"/>
  <c r="C62" i="6" a="1"/>
  <c r="C62" i="6" s="1"/>
  <c r="B62" i="6" a="1"/>
  <c r="B62" i="6" s="1"/>
  <c r="A62" i="6" a="1"/>
  <c r="A62" i="6" s="1"/>
  <c r="E61" i="6" a="1"/>
  <c r="E61" i="6" s="1"/>
  <c r="D61" i="6" a="1"/>
  <c r="D61" i="6" s="1"/>
  <c r="F67" i="2" s="1"/>
  <c r="C61" i="6" a="1"/>
  <c r="C61" i="6" s="1"/>
  <c r="E67" i="2" s="1"/>
  <c r="B61" i="6" a="1"/>
  <c r="B61" i="6" s="1"/>
  <c r="D67" i="2" s="1"/>
  <c r="A61" i="6" a="1"/>
  <c r="A61" i="6" s="1"/>
  <c r="C67" i="2" s="1"/>
  <c r="E60" i="6" a="1"/>
  <c r="E60" i="6" s="1"/>
  <c r="D60" i="6" a="1"/>
  <c r="D60" i="6" s="1"/>
  <c r="F66" i="2" s="1"/>
  <c r="C60" i="6" a="1"/>
  <c r="C60" i="6" s="1"/>
  <c r="E66" i="2" s="1"/>
  <c r="B60" i="6" a="1"/>
  <c r="B60" i="6" s="1"/>
  <c r="D66" i="2" s="1"/>
  <c r="A60" i="6" a="1"/>
  <c r="A60" i="6" s="1"/>
  <c r="E59" i="6" a="1"/>
  <c r="E59" i="6" s="1"/>
  <c r="D59" i="6" a="1"/>
  <c r="D59" i="6" s="1"/>
  <c r="F65" i="2" s="1"/>
  <c r="C59" i="6" a="1"/>
  <c r="C59" i="6" s="1"/>
  <c r="E65" i="2" s="1"/>
  <c r="B59" i="6" a="1"/>
  <c r="B59" i="6" s="1"/>
  <c r="D65" i="2" s="1"/>
  <c r="A59" i="6" a="1"/>
  <c r="A59" i="6" s="1"/>
  <c r="C65" i="2" s="1"/>
  <c r="E58" i="6" a="1"/>
  <c r="E58" i="6" s="1"/>
  <c r="D58" i="6" a="1"/>
  <c r="D58" i="6" s="1"/>
  <c r="F64" i="2" s="1"/>
  <c r="C58" i="6" a="1"/>
  <c r="C58" i="6" s="1"/>
  <c r="B58" i="6" a="1"/>
  <c r="B58" i="6" s="1"/>
  <c r="D64" i="2" s="1"/>
  <c r="A58" i="6" a="1"/>
  <c r="A58" i="6" s="1"/>
  <c r="C64" i="2" s="1"/>
  <c r="E57" i="6" a="1"/>
  <c r="E57" i="6" s="1"/>
  <c r="D57" i="6" a="1"/>
  <c r="D57" i="6" s="1"/>
  <c r="F63" i="2" s="1"/>
  <c r="C57" i="6" a="1"/>
  <c r="C57" i="6" s="1"/>
  <c r="E63" i="2" s="1"/>
  <c r="B57" i="6" a="1"/>
  <c r="B57" i="6" s="1"/>
  <c r="D63" i="2" s="1"/>
  <c r="A57" i="6" a="1"/>
  <c r="A57" i="6" s="1"/>
  <c r="C63" i="2" s="1"/>
  <c r="E56" i="6" a="1"/>
  <c r="E56" i="6" s="1"/>
  <c r="D56" i="6" a="1"/>
  <c r="D56" i="6" s="1"/>
  <c r="F62" i="2" s="1"/>
  <c r="C56" i="6" a="1"/>
  <c r="C56" i="6" s="1"/>
  <c r="E62" i="2" s="1"/>
  <c r="B56" i="6" a="1"/>
  <c r="B56" i="6" s="1"/>
  <c r="D62" i="2" s="1"/>
  <c r="A56" i="6" a="1"/>
  <c r="A56" i="6" s="1"/>
  <c r="C62" i="2" s="1"/>
  <c r="E55" i="6" a="1"/>
  <c r="E55" i="6" s="1"/>
  <c r="D55" i="6" a="1"/>
  <c r="D55" i="6" s="1"/>
  <c r="F61" i="2" s="1"/>
  <c r="C55" i="6" a="1"/>
  <c r="C55" i="6" s="1"/>
  <c r="E61" i="2" s="1"/>
  <c r="B55" i="6" a="1"/>
  <c r="B55" i="6" s="1"/>
  <c r="A55" i="6" a="1"/>
  <c r="A55" i="6" s="1"/>
  <c r="C61" i="2" s="1"/>
  <c r="E54" i="6" a="1"/>
  <c r="E54" i="6" s="1"/>
  <c r="D54" i="6" a="1"/>
  <c r="D54" i="6" s="1"/>
  <c r="F60" i="2" s="1"/>
  <c r="C54" i="6" a="1"/>
  <c r="C54" i="6" s="1"/>
  <c r="B54" i="6" a="1"/>
  <c r="B54" i="6" s="1"/>
  <c r="D60" i="2" s="1"/>
  <c r="A54" i="6" a="1"/>
  <c r="A54" i="6" s="1"/>
  <c r="C60" i="2" s="1"/>
  <c r="E53" i="6" a="1"/>
  <c r="E53" i="6" s="1"/>
  <c r="D53" i="6" a="1"/>
  <c r="D53" i="6" s="1"/>
  <c r="C53" i="6" a="1"/>
  <c r="C53" i="6" s="1"/>
  <c r="E59" i="2" s="1"/>
  <c r="B53" i="6" a="1"/>
  <c r="B53" i="6" s="1"/>
  <c r="D59" i="2" s="1"/>
  <c r="A53" i="6" a="1"/>
  <c r="A53" i="6" s="1"/>
  <c r="C59" i="2" s="1"/>
  <c r="E52" i="6" a="1"/>
  <c r="E52" i="6" s="1"/>
  <c r="D52" i="6" a="1"/>
  <c r="D52" i="6" s="1"/>
  <c r="F58" i="2" s="1"/>
  <c r="C52" i="6" a="1"/>
  <c r="C52" i="6" s="1"/>
  <c r="E58" i="2" s="1"/>
  <c r="B52" i="6" a="1"/>
  <c r="B52" i="6" s="1"/>
  <c r="D58" i="2" s="1"/>
  <c r="A52" i="6" a="1"/>
  <c r="A52" i="6" s="1"/>
  <c r="C58" i="2" s="1"/>
  <c r="E51" i="6" a="1"/>
  <c r="E51" i="6" s="1"/>
  <c r="D51" i="6" a="1"/>
  <c r="D51" i="6" s="1"/>
  <c r="F57" i="2" s="1"/>
  <c r="C51" i="6" a="1"/>
  <c r="C51" i="6" s="1"/>
  <c r="E57" i="2" s="1"/>
  <c r="B51" i="6" a="1"/>
  <c r="B51" i="6" s="1"/>
  <c r="A51" i="6" a="1"/>
  <c r="A51" i="6" s="1"/>
  <c r="C57" i="2" s="1"/>
  <c r="E50" i="6" a="1"/>
  <c r="E50" i="6" s="1"/>
  <c r="D50" i="6" a="1"/>
  <c r="D50" i="6" s="1"/>
  <c r="F56" i="2" s="1"/>
  <c r="C50" i="6" a="1"/>
  <c r="C50" i="6" s="1"/>
  <c r="B50" i="6" a="1"/>
  <c r="B50" i="6" s="1"/>
  <c r="D56" i="2" s="1"/>
  <c r="A50" i="6" a="1"/>
  <c r="A50" i="6" s="1"/>
  <c r="C56" i="2" s="1"/>
  <c r="E49" i="6" a="1"/>
  <c r="E49" i="6" s="1"/>
  <c r="D49" i="6" a="1"/>
  <c r="D49" i="6" s="1"/>
  <c r="C49" i="6" a="1"/>
  <c r="C49" i="6" s="1"/>
  <c r="E55" i="2" s="1"/>
  <c r="B49" i="6" a="1"/>
  <c r="B49" i="6" s="1"/>
  <c r="D55" i="2" s="1"/>
  <c r="A49" i="6" a="1"/>
  <c r="A49" i="6" s="1"/>
  <c r="C55" i="2" s="1"/>
  <c r="E48" i="6" a="1"/>
  <c r="E48" i="6" s="1"/>
  <c r="D48" i="6" a="1"/>
  <c r="D48" i="6" s="1"/>
  <c r="F54" i="2" s="1"/>
  <c r="C48" i="6" a="1"/>
  <c r="C48" i="6" s="1"/>
  <c r="E54" i="2" s="1"/>
  <c r="B48" i="6" a="1"/>
  <c r="B48" i="6" s="1"/>
  <c r="D54" i="2" s="1"/>
  <c r="A48" i="6" a="1"/>
  <c r="A48" i="6" s="1"/>
  <c r="C54" i="2" s="1"/>
  <c r="E47" i="6" a="1"/>
  <c r="E47" i="6" s="1"/>
  <c r="D47" i="6" a="1"/>
  <c r="D47" i="6" s="1"/>
  <c r="F53" i="2" s="1"/>
  <c r="C47" i="6" a="1"/>
  <c r="C47" i="6" s="1"/>
  <c r="E53" i="2" s="1"/>
  <c r="B47" i="6" a="1"/>
  <c r="B47" i="6" s="1"/>
  <c r="D53" i="2" s="1"/>
  <c r="A47" i="6" a="1"/>
  <c r="A47" i="6" s="1"/>
  <c r="C53" i="2" s="1"/>
  <c r="E46" i="6" a="1"/>
  <c r="E46" i="6" s="1"/>
  <c r="D46" i="6" a="1"/>
  <c r="D46" i="6" s="1"/>
  <c r="F52" i="2" s="1"/>
  <c r="C46" i="6" a="1"/>
  <c r="C46" i="6" s="1"/>
  <c r="B46" i="6" a="1"/>
  <c r="B46" i="6" s="1"/>
  <c r="D52" i="2" s="1"/>
  <c r="A46" i="6" a="1"/>
  <c r="A46" i="6" s="1"/>
  <c r="C52" i="2" s="1"/>
  <c r="E45" i="6" a="1"/>
  <c r="E45" i="6" s="1"/>
  <c r="D45" i="6" a="1"/>
  <c r="D45" i="6" s="1"/>
  <c r="C45" i="6" a="1"/>
  <c r="C45" i="6" s="1"/>
  <c r="E51" i="2" s="1"/>
  <c r="B45" i="6" a="1"/>
  <c r="B45" i="6" s="1"/>
  <c r="D51" i="2" s="1"/>
  <c r="A45" i="6" a="1"/>
  <c r="A45" i="6" s="1"/>
  <c r="C51" i="2" s="1"/>
  <c r="E44" i="6" a="1"/>
  <c r="E44" i="6" s="1"/>
  <c r="D44" i="6" a="1"/>
  <c r="D44" i="6" s="1"/>
  <c r="F50" i="2" s="1"/>
  <c r="C44" i="6" a="1"/>
  <c r="C44" i="6" s="1"/>
  <c r="E50" i="2" s="1"/>
  <c r="B44" i="6" a="1"/>
  <c r="B44" i="6" s="1"/>
  <c r="D50" i="2" s="1"/>
  <c r="A44" i="6" a="1"/>
  <c r="A44" i="6" s="1"/>
  <c r="E43" i="6" a="1"/>
  <c r="E43" i="6" s="1"/>
  <c r="D43" i="6" a="1"/>
  <c r="D43" i="6" s="1"/>
  <c r="F49" i="2" s="1"/>
  <c r="C43" i="6" a="1"/>
  <c r="C43" i="6" s="1"/>
  <c r="E49" i="2" s="1"/>
  <c r="B43" i="6" a="1"/>
  <c r="B43" i="6" s="1"/>
  <c r="A43" i="6" a="1"/>
  <c r="A43" i="6" s="1"/>
  <c r="C49" i="2" s="1"/>
  <c r="E42" i="6" a="1"/>
  <c r="E42" i="6" s="1"/>
  <c r="D42" i="6" a="1"/>
  <c r="D42" i="6" s="1"/>
  <c r="F48" i="2" s="1"/>
  <c r="C42" i="6" a="1"/>
  <c r="C42" i="6" s="1"/>
  <c r="E48" i="2" s="1"/>
  <c r="B42" i="6" a="1"/>
  <c r="B42" i="6" s="1"/>
  <c r="D48" i="2" s="1"/>
  <c r="A42" i="6" a="1"/>
  <c r="A42" i="6" s="1"/>
  <c r="C48" i="2" s="1"/>
  <c r="E41" i="6" a="1"/>
  <c r="E41" i="6" s="1"/>
  <c r="D41" i="6" a="1"/>
  <c r="D41" i="6" s="1"/>
  <c r="F47" i="2" s="1"/>
  <c r="C41" i="6" a="1"/>
  <c r="C41" i="6" s="1"/>
  <c r="E47" i="2" s="1"/>
  <c r="B41" i="6" a="1"/>
  <c r="B41" i="6" s="1"/>
  <c r="D47" i="2" s="1"/>
  <c r="A41" i="6" a="1"/>
  <c r="A41" i="6" s="1"/>
  <c r="C47" i="2" s="1"/>
  <c r="E40" i="6" a="1"/>
  <c r="E40" i="6" s="1"/>
  <c r="D40" i="6" a="1"/>
  <c r="D40" i="6" s="1"/>
  <c r="F46" i="2" s="1"/>
  <c r="C40" i="6" a="1"/>
  <c r="C40" i="6" s="1"/>
  <c r="E46" i="2" s="1"/>
  <c r="B40" i="6" a="1"/>
  <c r="B40" i="6" s="1"/>
  <c r="D46" i="2" s="1"/>
  <c r="A40" i="6" a="1"/>
  <c r="A40" i="6" s="1"/>
  <c r="C46" i="2" s="1"/>
  <c r="E39" i="6" a="1"/>
  <c r="E39" i="6" s="1"/>
  <c r="D39" i="6" a="1"/>
  <c r="D39" i="6" s="1"/>
  <c r="F45" i="2" s="1"/>
  <c r="C39" i="6" a="1"/>
  <c r="C39" i="6" s="1"/>
  <c r="E45" i="2" s="1"/>
  <c r="B39" i="6" a="1"/>
  <c r="B39" i="6" s="1"/>
  <c r="D45" i="2" s="1"/>
  <c r="A39" i="6" a="1"/>
  <c r="A39" i="6" s="1"/>
  <c r="C45" i="2" s="1"/>
  <c r="E38" i="6" a="1"/>
  <c r="E38" i="6" s="1"/>
  <c r="D38" i="6" a="1"/>
  <c r="D38" i="6" s="1"/>
  <c r="F44" i="2" s="1"/>
  <c r="C38" i="6" a="1"/>
  <c r="C38" i="6" s="1"/>
  <c r="E44" i="2" s="1"/>
  <c r="B38" i="6" a="1"/>
  <c r="B38" i="6" s="1"/>
  <c r="D44" i="2" s="1"/>
  <c r="A38" i="6" a="1"/>
  <c r="A38" i="6" s="1"/>
  <c r="C44" i="2" s="1"/>
  <c r="E37" i="6" a="1"/>
  <c r="E37" i="6" s="1"/>
  <c r="D37" i="6" a="1"/>
  <c r="D37" i="6" s="1"/>
  <c r="F43" i="2" s="1"/>
  <c r="C37" i="6" a="1"/>
  <c r="C37" i="6" s="1"/>
  <c r="E43" i="2" s="1"/>
  <c r="B37" i="6" a="1"/>
  <c r="B37" i="6" s="1"/>
  <c r="D43" i="2" s="1"/>
  <c r="A37" i="6" a="1"/>
  <c r="A37" i="6" s="1"/>
  <c r="C43" i="2" s="1"/>
  <c r="E36" i="6" a="1"/>
  <c r="E36" i="6" s="1"/>
  <c r="D36" i="6" a="1"/>
  <c r="D36" i="6" s="1"/>
  <c r="F42" i="2" s="1"/>
  <c r="C36" i="6" a="1"/>
  <c r="C36" i="6" s="1"/>
  <c r="E42" i="2" s="1"/>
  <c r="B36" i="6" a="1"/>
  <c r="B36" i="6" s="1"/>
  <c r="D42" i="2" s="1"/>
  <c r="A36" i="6" a="1"/>
  <c r="A36" i="6" s="1"/>
  <c r="C42" i="2" s="1"/>
  <c r="E35" i="6" a="1"/>
  <c r="E35" i="6" s="1"/>
  <c r="D35" i="6" a="1"/>
  <c r="D35" i="6" s="1"/>
  <c r="F41" i="2" s="1"/>
  <c r="C35" i="6" a="1"/>
  <c r="C35" i="6" s="1"/>
  <c r="E41" i="2" s="1"/>
  <c r="B35" i="6" a="1"/>
  <c r="B35" i="6" s="1"/>
  <c r="D41" i="2" s="1"/>
  <c r="A35" i="6" a="1"/>
  <c r="A35" i="6" s="1"/>
  <c r="C41" i="2" s="1"/>
  <c r="E34" i="6" a="1"/>
  <c r="E34" i="6" s="1"/>
  <c r="D34" i="6" a="1"/>
  <c r="D34" i="6" s="1"/>
  <c r="F40" i="2" s="1"/>
  <c r="C34" i="6" a="1"/>
  <c r="C34" i="6" s="1"/>
  <c r="E40" i="2" s="1"/>
  <c r="B34" i="6" a="1"/>
  <c r="B34" i="6" s="1"/>
  <c r="D40" i="2" s="1"/>
  <c r="A34" i="6" a="1"/>
  <c r="A34" i="6" s="1"/>
  <c r="C40" i="2" s="1"/>
  <c r="E33" i="6" a="1"/>
  <c r="E33" i="6" s="1"/>
  <c r="D33" i="6" a="1"/>
  <c r="D33" i="6" s="1"/>
  <c r="F39" i="2" s="1"/>
  <c r="C33" i="6" a="1"/>
  <c r="C33" i="6" s="1"/>
  <c r="E39" i="2" s="1"/>
  <c r="B33" i="6" a="1"/>
  <c r="B33" i="6" s="1"/>
  <c r="D39" i="2" s="1"/>
  <c r="A33" i="6" a="1"/>
  <c r="A33" i="6" s="1"/>
  <c r="C39" i="2" s="1"/>
  <c r="E32" i="6" a="1"/>
  <c r="E32" i="6" s="1"/>
  <c r="D32" i="6" a="1"/>
  <c r="D32" i="6" s="1"/>
  <c r="F38" i="2" s="1"/>
  <c r="C32" i="6" a="1"/>
  <c r="C32" i="6" s="1"/>
  <c r="E38" i="2" s="1"/>
  <c r="B32" i="6" a="1"/>
  <c r="B32" i="6" s="1"/>
  <c r="D38" i="2" s="1"/>
  <c r="A32" i="6" a="1"/>
  <c r="A32" i="6" s="1"/>
  <c r="C38" i="2" s="1"/>
  <c r="E31" i="6" a="1"/>
  <c r="E31" i="6" s="1"/>
  <c r="D31" i="6" a="1"/>
  <c r="D31" i="6" s="1"/>
  <c r="F37" i="2" s="1"/>
  <c r="C31" i="6" a="1"/>
  <c r="C31" i="6" s="1"/>
  <c r="E37" i="2" s="1"/>
  <c r="B31" i="6" a="1"/>
  <c r="B31" i="6" s="1"/>
  <c r="D37" i="2" s="1"/>
  <c r="A31" i="6" a="1"/>
  <c r="A31" i="6" s="1"/>
  <c r="C37" i="2" s="1"/>
  <c r="E30" i="6" a="1"/>
  <c r="E30" i="6" s="1"/>
  <c r="D30" i="6" a="1"/>
  <c r="D30" i="6" s="1"/>
  <c r="F36" i="2" s="1"/>
  <c r="C30" i="6" a="1"/>
  <c r="C30" i="6" s="1"/>
  <c r="E36" i="2" s="1"/>
  <c r="B30" i="6" a="1"/>
  <c r="B30" i="6" s="1"/>
  <c r="D36" i="2" s="1"/>
  <c r="A30" i="6" a="1"/>
  <c r="A30" i="6" s="1"/>
  <c r="C36" i="2" s="1"/>
  <c r="E29" i="6" a="1"/>
  <c r="E29" i="6" s="1"/>
  <c r="D29" i="6" a="1"/>
  <c r="D29" i="6" s="1"/>
  <c r="F35" i="2" s="1"/>
  <c r="C29" i="6" a="1"/>
  <c r="C29" i="6" s="1"/>
  <c r="E35" i="2" s="1"/>
  <c r="B29" i="6" a="1"/>
  <c r="B29" i="6" s="1"/>
  <c r="D35" i="2" s="1"/>
  <c r="A29" i="6" a="1"/>
  <c r="A29" i="6" s="1"/>
  <c r="C35" i="2" s="1"/>
  <c r="E28" i="6" a="1"/>
  <c r="E28" i="6" s="1"/>
  <c r="D28" i="6" a="1"/>
  <c r="D28" i="6" s="1"/>
  <c r="F34" i="2" s="1"/>
  <c r="C28" i="6" a="1"/>
  <c r="C28" i="6" s="1"/>
  <c r="E34" i="2" s="1"/>
  <c r="B28" i="6" a="1"/>
  <c r="B28" i="6" s="1"/>
  <c r="D34" i="2" s="1"/>
  <c r="A28" i="6" a="1"/>
  <c r="A28" i="6" s="1"/>
  <c r="C34" i="2" s="1"/>
  <c r="E27" i="6" a="1"/>
  <c r="E27" i="6" s="1"/>
  <c r="D27" i="6" a="1"/>
  <c r="D27" i="6" s="1"/>
  <c r="F33" i="2" s="1"/>
  <c r="C27" i="6" a="1"/>
  <c r="C27" i="6" s="1"/>
  <c r="E33" i="2" s="1"/>
  <c r="B27" i="6" a="1"/>
  <c r="B27" i="6" s="1"/>
  <c r="D33" i="2" s="1"/>
  <c r="A27" i="6" a="1"/>
  <c r="A27" i="6" s="1"/>
  <c r="C33" i="2" s="1"/>
  <c r="E26" i="6" a="1"/>
  <c r="E26" i="6" s="1"/>
  <c r="D26" i="6" a="1"/>
  <c r="D26" i="6" s="1"/>
  <c r="F32" i="2" s="1"/>
  <c r="C26" i="6" a="1"/>
  <c r="C26" i="6" s="1"/>
  <c r="E32" i="2" s="1"/>
  <c r="B26" i="6" a="1"/>
  <c r="B26" i="6" s="1"/>
  <c r="D32" i="2" s="1"/>
  <c r="A26" i="6" a="1"/>
  <c r="A26" i="6" s="1"/>
  <c r="C32" i="2" s="1"/>
  <c r="E25" i="6" a="1"/>
  <c r="E25" i="6" s="1"/>
  <c r="D25" i="6" a="1"/>
  <c r="D25" i="6" s="1"/>
  <c r="F31" i="2" s="1"/>
  <c r="C25" i="6" a="1"/>
  <c r="C25" i="6" s="1"/>
  <c r="E31" i="2" s="1"/>
  <c r="B25" i="6" a="1"/>
  <c r="B25" i="6" s="1"/>
  <c r="D31" i="2" s="1"/>
  <c r="A25" i="6" a="1"/>
  <c r="A25" i="6" s="1"/>
  <c r="C31" i="2" s="1"/>
  <c r="E24" i="6" a="1"/>
  <c r="E24" i="6" s="1"/>
  <c r="D24" i="6" a="1"/>
  <c r="D24" i="6" s="1"/>
  <c r="F30" i="2" s="1"/>
  <c r="C24" i="6" a="1"/>
  <c r="C24" i="6" s="1"/>
  <c r="E30" i="2" s="1"/>
  <c r="B24" i="6" a="1"/>
  <c r="B24" i="6" s="1"/>
  <c r="D30" i="2" s="1"/>
  <c r="A24" i="6" a="1"/>
  <c r="A24" i="6" s="1"/>
  <c r="C30" i="2" s="1"/>
  <c r="E23" i="6" a="1"/>
  <c r="E23" i="6" s="1"/>
  <c r="D23" i="6" a="1"/>
  <c r="D23" i="6" s="1"/>
  <c r="F29" i="2" s="1"/>
  <c r="C23" i="6" a="1"/>
  <c r="C23" i="6" s="1"/>
  <c r="E29" i="2" s="1"/>
  <c r="B23" i="6" a="1"/>
  <c r="B23" i="6" s="1"/>
  <c r="D29" i="2" s="1"/>
  <c r="A23" i="6" a="1"/>
  <c r="A23" i="6" s="1"/>
  <c r="C29" i="2" s="1"/>
  <c r="E22" i="6" a="1"/>
  <c r="E22" i="6" s="1"/>
  <c r="D22" i="6" a="1"/>
  <c r="D22" i="6" s="1"/>
  <c r="F28" i="2" s="1"/>
  <c r="C22" i="6" a="1"/>
  <c r="C22" i="6" s="1"/>
  <c r="E28" i="2" s="1"/>
  <c r="B22" i="6" a="1"/>
  <c r="B22" i="6" s="1"/>
  <c r="D28" i="2" s="1"/>
  <c r="A22" i="6" a="1"/>
  <c r="A22" i="6" s="1"/>
  <c r="C28" i="2" s="1"/>
  <c r="E21" i="6" a="1"/>
  <c r="E21" i="6" s="1"/>
  <c r="D21" i="6" a="1"/>
  <c r="D21" i="6" s="1"/>
  <c r="F27" i="2" s="1"/>
  <c r="C21" i="6" a="1"/>
  <c r="C21" i="6" s="1"/>
  <c r="E27" i="2" s="1"/>
  <c r="B21" i="6" a="1"/>
  <c r="B21" i="6" s="1"/>
  <c r="D27" i="2" s="1"/>
  <c r="A21" i="6" a="1"/>
  <c r="A21" i="6" s="1"/>
  <c r="C27" i="2" s="1"/>
  <c r="E20" i="6" a="1"/>
  <c r="E20" i="6" s="1"/>
  <c r="D20" i="6" a="1"/>
  <c r="D20" i="6" s="1"/>
  <c r="F26" i="2" s="1"/>
  <c r="C20" i="6" a="1"/>
  <c r="C20" i="6" s="1"/>
  <c r="E26" i="2" s="1"/>
  <c r="B20" i="6" a="1"/>
  <c r="B20" i="6" s="1"/>
  <c r="D26" i="2" s="1"/>
  <c r="A20" i="6" a="1"/>
  <c r="A20" i="6" s="1"/>
  <c r="C26" i="2" s="1"/>
  <c r="E19" i="6" a="1"/>
  <c r="E19" i="6" s="1"/>
  <c r="D19" i="6" a="1"/>
  <c r="D19" i="6" s="1"/>
  <c r="F25" i="2" s="1"/>
  <c r="C19" i="6" a="1"/>
  <c r="C19" i="6" s="1"/>
  <c r="E25" i="2" s="1"/>
  <c r="B19" i="6" a="1"/>
  <c r="B19" i="6" s="1"/>
  <c r="D25" i="2" s="1"/>
  <c r="A19" i="6" a="1"/>
  <c r="A19" i="6" s="1"/>
  <c r="C25" i="2" s="1"/>
  <c r="E18" i="6" a="1"/>
  <c r="E18" i="6" s="1"/>
  <c r="D18" i="6" a="1"/>
  <c r="D18" i="6" s="1"/>
  <c r="F24" i="2" s="1"/>
  <c r="C18" i="6" a="1"/>
  <c r="C18" i="6" s="1"/>
  <c r="E24" i="2" s="1"/>
  <c r="B18" i="6" a="1"/>
  <c r="B18" i="6" s="1"/>
  <c r="D24" i="2" s="1"/>
  <c r="A18" i="6" a="1"/>
  <c r="A18" i="6" s="1"/>
  <c r="C24" i="2" s="1"/>
  <c r="E17" i="6" a="1"/>
  <c r="E17" i="6" s="1"/>
  <c r="D17" i="6" a="1"/>
  <c r="D17" i="6" s="1"/>
  <c r="F23" i="2" s="1"/>
  <c r="C17" i="6" a="1"/>
  <c r="C17" i="6" s="1"/>
  <c r="E23" i="2" s="1"/>
  <c r="B17" i="6" a="1"/>
  <c r="B17" i="6" s="1"/>
  <c r="D23" i="2" s="1"/>
  <c r="A17" i="6" a="1"/>
  <c r="A17" i="6" s="1"/>
  <c r="C23" i="2" s="1"/>
  <c r="E16" i="6" a="1"/>
  <c r="E16" i="6" s="1"/>
  <c r="D16" i="6" a="1"/>
  <c r="D16" i="6" s="1"/>
  <c r="F22" i="2" s="1"/>
  <c r="C16" i="6" a="1"/>
  <c r="C16" i="6" s="1"/>
  <c r="E22" i="2" s="1"/>
  <c r="B16" i="6" a="1"/>
  <c r="B16" i="6" s="1"/>
  <c r="D22" i="2" s="1"/>
  <c r="A16" i="6" a="1"/>
  <c r="A16" i="6" s="1"/>
  <c r="C22" i="2" s="1"/>
  <c r="E15" i="6" a="1"/>
  <c r="E15" i="6" s="1"/>
  <c r="D15" i="6" a="1"/>
  <c r="D15" i="6" s="1"/>
  <c r="F21" i="2" s="1"/>
  <c r="C15" i="6" a="1"/>
  <c r="C15" i="6" s="1"/>
  <c r="E21" i="2" s="1"/>
  <c r="B15" i="6" a="1"/>
  <c r="B15" i="6" s="1"/>
  <c r="D21" i="2" s="1"/>
  <c r="A15" i="6" a="1"/>
  <c r="A15" i="6" s="1"/>
  <c r="C21" i="2" s="1"/>
  <c r="E14" i="6" a="1"/>
  <c r="E14" i="6" s="1"/>
  <c r="D14" i="6" a="1"/>
  <c r="D14" i="6" s="1"/>
  <c r="F20" i="2" s="1"/>
  <c r="C14" i="6" a="1"/>
  <c r="C14" i="6" s="1"/>
  <c r="E20" i="2" s="1"/>
  <c r="B14" i="6" a="1"/>
  <c r="B14" i="6" s="1"/>
  <c r="D20" i="2" s="1"/>
  <c r="A14" i="6" a="1"/>
  <c r="A14" i="6" s="1"/>
  <c r="C20" i="2" s="1"/>
  <c r="E13" i="6" a="1"/>
  <c r="E13" i="6" s="1"/>
  <c r="D13" i="6" a="1"/>
  <c r="D13" i="6" s="1"/>
  <c r="F19" i="2" s="1"/>
  <c r="C13" i="6" a="1"/>
  <c r="C13" i="6" s="1"/>
  <c r="E19" i="2" s="1"/>
  <c r="B13" i="6" a="1"/>
  <c r="B13" i="6" s="1"/>
  <c r="D19" i="2" s="1"/>
  <c r="A13" i="6" a="1"/>
  <c r="A13" i="6" s="1"/>
  <c r="C19" i="2" s="1"/>
  <c r="E12" i="6" a="1"/>
  <c r="E12" i="6" s="1"/>
  <c r="D12" i="6" a="1"/>
  <c r="D12" i="6" s="1"/>
  <c r="F18" i="2" s="1"/>
  <c r="C12" i="6" a="1"/>
  <c r="C12" i="6" s="1"/>
  <c r="E18" i="2" s="1"/>
  <c r="B12" i="6" a="1"/>
  <c r="B12" i="6" s="1"/>
  <c r="D18" i="2" s="1"/>
  <c r="A12" i="6" a="1"/>
  <c r="A12" i="6" s="1"/>
  <c r="C18" i="2" s="1"/>
  <c r="E11" i="6" a="1"/>
  <c r="E11" i="6" s="1"/>
  <c r="D11" i="6" a="1"/>
  <c r="D11" i="6" s="1"/>
  <c r="F17" i="2" s="1"/>
  <c r="C11" i="6" a="1"/>
  <c r="C11" i="6" s="1"/>
  <c r="E17" i="2" s="1"/>
  <c r="B11" i="6" a="1"/>
  <c r="B11" i="6" s="1"/>
  <c r="D17" i="2" s="1"/>
  <c r="A11" i="6" a="1"/>
  <c r="A11" i="6" s="1"/>
  <c r="C17" i="2" s="1"/>
  <c r="E10" i="6" a="1"/>
  <c r="E10" i="6" s="1"/>
  <c r="D10" i="6" a="1"/>
  <c r="D10" i="6" s="1"/>
  <c r="F16" i="2" s="1"/>
  <c r="C10" i="6" a="1"/>
  <c r="C10" i="6" s="1"/>
  <c r="E16" i="2" s="1"/>
  <c r="B10" i="6" a="1"/>
  <c r="B10" i="6" s="1"/>
  <c r="D16" i="2" s="1"/>
  <c r="A10" i="6" a="1"/>
  <c r="A10" i="6" s="1"/>
  <c r="C16" i="2" s="1"/>
  <c r="E9" i="6" a="1"/>
  <c r="E9" i="6" s="1"/>
  <c r="D9" i="6" a="1"/>
  <c r="D9" i="6" s="1"/>
  <c r="F15" i="2" s="1"/>
  <c r="C9" i="6" a="1"/>
  <c r="C9" i="6" s="1"/>
  <c r="E15" i="2" s="1"/>
  <c r="B9" i="6" a="1"/>
  <c r="B9" i="6" s="1"/>
  <c r="D15" i="2" s="1"/>
  <c r="A9" i="6" a="1"/>
  <c r="A9" i="6" s="1"/>
  <c r="C15" i="2" s="1"/>
  <c r="E8" i="6" a="1"/>
  <c r="E8" i="6" s="1"/>
  <c r="D8" i="6" a="1"/>
  <c r="D8" i="6" s="1"/>
  <c r="F14" i="2" s="1"/>
  <c r="C8" i="6" a="1"/>
  <c r="C8" i="6" s="1"/>
  <c r="E14" i="2" s="1"/>
  <c r="B8" i="6" a="1"/>
  <c r="B8" i="6" s="1"/>
  <c r="D14" i="2" s="1"/>
  <c r="A8" i="6" a="1"/>
  <c r="A8" i="6" s="1"/>
  <c r="C14" i="2" s="1"/>
  <c r="E7" i="6" a="1"/>
  <c r="E7" i="6" s="1"/>
  <c r="D7" i="6" a="1"/>
  <c r="D7" i="6" s="1"/>
  <c r="F13" i="2" s="1"/>
  <c r="C7" i="6" a="1"/>
  <c r="C7" i="6" s="1"/>
  <c r="E13" i="2" s="1"/>
  <c r="B7" i="6" a="1"/>
  <c r="B7" i="6" s="1"/>
  <c r="D13" i="2" s="1"/>
  <c r="A7" i="6" a="1"/>
  <c r="A7" i="6" s="1"/>
  <c r="C13" i="2" s="1"/>
  <c r="E6" i="6" a="1"/>
  <c r="E6" i="6" s="1"/>
  <c r="D6" i="6" a="1"/>
  <c r="D6" i="6" s="1"/>
  <c r="F12" i="2" s="1"/>
  <c r="C6" i="6" a="1"/>
  <c r="C6" i="6" s="1"/>
  <c r="E12" i="2" s="1"/>
  <c r="B6" i="6" a="1"/>
  <c r="B6" i="6" s="1"/>
  <c r="D12" i="2" s="1"/>
  <c r="A6" i="6" a="1"/>
  <c r="A6" i="6" s="1"/>
  <c r="C12" i="2" s="1"/>
  <c r="E5" i="6" a="1"/>
  <c r="E5" i="6" s="1"/>
  <c r="D5" i="6" a="1"/>
  <c r="D5" i="6" s="1"/>
  <c r="F11" i="2" s="1"/>
  <c r="C5" i="6" a="1"/>
  <c r="C5" i="6" s="1"/>
  <c r="E11" i="2" s="1"/>
  <c r="B5" i="6" a="1"/>
  <c r="B5" i="6" s="1"/>
  <c r="D11" i="2" s="1"/>
  <c r="A5" i="6" a="1"/>
  <c r="A5" i="6" s="1"/>
  <c r="C11" i="2" s="1"/>
  <c r="E4" i="6" a="1"/>
  <c r="E4" i="6" s="1"/>
  <c r="D4" i="6" a="1"/>
  <c r="D4" i="6" s="1"/>
  <c r="F10" i="2" s="1"/>
  <c r="C4" i="6" a="1"/>
  <c r="C4" i="6" s="1"/>
  <c r="E10" i="2" s="1"/>
  <c r="B4" i="6" a="1"/>
  <c r="B4" i="6" s="1"/>
  <c r="D10" i="2" s="1"/>
  <c r="A4" i="6" a="1"/>
  <c r="A4" i="6" s="1"/>
  <c r="C10" i="2" s="1"/>
  <c r="E3" i="6" a="1"/>
  <c r="E3" i="6" s="1"/>
  <c r="D3" i="6" a="1"/>
  <c r="D3" i="6" s="1"/>
  <c r="F9" i="2" s="1"/>
  <c r="C3" i="6" a="1"/>
  <c r="C3" i="6" s="1"/>
  <c r="E9" i="2" s="1"/>
  <c r="B3" i="6" a="1"/>
  <c r="B3" i="6" s="1"/>
  <c r="D9" i="2" s="1"/>
  <c r="A3" i="6" a="1"/>
  <c r="A3" i="6" s="1"/>
  <c r="C9" i="2" s="1"/>
  <c r="F107" i="4"/>
  <c r="F106" i="4"/>
  <c r="F105" i="4"/>
  <c r="F104" i="4"/>
  <c r="F103" i="4"/>
  <c r="F102" i="4"/>
  <c r="D101" i="4"/>
  <c r="F101" i="4" s="1"/>
  <c r="D100" i="4"/>
  <c r="F100" i="4" s="1"/>
  <c r="F99" i="4"/>
  <c r="D99" i="4"/>
  <c r="F98" i="4"/>
  <c r="D98" i="4"/>
  <c r="D97" i="4"/>
  <c r="F97" i="4" s="1"/>
  <c r="D96" i="4"/>
  <c r="F96" i="4" s="1"/>
  <c r="F95" i="4"/>
  <c r="D95" i="4"/>
  <c r="F94" i="4"/>
  <c r="D94" i="4"/>
  <c r="D93" i="4"/>
  <c r="F93" i="4" s="1"/>
  <c r="D92" i="4"/>
  <c r="F92" i="4" s="1"/>
  <c r="F91" i="4"/>
  <c r="D91" i="4"/>
  <c r="F90" i="4"/>
  <c r="D90" i="4"/>
  <c r="D89" i="4"/>
  <c r="F89" i="4" s="1"/>
  <c r="D88" i="4"/>
  <c r="F88" i="4" s="1"/>
  <c r="F87" i="4"/>
  <c r="D87" i="4"/>
  <c r="F86" i="4"/>
  <c r="D86" i="4"/>
  <c r="D85" i="4"/>
  <c r="F85" i="4" s="1"/>
  <c r="D84" i="4"/>
  <c r="F84" i="4" s="1"/>
  <c r="F83" i="4"/>
  <c r="D83" i="4"/>
  <c r="F82" i="4"/>
  <c r="D82" i="4"/>
  <c r="D81" i="4"/>
  <c r="F81" i="4" s="1"/>
  <c r="D80" i="4"/>
  <c r="F80" i="4" s="1"/>
  <c r="F79" i="4"/>
  <c r="D79" i="4"/>
  <c r="F78" i="4"/>
  <c r="D78" i="4"/>
  <c r="D77" i="4"/>
  <c r="F77" i="4" s="1"/>
  <c r="D76" i="4"/>
  <c r="F76" i="4" s="1"/>
  <c r="F75" i="4"/>
  <c r="D75" i="4"/>
  <c r="F74" i="4"/>
  <c r="D74" i="4"/>
  <c r="D73" i="4"/>
  <c r="F73" i="4" s="1"/>
  <c r="D72" i="4"/>
  <c r="F72" i="4" s="1"/>
  <c r="F71" i="4"/>
  <c r="D71" i="4"/>
  <c r="F70" i="4"/>
  <c r="D70" i="4"/>
  <c r="D69" i="4"/>
  <c r="F69" i="4" s="1"/>
  <c r="D68" i="4"/>
  <c r="F68" i="4" s="1"/>
  <c r="F67" i="4"/>
  <c r="D67" i="4"/>
  <c r="F66" i="4"/>
  <c r="D66" i="4"/>
  <c r="D65" i="4"/>
  <c r="F65" i="4" s="1"/>
  <c r="D64" i="4"/>
  <c r="F64" i="4" s="1"/>
  <c r="F63" i="4"/>
  <c r="D63" i="4"/>
  <c r="D62" i="4"/>
  <c r="D61" i="4"/>
  <c r="F61" i="4" s="1"/>
  <c r="D60" i="4"/>
  <c r="F60" i="4" s="1"/>
  <c r="D59" i="4"/>
  <c r="F59" i="4" s="1"/>
  <c r="F58" i="4"/>
  <c r="D58" i="4"/>
  <c r="D57" i="4"/>
  <c r="F56" i="4"/>
  <c r="D56" i="4"/>
  <c r="F55" i="4"/>
  <c r="D55" i="4"/>
  <c r="F54" i="4"/>
  <c r="D54" i="4"/>
  <c r="F53" i="4"/>
  <c r="D53" i="4"/>
  <c r="F52" i="4"/>
  <c r="D52" i="4"/>
  <c r="F51" i="4"/>
  <c r="D51" i="4"/>
  <c r="D50" i="4"/>
  <c r="F49" i="4"/>
  <c r="D49" i="4"/>
  <c r="D48" i="4"/>
  <c r="F48" i="4" s="1"/>
  <c r="F47" i="4"/>
  <c r="D47" i="4"/>
  <c r="F46" i="4"/>
  <c r="D46" i="4"/>
  <c r="F45" i="4"/>
  <c r="D45" i="4"/>
  <c r="D44" i="4"/>
  <c r="F44" i="4" s="1"/>
  <c r="D43" i="4"/>
  <c r="F43" i="4" s="1"/>
  <c r="D42" i="4"/>
  <c r="F42" i="4" s="1"/>
  <c r="D41" i="4"/>
  <c r="F41" i="4" s="1"/>
  <c r="D40" i="4"/>
  <c r="D39" i="4"/>
  <c r="F39" i="4" s="1"/>
  <c r="F38" i="4"/>
  <c r="D38" i="4"/>
  <c r="F37" i="4"/>
  <c r="D37" i="4"/>
  <c r="F36" i="4"/>
  <c r="D36" i="4"/>
  <c r="D35" i="4"/>
  <c r="F35" i="4" s="1"/>
  <c r="F34" i="4"/>
  <c r="D34" i="4"/>
  <c r="D33" i="4"/>
  <c r="D32" i="4"/>
  <c r="F32" i="4" s="1"/>
  <c r="D31" i="4"/>
  <c r="F31" i="4" s="1"/>
  <c r="D30" i="4"/>
  <c r="F30" i="4" s="1"/>
  <c r="F29" i="4"/>
  <c r="D29" i="4"/>
  <c r="F28" i="4"/>
  <c r="D28" i="4"/>
  <c r="D27" i="4"/>
  <c r="F27" i="4" s="1"/>
  <c r="F26" i="4"/>
  <c r="D26" i="4"/>
  <c r="D25" i="4"/>
  <c r="F24" i="4"/>
  <c r="D24" i="4"/>
  <c r="F23" i="4"/>
  <c r="D23" i="4"/>
  <c r="F22" i="4"/>
  <c r="D22" i="4"/>
  <c r="D21" i="4"/>
  <c r="F21" i="4" s="1"/>
  <c r="F20" i="4"/>
  <c r="D20" i="4"/>
  <c r="F19" i="4"/>
  <c r="D19" i="4"/>
  <c r="F18" i="4"/>
  <c r="D18" i="4"/>
  <c r="D17" i="4"/>
  <c r="F17" i="4" s="1"/>
  <c r="D16" i="4"/>
  <c r="F15" i="4"/>
  <c r="D15" i="4"/>
  <c r="F14" i="4"/>
  <c r="D14" i="4"/>
  <c r="D13" i="4"/>
  <c r="F13" i="4" s="1"/>
  <c r="D12" i="4"/>
  <c r="F12" i="4" s="1"/>
  <c r="D11" i="4"/>
  <c r="F11" i="4" s="1"/>
  <c r="F10" i="4"/>
  <c r="D10" i="4"/>
  <c r="D9" i="4"/>
  <c r="F9" i="4" s="1"/>
  <c r="F8" i="4"/>
  <c r="D8" i="4"/>
  <c r="D7" i="4"/>
  <c r="F7" i="4" s="1"/>
  <c r="F6" i="4"/>
  <c r="D6" i="4"/>
  <c r="D5" i="4"/>
  <c r="F5" i="4" s="1"/>
  <c r="F4" i="4"/>
  <c r="D4" i="4"/>
  <c r="D3" i="4"/>
  <c r="F3" i="4" s="1"/>
  <c r="E16" i="3"/>
  <c r="E15" i="3"/>
  <c r="E14" i="3"/>
  <c r="E13" i="3"/>
  <c r="E12" i="3"/>
  <c r="B12" i="3"/>
  <c r="E11" i="3"/>
  <c r="C11" i="3"/>
  <c r="B11" i="3"/>
  <c r="C10" i="3"/>
  <c r="E10" i="3" s="1"/>
  <c r="B10" i="3"/>
  <c r="E9" i="3"/>
  <c r="C9" i="3"/>
  <c r="B9" i="3"/>
  <c r="E8" i="3"/>
  <c r="C8" i="3"/>
  <c r="B8" i="3"/>
  <c r="E7" i="3"/>
  <c r="C7" i="3"/>
  <c r="B7" i="3"/>
  <c r="C6" i="3"/>
  <c r="E6" i="3" s="1"/>
  <c r="B6" i="3"/>
  <c r="C5" i="3"/>
  <c r="E5" i="3" s="1"/>
  <c r="B5" i="3"/>
  <c r="C4" i="3"/>
  <c r="E4" i="3" s="1"/>
  <c r="B4" i="3"/>
  <c r="C3" i="3"/>
  <c r="E3" i="3" s="1"/>
  <c r="G9" i="3" s="1"/>
  <c r="G11" i="3" s="1"/>
  <c r="B3" i="3"/>
  <c r="D69" i="2"/>
  <c r="C66" i="2"/>
  <c r="E64" i="2"/>
  <c r="D61" i="2"/>
  <c r="E60" i="2"/>
  <c r="F59" i="2"/>
  <c r="D57" i="2"/>
  <c r="E56" i="2"/>
  <c r="F55" i="2"/>
  <c r="E52" i="2"/>
  <c r="F51" i="2"/>
  <c r="C50" i="2"/>
  <c r="D49" i="2"/>
  <c r="O24" i="2"/>
  <c r="O23" i="2"/>
  <c r="O22" i="2"/>
  <c r="O21" i="2"/>
  <c r="O20" i="2"/>
  <c r="O19" i="2"/>
  <c r="O17" i="2"/>
  <c r="O15" i="2"/>
  <c r="O14" i="2"/>
  <c r="O13" i="2"/>
  <c r="O12" i="2"/>
  <c r="O11" i="2"/>
  <c r="L6" i="2"/>
  <c r="E6" i="2"/>
  <c r="L5" i="2"/>
  <c r="L4" i="2"/>
  <c r="G4" i="2"/>
  <c r="E4" i="2"/>
  <c r="L3" i="2"/>
  <c r="G2" i="2"/>
  <c r="E2" i="2"/>
  <c r="D1" i="2"/>
  <c r="G24" i="2" l="1"/>
  <c r="E1" i="2"/>
  <c r="G66" i="2"/>
  <c r="G31" i="2"/>
  <c r="G16" i="2"/>
  <c r="G22" i="2"/>
  <c r="G19" i="2"/>
  <c r="G62" i="2"/>
  <c r="G53" i="2"/>
  <c r="G36" i="2"/>
  <c r="G47" i="2"/>
  <c r="G27" i="2"/>
  <c r="G41" i="2"/>
  <c r="G9" i="2"/>
  <c r="I21" i="2" s="1"/>
  <c r="G18" i="2"/>
  <c r="G64" i="2"/>
  <c r="G70" i="2"/>
  <c r="G14" i="2"/>
  <c r="G30" i="2"/>
  <c r="G55" i="2"/>
  <c r="G23" i="2"/>
  <c r="G39" i="2"/>
  <c r="G65" i="2"/>
  <c r="G58" i="2"/>
  <c r="G26" i="2"/>
  <c r="G45" i="2"/>
  <c r="G10" i="2"/>
  <c r="G35" i="2"/>
  <c r="G51" i="2"/>
  <c r="G54" i="2"/>
  <c r="G32" i="2"/>
  <c r="G67" i="2"/>
  <c r="G43" i="2"/>
  <c r="G13" i="2"/>
  <c r="G57" i="2"/>
  <c r="G37" i="2"/>
  <c r="G61" i="2"/>
  <c r="G15" i="2"/>
  <c r="G11" i="2"/>
  <c r="G34" i="2"/>
  <c r="G38" i="2"/>
  <c r="G42" i="2"/>
  <c r="G46" i="2"/>
  <c r="G50" i="2"/>
  <c r="G59" i="2"/>
  <c r="G21" i="2"/>
  <c r="G25" i="2"/>
  <c r="G29" i="2"/>
  <c r="O16" i="2"/>
  <c r="G63" i="2"/>
  <c r="G12" i="2"/>
  <c r="G20" i="2"/>
  <c r="G28" i="2"/>
  <c r="G56" i="2"/>
  <c r="G40" i="2"/>
  <c r="H9" i="4"/>
  <c r="H12" i="4" s="1"/>
  <c r="H15" i="4" s="1"/>
  <c r="G49" i="2"/>
  <c r="G48" i="2"/>
  <c r="G17" i="2"/>
  <c r="G33" i="2"/>
  <c r="G44" i="2"/>
  <c r="G52" i="2"/>
  <c r="G60" i="2"/>
  <c r="I24" i="2" l="1"/>
  <c r="O25" i="2" s="1"/>
  <c r="O26" i="2" l="1"/>
  <c r="O27" i="2"/>
  <c r="O28" i="2"/>
  <c r="I27" i="2"/>
  <c r="O29" i="2"/>
  <c r="O30" i="2" l="1"/>
  <c r="I28" i="2" s="1"/>
  <c r="I29" i="2" s="1"/>
  <c r="I32" i="2" s="1"/>
  <c r="I34" i="2" s="1"/>
  <c r="I36" i="2" s="1"/>
  <c r="C5" i="2" s="1"/>
  <c r="J39" i="2" l="1"/>
  <c r="J40" i="2" s="1"/>
  <c r="J38" i="2" s="1"/>
</calcChain>
</file>

<file path=xl/sharedStrings.xml><?xml version="1.0" encoding="utf-8"?>
<sst xmlns="http://schemas.openxmlformats.org/spreadsheetml/2006/main" count="2960" uniqueCount="345">
  <si>
    <t>NOME ARQUIVO</t>
  </si>
  <si>
    <t>QUANTIDADE EQUIPE</t>
  </si>
  <si>
    <t>NOME CONTRATANTE</t>
  </si>
  <si>
    <t>DATA EVENTO</t>
  </si>
  <si>
    <t>INICIO</t>
  </si>
  <si>
    <t>A DEFINIR</t>
  </si>
  <si>
    <t>CARDÁPIO ESCOLHIDO / FECHADO</t>
  </si>
  <si>
    <t>CARDÁPIOS</t>
  </si>
  <si>
    <t>QUANTIDADE CONVIDADOS</t>
  </si>
  <si>
    <t>FUNÇÕES</t>
  </si>
  <si>
    <t>25 - 50</t>
  </si>
  <si>
    <t>51 - 80</t>
  </si>
  <si>
    <t>81 - 100</t>
  </si>
  <si>
    <t>101 - 120</t>
  </si>
  <si>
    <t>121 - 150</t>
  </si>
  <si>
    <t>151 - 180</t>
  </si>
  <si>
    <t>181 - 200</t>
  </si>
  <si>
    <t>201+</t>
  </si>
  <si>
    <t>TELEFONE</t>
  </si>
  <si>
    <t>QTD. CONV</t>
  </si>
  <si>
    <t>TÉRMINO</t>
  </si>
  <si>
    <t>FATIADOS PADRÃO                                                        FATIADOS PREMIUM                                                        ESPETINHOS                                                           KIDS                                                                              ARRAIÁ</t>
  </si>
  <si>
    <t>BEBIDA</t>
  </si>
  <si>
    <t>CONSULTAR</t>
  </si>
  <si>
    <t>CHURRASQUEIRA</t>
  </si>
  <si>
    <t>05 - COMIDA BOTECO</t>
  </si>
  <si>
    <t>ENDEREÇO EVENTO</t>
  </si>
  <si>
    <t>COZINHA / FRITURA</t>
  </si>
  <si>
    <t xml:space="preserve">AUXILIAR / LOUÇAS </t>
  </si>
  <si>
    <t>Insumos</t>
  </si>
  <si>
    <t>CATEGORIA</t>
  </si>
  <si>
    <t>Quantidades</t>
  </si>
  <si>
    <t>Un. Medida</t>
  </si>
  <si>
    <t xml:space="preserve">Custo Estimado </t>
  </si>
  <si>
    <t>Nº CONVIDADOS</t>
  </si>
  <si>
    <t>INFORMAÇÕES IMPORTANTES - MANUAIS</t>
  </si>
  <si>
    <t>GARÇOM</t>
  </si>
  <si>
    <t>DETALHES</t>
  </si>
  <si>
    <t>QTD</t>
  </si>
  <si>
    <t>VALOR</t>
  </si>
  <si>
    <t>TOTAL</t>
  </si>
  <si>
    <t>NÚMERO DE FUNCIONÁRIOS POR SETOR</t>
  </si>
  <si>
    <t xml:space="preserve">COMIDA DE BOTECO                                                      COQUETEL                                                        LANCHINHOS            </t>
  </si>
  <si>
    <t>CHAPA / LANCHES</t>
  </si>
  <si>
    <t>VL. PESSOA  (MANUAL)</t>
  </si>
  <si>
    <t>VL. TOTAL STAFF</t>
  </si>
  <si>
    <t>VALOR STAFF</t>
  </si>
  <si>
    <t>FUNCIONARIOS</t>
  </si>
  <si>
    <t>FEIJOADA                                                      NATAL                                                           COMIDA MINEIRA                                   CASAMENTO</t>
  </si>
  <si>
    <t>LUCRO ESTIMADO</t>
  </si>
  <si>
    <t>ALCOOL EM GEL</t>
  </si>
  <si>
    <t>COZINHA</t>
  </si>
  <si>
    <t>FRETE</t>
  </si>
  <si>
    <t>AUXILIAR</t>
  </si>
  <si>
    <t>LOCAÇÕES GERAL</t>
  </si>
  <si>
    <t>CUSTO ESTIMADO</t>
  </si>
  <si>
    <t>VAN PARA FUNCIONARIOS</t>
  </si>
  <si>
    <t>DADOS CLIENTE</t>
  </si>
  <si>
    <t>PRODUTOS DE LIMPEZA</t>
  </si>
  <si>
    <t>NOME</t>
  </si>
  <si>
    <t>CARVÃO 20KG</t>
  </si>
  <si>
    <t>EMAIL</t>
  </si>
  <si>
    <t>TOTAL COM LUCRO</t>
  </si>
  <si>
    <t>BANHA</t>
  </si>
  <si>
    <t>DATA</t>
  </si>
  <si>
    <t>Combustível Dia a Dia</t>
  </si>
  <si>
    <t>CONVIDADO</t>
  </si>
  <si>
    <t>ALUGUEL</t>
  </si>
  <si>
    <t>AGUA</t>
  </si>
  <si>
    <t>LOCAL</t>
  </si>
  <si>
    <t>LUZ</t>
  </si>
  <si>
    <t>CARDAPIO</t>
  </si>
  <si>
    <t>GÁS</t>
  </si>
  <si>
    <t>CAIXA RESERVA</t>
  </si>
  <si>
    <t>COMISSÃO AGENCIA</t>
  </si>
  <si>
    <t>VALOR TOTAL EVENTO</t>
  </si>
  <si>
    <t>VALOR POR PESSOA</t>
  </si>
  <si>
    <t>PARCELAS</t>
  </si>
  <si>
    <r>
      <rPr>
        <sz val="11"/>
        <color theme="1"/>
        <rFont val="Calibri"/>
        <family val="2"/>
      </rPr>
      <t xml:space="preserve">SINAL </t>
    </r>
    <r>
      <rPr>
        <b/>
        <sz val="11"/>
        <color rgb="FFFF0000"/>
        <rFont val="Calibri"/>
        <family val="2"/>
      </rPr>
      <t>25%</t>
    </r>
  </si>
  <si>
    <r>
      <rPr>
        <sz val="11"/>
        <color theme="1"/>
        <rFont val="Calibri"/>
        <family val="2"/>
      </rPr>
      <t xml:space="preserve">SINAL </t>
    </r>
    <r>
      <rPr>
        <b/>
        <sz val="11"/>
        <color rgb="FFFF0000"/>
        <rFont val="Calibri"/>
        <family val="2"/>
      </rPr>
      <t>50%</t>
    </r>
  </si>
  <si>
    <r>
      <rPr>
        <sz val="11"/>
        <color theme="1"/>
        <rFont val="Calibri"/>
        <family val="2"/>
      </rPr>
      <t xml:space="preserve">SINAL </t>
    </r>
    <r>
      <rPr>
        <b/>
        <sz val="11"/>
        <color rgb="FFFF0000"/>
        <rFont val="Calibri"/>
        <family val="2"/>
      </rPr>
      <t>25%</t>
    </r>
  </si>
  <si>
    <t xml:space="preserve"> </t>
  </si>
  <si>
    <t>Consumo P/ Convid</t>
  </si>
  <si>
    <t>Custo</t>
  </si>
  <si>
    <t>kg</t>
  </si>
  <si>
    <t>Vinagrete</t>
  </si>
  <si>
    <t>Salada de Batata com Ovos</t>
  </si>
  <si>
    <t>LUCRO</t>
  </si>
  <si>
    <t>Farofa Brasileira</t>
  </si>
  <si>
    <t>Patê de Alho</t>
  </si>
  <si>
    <t>Arroz Branco</t>
  </si>
  <si>
    <t>VALOR TOTAL</t>
  </si>
  <si>
    <t>Arroz Carreteiro</t>
  </si>
  <si>
    <t>Alface Americana</t>
  </si>
  <si>
    <t>Rúcula</t>
  </si>
  <si>
    <t>Tomate</t>
  </si>
  <si>
    <t>Carvão</t>
  </si>
  <si>
    <t>Alcool Em Gel</t>
  </si>
  <si>
    <t>litro</t>
  </si>
  <si>
    <t>Funcionario Auxiliar</t>
  </si>
  <si>
    <t>unid</t>
  </si>
  <si>
    <t>Churrasqueiro</t>
  </si>
  <si>
    <t>Frete</t>
  </si>
  <si>
    <t>Salame</t>
  </si>
  <si>
    <t>ENTRADAS</t>
  </si>
  <si>
    <t>Queijo Mussarela</t>
  </si>
  <si>
    <t>Azeitonas</t>
  </si>
  <si>
    <t>Lombo Canadense</t>
  </si>
  <si>
    <t>Copa Lombo</t>
  </si>
  <si>
    <t>Peito de Perú</t>
  </si>
  <si>
    <t>Pepperoni</t>
  </si>
  <si>
    <t>Presunto</t>
  </si>
  <si>
    <t>Tomate Seco</t>
  </si>
  <si>
    <t>pote</t>
  </si>
  <si>
    <t>Cream Cheese</t>
  </si>
  <si>
    <t>pct</t>
  </si>
  <si>
    <t>Requeijão</t>
  </si>
  <si>
    <t>Barquetes</t>
  </si>
  <si>
    <t>TOTAL POR PESSOA</t>
  </si>
  <si>
    <t>Mini Baguete Frâncesa</t>
  </si>
  <si>
    <t>ENCOMENDAS</t>
  </si>
  <si>
    <t>VINAGRETE</t>
  </si>
  <si>
    <t>Cebola</t>
  </si>
  <si>
    <t>Vinagre</t>
  </si>
  <si>
    <t>Cheiro Verde</t>
  </si>
  <si>
    <t>Azeite</t>
  </si>
  <si>
    <t>Ajinomoto</t>
  </si>
  <si>
    <t>Sazon Salada</t>
  </si>
  <si>
    <t>Sal</t>
  </si>
  <si>
    <t>Cebolete</t>
  </si>
  <si>
    <t>CEBOLETE</t>
  </si>
  <si>
    <t>Orégano</t>
  </si>
  <si>
    <t>FAROFA</t>
  </si>
  <si>
    <t>Farofa</t>
  </si>
  <si>
    <t>Bacon</t>
  </si>
  <si>
    <t>Calabresa</t>
  </si>
  <si>
    <t>MAIONESE</t>
  </si>
  <si>
    <t>Maionese</t>
  </si>
  <si>
    <t>Batata</t>
  </si>
  <si>
    <t>Pó Amarelo</t>
  </si>
  <si>
    <t>Ovos</t>
  </si>
  <si>
    <t xml:space="preserve">litro </t>
  </si>
  <si>
    <t>PATE DE ALHO</t>
  </si>
  <si>
    <t>Alho</t>
  </si>
  <si>
    <t>Leite</t>
  </si>
  <si>
    <t>Requeijão Cremoso</t>
  </si>
  <si>
    <t>Arroz Branco Tradicional</t>
  </si>
  <si>
    <t>ARROZ BRANCO</t>
  </si>
  <si>
    <t>Arroz</t>
  </si>
  <si>
    <t>Banha</t>
  </si>
  <si>
    <t>ARROZ CARRETEIRO</t>
  </si>
  <si>
    <t>Carne Seca</t>
  </si>
  <si>
    <t>Batata Frita</t>
  </si>
  <si>
    <t>Batata Palito</t>
  </si>
  <si>
    <t>Picanha Premium Importada</t>
  </si>
  <si>
    <t>peça</t>
  </si>
  <si>
    <t>CARNES</t>
  </si>
  <si>
    <t>Chorizo</t>
  </si>
  <si>
    <t>Linguiça Toscana</t>
  </si>
  <si>
    <t>Panceta</t>
  </si>
  <si>
    <t>Costelinha Suína</t>
  </si>
  <si>
    <t>Filé de Coxa</t>
  </si>
  <si>
    <t>Pão de Alho</t>
  </si>
  <si>
    <t>rcalc</t>
  </si>
  <si>
    <t>Queijo Coalho</t>
  </si>
  <si>
    <t>Manga</t>
  </si>
  <si>
    <t>Pingo de Leite (Queijo Fresco)</t>
  </si>
  <si>
    <t>Tomate Grape</t>
  </si>
  <si>
    <t>Cenoura</t>
  </si>
  <si>
    <t xml:space="preserve">Açai </t>
  </si>
  <si>
    <t>Banana</t>
  </si>
  <si>
    <t>Leite Condensado</t>
  </si>
  <si>
    <t>Leite em Pó</t>
  </si>
  <si>
    <t>Granola</t>
  </si>
  <si>
    <t>Suco Maracuja</t>
  </si>
  <si>
    <t>Suco Caju</t>
  </si>
  <si>
    <t>Guaraná</t>
  </si>
  <si>
    <t>garrafa</t>
  </si>
  <si>
    <t>Guaraná Zero</t>
  </si>
  <si>
    <t>Coca Cola</t>
  </si>
  <si>
    <t>Coca Cola Zero</t>
  </si>
  <si>
    <t>Chá gelado</t>
  </si>
  <si>
    <t>Gelo 25kg</t>
  </si>
  <si>
    <t>pacote</t>
  </si>
  <si>
    <t>Gelo 5kg</t>
  </si>
  <si>
    <t>Açucar Bebidas</t>
  </si>
  <si>
    <t>Carvão 10Kg</t>
  </si>
  <si>
    <t>Funcionarios</t>
  </si>
  <si>
    <t>Locações</t>
  </si>
  <si>
    <t>Van p/  funcionarios</t>
  </si>
  <si>
    <t>CADÁPIO</t>
  </si>
  <si>
    <t>01 - ENTRADAS</t>
  </si>
  <si>
    <t>01 - PADRÃO BERNARDINOS</t>
  </si>
  <si>
    <t>Catupiry</t>
  </si>
  <si>
    <t>Geleia de Pimenta Vermelha</t>
  </si>
  <si>
    <t>Mini Pão Australiano</t>
  </si>
  <si>
    <t>Presunto Parma</t>
  </si>
  <si>
    <t>Queijo Brie</t>
  </si>
  <si>
    <t>Queijo Gorgonzola</t>
  </si>
  <si>
    <t>Queijo Gouda</t>
  </si>
  <si>
    <t>Queijo Provolone</t>
  </si>
  <si>
    <t>02 - GUARNIÇÕES</t>
  </si>
  <si>
    <t>03 - ASSADOS</t>
  </si>
  <si>
    <t>Fraldinha Especial</t>
  </si>
  <si>
    <t>04 - SALADAS</t>
  </si>
  <si>
    <t>Cebola Roxa</t>
  </si>
  <si>
    <t>Molho Caesar</t>
  </si>
  <si>
    <t>Queijo Parmesão Ralado</t>
  </si>
  <si>
    <t>Torradas</t>
  </si>
  <si>
    <t>05 - BEBIDAS</t>
  </si>
  <si>
    <t>02 - PREMIUM</t>
  </si>
  <si>
    <t>Hortelã</t>
  </si>
  <si>
    <t>Limão Siciliano</t>
  </si>
  <si>
    <t>Morango</t>
  </si>
  <si>
    <t>06 - SOBREMESA</t>
  </si>
  <si>
    <t>Carne Moída</t>
  </si>
  <si>
    <t>Massa Pastel</t>
  </si>
  <si>
    <t>12 - COQUETEL</t>
  </si>
  <si>
    <t>08 - NATAL</t>
  </si>
  <si>
    <t>Cobertura de Chocolate</t>
  </si>
  <si>
    <t>Cobertura de Morango</t>
  </si>
  <si>
    <t>Sorvete</t>
  </si>
  <si>
    <t>03 - ESPETOS</t>
  </si>
  <si>
    <t>Mini Salgados</t>
  </si>
  <si>
    <t>Espetinho de Carne</t>
  </si>
  <si>
    <t>Espetinho de Coração</t>
  </si>
  <si>
    <t>Espetinho de Frango</t>
  </si>
  <si>
    <t>Espetinho de Kafta</t>
  </si>
  <si>
    <t>Espetinho de Linguiça</t>
  </si>
  <si>
    <t>Espetinho de Pernil</t>
  </si>
  <si>
    <t>04 - KIDS</t>
  </si>
  <si>
    <t>Amendoim Japonês</t>
  </si>
  <si>
    <t>Doritos</t>
  </si>
  <si>
    <t>Mini Hamburguer</t>
  </si>
  <si>
    <t>Mini Pão Brioche</t>
  </si>
  <si>
    <t>Maionese Hellmans</t>
  </si>
  <si>
    <t>11 - FESTA JUNINA</t>
  </si>
  <si>
    <t>Torresmo Pururuca</t>
  </si>
  <si>
    <t>Calabresa Acebolada</t>
  </si>
  <si>
    <t>Costela</t>
  </si>
  <si>
    <t>Frango a Passarinho</t>
  </si>
  <si>
    <t>Linguiça Frita</t>
  </si>
  <si>
    <t>Mandioca Frita</t>
  </si>
  <si>
    <t>Torresmo de Rolo</t>
  </si>
  <si>
    <t>06 - FEIJOADA</t>
  </si>
  <si>
    <t>Pastel Carne Seca</t>
  </si>
  <si>
    <t>Couve Ref. com Alho e Bacon</t>
  </si>
  <si>
    <t>Feijoada</t>
  </si>
  <si>
    <t>Laranja</t>
  </si>
  <si>
    <t>07 - FRUTAS</t>
  </si>
  <si>
    <t>Tangerina</t>
  </si>
  <si>
    <t>07 - LANCHINHOS</t>
  </si>
  <si>
    <t>Cascata de Cheddar</t>
  </si>
  <si>
    <t>Pão Australiano</t>
  </si>
  <si>
    <t>Pão Brioche</t>
  </si>
  <si>
    <t>Queijo Fresco</t>
  </si>
  <si>
    <t>Queijo Prato</t>
  </si>
  <si>
    <t>Peito de Peru</t>
  </si>
  <si>
    <t>Peito de Frango</t>
  </si>
  <si>
    <t xml:space="preserve">Alho Poró </t>
  </si>
  <si>
    <t>Ricota</t>
  </si>
  <si>
    <t>Arroz a Grega com Passas</t>
  </si>
  <si>
    <t>Lombo a California</t>
  </si>
  <si>
    <t>Mignon ao Molho Madeira</t>
  </si>
  <si>
    <t>Peito de Peru Bolinha Cravo e Mel</t>
  </si>
  <si>
    <t>Risoto de 4 Queijos</t>
  </si>
  <si>
    <t>Rondelli de Presunto e Queijo</t>
  </si>
  <si>
    <t>Abacaxi</t>
  </si>
  <si>
    <t>Maçã Salada Waldorf</t>
  </si>
  <si>
    <t>Molho Salada Waldorf</t>
  </si>
  <si>
    <t>Mussarela de Bufala Salada</t>
  </si>
  <si>
    <t>Salpicão com Frango Def.</t>
  </si>
  <si>
    <t>Uva Passa Salada Waldorf</t>
  </si>
  <si>
    <t>Ameixa</t>
  </si>
  <si>
    <t>Cereja</t>
  </si>
  <si>
    <t>Damasco</t>
  </si>
  <si>
    <t>Melancia</t>
  </si>
  <si>
    <t>Nectarina</t>
  </si>
  <si>
    <t>Nozes</t>
  </si>
  <si>
    <t>Uvas</t>
  </si>
  <si>
    <t>09 - CASAMENTO</t>
  </si>
  <si>
    <t>Cebola Roxa Caramelizada</t>
  </si>
  <si>
    <t>Cheddar</t>
  </si>
  <si>
    <t>Concligione 4 Queijos</t>
  </si>
  <si>
    <t>Frango ao molho 4 Queijos</t>
  </si>
  <si>
    <t>Legumes na Manteiga</t>
  </si>
  <si>
    <t>Maminha ao Molho Madeira</t>
  </si>
  <si>
    <t>Molho Branco</t>
  </si>
  <si>
    <t>Molho Vermelho</t>
  </si>
  <si>
    <t>Risoto de Alho Poró</t>
  </si>
  <si>
    <t>10 - COMIDA MINEIRA</t>
  </si>
  <si>
    <t>Pão de Queijo</t>
  </si>
  <si>
    <t>Banana a Milanesa</t>
  </si>
  <si>
    <t>Frango com Quiabo</t>
  </si>
  <si>
    <t>Ovos Fritos</t>
  </si>
  <si>
    <t>Pernil Assado</t>
  </si>
  <si>
    <t>Tutu de Feijão</t>
  </si>
  <si>
    <t>Vaca Atolada</t>
  </si>
  <si>
    <t>Café</t>
  </si>
  <si>
    <t>Sequilho Doce</t>
  </si>
  <si>
    <t>Batata Palha</t>
  </si>
  <si>
    <t>Caldo de Feijão</t>
  </si>
  <si>
    <t>Caldo de Kenga</t>
  </si>
  <si>
    <t>Cuzcuz de Frango</t>
  </si>
  <si>
    <t>Manteiga</t>
  </si>
  <si>
    <t>Milho Verde</t>
  </si>
  <si>
    <t>Pão Bambini</t>
  </si>
  <si>
    <t>Pastel Carne</t>
  </si>
  <si>
    <t>Pastel Queijo</t>
  </si>
  <si>
    <t>Pipoca</t>
  </si>
  <si>
    <t>Pipoca Doce</t>
  </si>
  <si>
    <t>Purê de Batata</t>
  </si>
  <si>
    <t>Salsicha Hot Dog</t>
  </si>
  <si>
    <t>Buraco Quente - Carne Moida e outros temperos</t>
  </si>
  <si>
    <t>Pão Francês</t>
  </si>
  <si>
    <t>Pernil Desfiado</t>
  </si>
  <si>
    <t>Quentão</t>
  </si>
  <si>
    <t>Vinho Quente</t>
  </si>
  <si>
    <t>Arroz Doce</t>
  </si>
  <si>
    <t>08 - DOCES</t>
  </si>
  <si>
    <t>Bolo de Cenoura</t>
  </si>
  <si>
    <t>Bolo de Fubá com Paçoca</t>
  </si>
  <si>
    <t>Bolo de Milho</t>
  </si>
  <si>
    <t>Canjica</t>
  </si>
  <si>
    <t>Chocolate</t>
  </si>
  <si>
    <t>Curau</t>
  </si>
  <si>
    <t>Mini Churros</t>
  </si>
  <si>
    <t>Paçoca</t>
  </si>
  <si>
    <t>Pamonha de Milho</t>
  </si>
  <si>
    <t>Pé de Moça</t>
  </si>
  <si>
    <t>Pé de Moleque</t>
  </si>
  <si>
    <t>01 - FRIOS E OUTROS</t>
  </si>
  <si>
    <t>Ovinhos de amendoim</t>
  </si>
  <si>
    <t>02 - LANCHES FRIOS</t>
  </si>
  <si>
    <t>Mini Croissant Bambini Pres. Queijo</t>
  </si>
  <si>
    <t>Pão de metro</t>
  </si>
  <si>
    <t>03 - PALITINHOS</t>
  </si>
  <si>
    <t>Manjericão</t>
  </si>
  <si>
    <t>Mini Torradas</t>
  </si>
  <si>
    <t>Mussarela de Bufala</t>
  </si>
  <si>
    <t>Pão italiano</t>
  </si>
  <si>
    <t>Pate azeitona preta</t>
  </si>
  <si>
    <t>04 - CANAPÉS</t>
  </si>
  <si>
    <t>Ricota com Alho Poró</t>
  </si>
  <si>
    <t>LISTA DE CARDÁPIOS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</si>
</sst>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d\.mm\.yyyy"/>
    <numFmt numFmtId="165" formatCode="_-&quot;R$&quot;\ * #,##0.00_-;\-&quot;R$&quot;\ * #,##0.00_-;_-&quot;R$&quot;\ * &quot;-&quot;??_-;_-@"/>
    <numFmt numFmtId="166" formatCode="0.000"/>
    <numFmt numFmtId="167" formatCode="0.0"/>
  </numFmts>
  <fonts count="3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18"/>
      <color theme="1"/>
      <name val="Calibri"/>
      <family val="2"/>
    </font>
    <font>
      <b/>
      <sz val="8"/>
      <color rgb="FFFF3300"/>
      <name val="Calibri"/>
      <family val="2"/>
    </font>
    <font>
      <b/>
      <sz val="11"/>
      <color theme="0"/>
      <name val="Calibri"/>
      <family val="2"/>
    </font>
    <font>
      <b/>
      <sz val="9"/>
      <color theme="0"/>
      <name val="Calibri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</font>
    <font>
      <b/>
      <sz val="10"/>
      <color rgb="FFBF9000"/>
      <name val="Calibri"/>
      <family val="2"/>
    </font>
    <font>
      <sz val="10"/>
      <color rgb="FFBF9000"/>
      <name val="Calibri"/>
      <family val="2"/>
    </font>
    <font>
      <sz val="12"/>
      <color rgb="FFBF9000"/>
      <name val="Calibri"/>
      <family val="2"/>
    </font>
    <font>
      <sz val="12"/>
      <color rgb="FF222222"/>
      <name val="Arial"/>
      <family val="2"/>
    </font>
    <font>
      <b/>
      <sz val="10"/>
      <color theme="0"/>
      <name val="Calibri"/>
      <family val="2"/>
    </font>
    <font>
      <u/>
      <sz val="11"/>
      <color theme="1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</font>
    <font>
      <b/>
      <sz val="22"/>
      <color theme="1"/>
      <name val="Calibri"/>
      <family val="2"/>
    </font>
    <font>
      <b/>
      <sz val="20"/>
      <color theme="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D9E2F3"/>
        <bgColor rgb="FFD9E2F3"/>
      </patternFill>
    </fill>
    <fill>
      <patternFill patternType="solid">
        <fgColor rgb="FFF7CAAC"/>
        <bgColor rgb="FFF7CAAC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00B050"/>
        <bgColor rgb="FF00B050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7" fillId="0" borderId="10" xfId="0" applyFont="1" applyBorder="1"/>
    <xf numFmtId="0" fontId="1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65" fontId="1" fillId="0" borderId="0" xfId="0" applyNumberFormat="1" applyFont="1"/>
    <xf numFmtId="0" fontId="4" fillId="4" borderId="1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left"/>
    </xf>
    <xf numFmtId="1" fontId="8" fillId="2" borderId="1" xfId="0" applyNumberFormat="1" applyFont="1" applyFill="1" applyBorder="1"/>
    <xf numFmtId="0" fontId="9" fillId="2" borderId="1" xfId="0" applyFont="1" applyFill="1" applyBorder="1"/>
    <xf numFmtId="0" fontId="8" fillId="2" borderId="1" xfId="0" applyFont="1" applyFill="1" applyBorder="1" applyAlignment="1">
      <alignment horizontal="left" vertical="top"/>
    </xf>
    <xf numFmtId="0" fontId="7" fillId="0" borderId="16" xfId="0" applyFont="1" applyBorder="1"/>
    <xf numFmtId="0" fontId="7" fillId="0" borderId="16" xfId="0" applyFont="1" applyBorder="1" applyAlignment="1">
      <alignment horizontal="left"/>
    </xf>
    <xf numFmtId="166" fontId="7" fillId="0" borderId="16" xfId="0" applyNumberFormat="1" applyFont="1" applyBorder="1"/>
    <xf numFmtId="0" fontId="8" fillId="0" borderId="16" xfId="0" applyFont="1" applyBorder="1"/>
    <xf numFmtId="0" fontId="8" fillId="0" borderId="16" xfId="0" applyFont="1" applyBorder="1" applyAlignment="1">
      <alignment horizontal="left"/>
    </xf>
    <xf numFmtId="166" fontId="8" fillId="0" borderId="16" xfId="0" applyNumberFormat="1" applyFont="1" applyBorder="1"/>
    <xf numFmtId="165" fontId="8" fillId="0" borderId="16" xfId="0" applyNumberFormat="1" applyFont="1" applyBorder="1"/>
    <xf numFmtId="0" fontId="6" fillId="0" borderId="16" xfId="0" applyFont="1" applyBorder="1" applyAlignment="1">
      <alignment horizontal="center" vertical="top"/>
    </xf>
    <xf numFmtId="0" fontId="7" fillId="3" borderId="16" xfId="0" applyFont="1" applyFill="1" applyBorder="1" applyAlignment="1">
      <alignment horizontal="right"/>
    </xf>
    <xf numFmtId="165" fontId="8" fillId="3" borderId="16" xfId="0" applyNumberFormat="1" applyFont="1" applyFill="1" applyBorder="1"/>
    <xf numFmtId="165" fontId="8" fillId="3" borderId="16" xfId="0" applyNumberFormat="1" applyFont="1" applyFill="1" applyBorder="1" applyAlignment="1">
      <alignment horizontal="center" vertical="center"/>
    </xf>
    <xf numFmtId="1" fontId="12" fillId="4" borderId="16" xfId="0" applyNumberFormat="1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right"/>
    </xf>
    <xf numFmtId="165" fontId="8" fillId="3" borderId="22" xfId="0" applyNumberFormat="1" applyFont="1" applyFill="1" applyBorder="1"/>
    <xf numFmtId="165" fontId="6" fillId="0" borderId="16" xfId="0" applyNumberFormat="1" applyFont="1" applyBorder="1" applyAlignment="1">
      <alignment horizontal="center" vertical="center"/>
    </xf>
    <xf numFmtId="0" fontId="7" fillId="3" borderId="15" xfId="0" applyFont="1" applyFill="1" applyBorder="1" applyAlignment="1">
      <alignment horizontal="right"/>
    </xf>
    <xf numFmtId="165" fontId="14" fillId="2" borderId="16" xfId="0" applyNumberFormat="1" applyFont="1" applyFill="1" applyBorder="1" applyAlignment="1">
      <alignment horizontal="center" vertical="center"/>
    </xf>
    <xf numFmtId="165" fontId="4" fillId="0" borderId="16" xfId="0" applyNumberFormat="1" applyFont="1" applyBorder="1" applyAlignment="1">
      <alignment horizontal="center" vertical="center"/>
    </xf>
    <xf numFmtId="165" fontId="8" fillId="3" borderId="23" xfId="0" applyNumberFormat="1" applyFont="1" applyFill="1" applyBorder="1"/>
    <xf numFmtId="0" fontId="7" fillId="3" borderId="26" xfId="0" applyFont="1" applyFill="1" applyBorder="1" applyAlignment="1">
      <alignment horizontal="right"/>
    </xf>
    <xf numFmtId="165" fontId="8" fillId="3" borderId="27" xfId="0" applyNumberFormat="1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right" vertical="center"/>
    </xf>
    <xf numFmtId="166" fontId="8" fillId="4" borderId="22" xfId="0" applyNumberFormat="1" applyFont="1" applyFill="1" applyBorder="1" applyAlignment="1">
      <alignment horizontal="center" vertical="center"/>
    </xf>
    <xf numFmtId="165" fontId="8" fillId="4" borderId="22" xfId="0" applyNumberFormat="1" applyFont="1" applyFill="1" applyBorder="1" applyAlignment="1">
      <alignment horizontal="left" vertical="center"/>
    </xf>
    <xf numFmtId="165" fontId="8" fillId="4" borderId="16" xfId="0" applyNumberFormat="1" applyFont="1" applyFill="1" applyBorder="1" applyAlignment="1">
      <alignment horizontal="center" vertical="center"/>
    </xf>
    <xf numFmtId="166" fontId="8" fillId="4" borderId="16" xfId="0" applyNumberFormat="1" applyFont="1" applyFill="1" applyBorder="1" applyAlignment="1">
      <alignment horizontal="center" vertical="center"/>
    </xf>
    <xf numFmtId="165" fontId="8" fillId="4" borderId="16" xfId="0" applyNumberFormat="1" applyFont="1" applyFill="1" applyBorder="1" applyAlignment="1">
      <alignment horizontal="left" vertical="center"/>
    </xf>
    <xf numFmtId="0" fontId="7" fillId="0" borderId="7" xfId="0" applyFont="1" applyBorder="1"/>
    <xf numFmtId="1" fontId="1" fillId="2" borderId="1" xfId="0" applyNumberFormat="1" applyFont="1" applyFill="1" applyBorder="1"/>
    <xf numFmtId="0" fontId="1" fillId="0" borderId="16" xfId="0" applyFont="1" applyBorder="1"/>
    <xf numFmtId="0" fontId="15" fillId="0" borderId="16" xfId="0" applyFont="1" applyBorder="1" applyAlignment="1">
      <alignment horizontal="left"/>
    </xf>
    <xf numFmtId="14" fontId="16" fillId="0" borderId="16" xfId="0" applyNumberFormat="1" applyFont="1" applyBorder="1" applyAlignment="1">
      <alignment horizontal="left"/>
    </xf>
    <xf numFmtId="14" fontId="15" fillId="0" borderId="16" xfId="0" applyNumberFormat="1" applyFont="1" applyBorder="1" applyAlignment="1">
      <alignment horizontal="left"/>
    </xf>
    <xf numFmtId="0" fontId="17" fillId="6" borderId="16" xfId="0" applyFont="1" applyFill="1" applyBorder="1" applyAlignment="1">
      <alignment horizontal="right" vertical="top"/>
    </xf>
    <xf numFmtId="2" fontId="18" fillId="6" borderId="16" xfId="0" applyNumberFormat="1" applyFont="1" applyFill="1" applyBorder="1" applyAlignment="1">
      <alignment horizontal="left" vertical="top"/>
    </xf>
    <xf numFmtId="0" fontId="18" fillId="6" borderId="16" xfId="0" applyFont="1" applyFill="1" applyBorder="1" applyAlignment="1">
      <alignment horizontal="left" vertical="top"/>
    </xf>
    <xf numFmtId="165" fontId="18" fillId="6" borderId="16" xfId="0" applyNumberFormat="1" applyFont="1" applyFill="1" applyBorder="1" applyAlignment="1">
      <alignment horizontal="left" vertical="top"/>
    </xf>
    <xf numFmtId="166" fontId="18" fillId="6" borderId="16" xfId="0" applyNumberFormat="1" applyFont="1" applyFill="1" applyBorder="1" applyAlignment="1">
      <alignment horizontal="left" vertical="top"/>
    </xf>
    <xf numFmtId="0" fontId="13" fillId="2" borderId="1" xfId="0" applyFont="1" applyFill="1" applyBorder="1" applyAlignment="1">
      <alignment horizontal="center" vertical="center"/>
    </xf>
    <xf numFmtId="0" fontId="20" fillId="0" borderId="16" xfId="0" applyFont="1" applyBorder="1"/>
    <xf numFmtId="0" fontId="21" fillId="2" borderId="1" xfId="0" applyFont="1" applyFill="1" applyBorder="1" applyAlignment="1">
      <alignment horizontal="left" vertical="top"/>
    </xf>
    <xf numFmtId="165" fontId="21" fillId="2" borderId="1" xfId="0" applyNumberFormat="1" applyFont="1" applyFill="1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0" fontId="20" fillId="0" borderId="0" xfId="0" applyFont="1"/>
    <xf numFmtId="0" fontId="22" fillId="0" borderId="0" xfId="0" applyFont="1"/>
    <xf numFmtId="14" fontId="20" fillId="0" borderId="0" xfId="0" applyNumberFormat="1" applyFont="1"/>
    <xf numFmtId="165" fontId="9" fillId="0" borderId="0" xfId="0" applyNumberFormat="1" applyFont="1" applyAlignment="1">
      <alignment horizontal="left" vertical="top"/>
    </xf>
    <xf numFmtId="165" fontId="9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left" vertical="top"/>
    </xf>
    <xf numFmtId="0" fontId="23" fillId="2" borderId="1" xfId="0" applyFont="1" applyFill="1" applyBorder="1" applyAlignment="1">
      <alignment horizontal="center" vertical="center"/>
    </xf>
    <xf numFmtId="1" fontId="24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6" fontId="4" fillId="0" borderId="16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16" xfId="0" applyFont="1" applyBorder="1" applyAlignment="1">
      <alignment horizontal="right" vertical="center"/>
    </xf>
    <xf numFmtId="166" fontId="1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165" fontId="1" fillId="0" borderId="16" xfId="0" applyNumberFormat="1" applyFont="1" applyBorder="1" applyAlignment="1">
      <alignment horizontal="center" vertical="center"/>
    </xf>
    <xf numFmtId="1" fontId="25" fillId="0" borderId="0" xfId="0" applyNumberFormat="1" applyFont="1" applyAlignment="1">
      <alignment horizontal="center" vertical="center"/>
    </xf>
    <xf numFmtId="0" fontId="9" fillId="0" borderId="16" xfId="0" applyFont="1" applyBorder="1" applyAlignment="1">
      <alignment horizontal="right"/>
    </xf>
    <xf numFmtId="0" fontId="1" fillId="0" borderId="16" xfId="0" applyFont="1" applyBorder="1" applyAlignment="1">
      <alignment horizontal="left"/>
    </xf>
    <xf numFmtId="165" fontId="1" fillId="6" borderId="16" xfId="0" applyNumberFormat="1" applyFont="1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6" xfId="0" applyFont="1" applyBorder="1" applyAlignment="1">
      <alignment vertical="center"/>
    </xf>
    <xf numFmtId="165" fontId="6" fillId="0" borderId="0" xfId="0" applyNumberFormat="1" applyFont="1" applyAlignment="1">
      <alignment horizontal="center" vertical="center"/>
    </xf>
    <xf numFmtId="0" fontId="1" fillId="0" borderId="16" xfId="0" applyFont="1" applyBorder="1" applyAlignment="1">
      <alignment horizontal="right"/>
    </xf>
    <xf numFmtId="165" fontId="1" fillId="6" borderId="16" xfId="0" applyNumberFormat="1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165" fontId="6" fillId="0" borderId="16" xfId="0" applyNumberFormat="1" applyFont="1" applyBorder="1"/>
    <xf numFmtId="0" fontId="4" fillId="9" borderId="16" xfId="0" applyFont="1" applyFill="1" applyBorder="1" applyAlignment="1">
      <alignment horizontal="right" vertical="center"/>
    </xf>
    <xf numFmtId="166" fontId="6" fillId="9" borderId="16" xfId="0" applyNumberFormat="1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vertical="center"/>
    </xf>
    <xf numFmtId="165" fontId="1" fillId="9" borderId="16" xfId="0" applyNumberFormat="1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right"/>
    </xf>
    <xf numFmtId="0" fontId="1" fillId="9" borderId="16" xfId="0" applyFont="1" applyFill="1" applyBorder="1"/>
    <xf numFmtId="0" fontId="24" fillId="10" borderId="16" xfId="0" applyFont="1" applyFill="1" applyBorder="1" applyAlignment="1">
      <alignment horizontal="right"/>
    </xf>
    <xf numFmtId="166" fontId="24" fillId="10" borderId="16" xfId="0" applyNumberFormat="1" applyFont="1" applyFill="1" applyBorder="1" applyAlignment="1">
      <alignment horizontal="center" vertical="center"/>
    </xf>
    <xf numFmtId="0" fontId="24" fillId="10" borderId="16" xfId="0" applyFont="1" applyFill="1" applyBorder="1"/>
    <xf numFmtId="165" fontId="24" fillId="10" borderId="16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6" fillId="0" borderId="16" xfId="0" applyFont="1" applyBorder="1"/>
    <xf numFmtId="0" fontId="1" fillId="0" borderId="16" xfId="0" applyFont="1" applyBorder="1" applyAlignment="1">
      <alignment horizontal="right" vertical="center"/>
    </xf>
    <xf numFmtId="1" fontId="10" fillId="8" borderId="1" xfId="0" applyNumberFormat="1" applyFont="1" applyFill="1" applyBorder="1" applyAlignment="1">
      <alignment horizontal="center"/>
    </xf>
    <xf numFmtId="165" fontId="26" fillId="8" borderId="1" xfId="0" applyNumberFormat="1" applyFont="1" applyFill="1" applyBorder="1" applyAlignment="1">
      <alignment horizontal="center"/>
    </xf>
    <xf numFmtId="1" fontId="1" fillId="0" borderId="16" xfId="0" applyNumberFormat="1" applyFont="1" applyBorder="1" applyAlignment="1">
      <alignment horizontal="center" vertical="center"/>
    </xf>
    <xf numFmtId="1" fontId="6" fillId="0" borderId="0" xfId="0" applyNumberFormat="1" applyFont="1" applyAlignment="1">
      <alignment horizontal="center"/>
    </xf>
    <xf numFmtId="167" fontId="1" fillId="0" borderId="16" xfId="0" applyNumberFormat="1" applyFont="1" applyBorder="1" applyAlignment="1">
      <alignment horizontal="center" vertical="center"/>
    </xf>
    <xf numFmtId="0" fontId="9" fillId="11" borderId="16" xfId="0" applyFont="1" applyFill="1" applyBorder="1" applyAlignment="1">
      <alignment horizontal="right"/>
    </xf>
    <xf numFmtId="166" fontId="1" fillId="11" borderId="16" xfId="0" applyNumberFormat="1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left"/>
    </xf>
    <xf numFmtId="165" fontId="1" fillId="11" borderId="16" xfId="0" applyNumberFormat="1" applyFont="1" applyFill="1" applyBorder="1" applyAlignment="1">
      <alignment horizontal="left"/>
    </xf>
    <xf numFmtId="0" fontId="9" fillId="11" borderId="16" xfId="0" applyFont="1" applyFill="1" applyBorder="1" applyAlignment="1">
      <alignment horizontal="right" vertical="center"/>
    </xf>
    <xf numFmtId="0" fontId="1" fillId="11" borderId="16" xfId="0" applyFont="1" applyFill="1" applyBorder="1" applyAlignment="1">
      <alignment horizontal="left" vertical="center"/>
    </xf>
    <xf numFmtId="165" fontId="1" fillId="11" borderId="16" xfId="0" applyNumberFormat="1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right"/>
    </xf>
    <xf numFmtId="165" fontId="1" fillId="11" borderId="16" xfId="0" applyNumberFormat="1" applyFont="1" applyFill="1" applyBorder="1" applyAlignment="1">
      <alignment horizontal="center"/>
    </xf>
    <xf numFmtId="0" fontId="1" fillId="11" borderId="16" xfId="0" applyFont="1" applyFill="1" applyBorder="1" applyAlignment="1">
      <alignment horizontal="right" vertical="center"/>
    </xf>
    <xf numFmtId="2" fontId="1" fillId="0" borderId="16" xfId="0" applyNumberFormat="1" applyFont="1" applyBorder="1" applyAlignment="1">
      <alignment horizontal="center" vertical="center"/>
    </xf>
    <xf numFmtId="165" fontId="24" fillId="10" borderId="16" xfId="0" applyNumberFormat="1" applyFont="1" applyFill="1" applyBorder="1" applyAlignment="1">
      <alignment horizontal="center" vertical="center"/>
    </xf>
    <xf numFmtId="0" fontId="24" fillId="10" borderId="16" xfId="0" applyFont="1" applyFill="1" applyBorder="1" applyAlignment="1">
      <alignment horizontal="left"/>
    </xf>
    <xf numFmtId="0" fontId="6" fillId="0" borderId="16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166" fontId="6" fillId="0" borderId="16" xfId="0" applyNumberFormat="1" applyFont="1" applyBorder="1" applyAlignment="1">
      <alignment horizontal="left" vertical="top"/>
    </xf>
    <xf numFmtId="165" fontId="6" fillId="0" borderId="16" xfId="0" applyNumberFormat="1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166" fontId="1" fillId="0" borderId="16" xfId="0" applyNumberFormat="1" applyFont="1" applyBorder="1" applyAlignment="1">
      <alignment horizontal="left" vertical="top"/>
    </xf>
    <xf numFmtId="165" fontId="1" fillId="0" borderId="16" xfId="0" applyNumberFormat="1" applyFont="1" applyBorder="1" applyAlignment="1">
      <alignment horizontal="left" vertical="top"/>
    </xf>
    <xf numFmtId="165" fontId="1" fillId="0" borderId="16" xfId="0" applyNumberFormat="1" applyFont="1" applyBorder="1" applyAlignment="1">
      <alignment horizontal="center"/>
    </xf>
    <xf numFmtId="0" fontId="9" fillId="0" borderId="16" xfId="0" applyFont="1" applyBorder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0" fontId="9" fillId="0" borderId="16" xfId="0" applyFont="1" applyBorder="1" applyAlignment="1">
      <alignment horizontal="left"/>
    </xf>
    <xf numFmtId="0" fontId="1" fillId="0" borderId="9" xfId="0" applyFont="1" applyBorder="1" applyAlignment="1">
      <alignment horizontal="left" vertical="top"/>
    </xf>
    <xf numFmtId="165" fontId="1" fillId="0" borderId="16" xfId="0" applyNumberFormat="1" applyFont="1" applyBorder="1" applyAlignment="1">
      <alignment horizontal="left"/>
    </xf>
    <xf numFmtId="165" fontId="1" fillId="0" borderId="16" xfId="0" applyNumberFormat="1" applyFont="1" applyBorder="1"/>
    <xf numFmtId="165" fontId="1" fillId="0" borderId="16" xfId="0" applyNumberFormat="1" applyFont="1" applyBorder="1" applyAlignment="1">
      <alignment horizontal="center" vertical="top"/>
    </xf>
    <xf numFmtId="0" fontId="9" fillId="0" borderId="10" xfId="0" applyFont="1" applyBorder="1" applyAlignment="1">
      <alignment horizontal="left" vertical="top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165" fontId="1" fillId="0" borderId="5" xfId="0" applyNumberFormat="1" applyFont="1" applyBorder="1" applyAlignment="1">
      <alignment horizontal="left" vertical="top"/>
    </xf>
    <xf numFmtId="0" fontId="1" fillId="0" borderId="9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29" fillId="0" borderId="16" xfId="0" applyFont="1" applyBorder="1" applyAlignment="1">
      <alignment horizontal="center"/>
    </xf>
    <xf numFmtId="0" fontId="28" fillId="0" borderId="16" xfId="0" applyFont="1" applyBorder="1" applyAlignment="1">
      <alignment horizontal="left" vertical="top"/>
    </xf>
    <xf numFmtId="165" fontId="4" fillId="0" borderId="8" xfId="0" applyNumberFormat="1" applyFont="1" applyBorder="1" applyAlignment="1">
      <alignment horizontal="center" vertical="center"/>
    </xf>
    <xf numFmtId="0" fontId="2" fillId="0" borderId="10" xfId="0" applyFont="1" applyBorder="1"/>
    <xf numFmtId="0" fontId="1" fillId="2" borderId="18" xfId="0" applyFont="1" applyFill="1" applyBorder="1" applyAlignment="1">
      <alignment horizontal="center"/>
    </xf>
    <xf numFmtId="0" fontId="2" fillId="0" borderId="19" xfId="0" applyFont="1" applyBorder="1"/>
    <xf numFmtId="0" fontId="4" fillId="0" borderId="8" xfId="0" applyFont="1" applyBorder="1" applyAlignment="1">
      <alignment horizontal="center" vertical="center"/>
    </xf>
    <xf numFmtId="165" fontId="9" fillId="0" borderId="8" xfId="0" applyNumberFormat="1" applyFont="1" applyBorder="1" applyAlignment="1">
      <alignment horizontal="center"/>
    </xf>
    <xf numFmtId="165" fontId="9" fillId="0" borderId="8" xfId="0" applyNumberFormat="1" applyFont="1" applyBorder="1" applyAlignment="1">
      <alignment horizontal="center" vertical="top"/>
    </xf>
    <xf numFmtId="165" fontId="10" fillId="8" borderId="18" xfId="0" applyNumberFormat="1" applyFont="1" applyFill="1" applyBorder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0" fontId="0" fillId="0" borderId="0" xfId="0"/>
    <xf numFmtId="0" fontId="10" fillId="2" borderId="18" xfId="0" applyFont="1" applyFill="1" applyBorder="1" applyAlignment="1">
      <alignment horizontal="center"/>
    </xf>
    <xf numFmtId="165" fontId="19" fillId="6" borderId="28" xfId="0" applyNumberFormat="1" applyFont="1" applyFill="1" applyBorder="1" applyAlignment="1">
      <alignment horizontal="center" vertical="top"/>
    </xf>
    <xf numFmtId="0" fontId="2" fillId="0" borderId="29" xfId="0" applyFont="1" applyBorder="1"/>
    <xf numFmtId="165" fontId="9" fillId="0" borderId="6" xfId="0" applyNumberFormat="1" applyFont="1" applyBorder="1" applyAlignment="1">
      <alignment horizontal="center" vertical="top"/>
    </xf>
    <xf numFmtId="0" fontId="2" fillId="0" borderId="7" xfId="0" applyFont="1" applyBorder="1"/>
    <xf numFmtId="0" fontId="3" fillId="7" borderId="8" xfId="0" applyFont="1" applyFill="1" applyBorder="1" applyAlignment="1">
      <alignment horizontal="center"/>
    </xf>
    <xf numFmtId="165" fontId="6" fillId="7" borderId="24" xfId="0" applyNumberFormat="1" applyFont="1" applyFill="1" applyBorder="1" applyAlignment="1">
      <alignment horizontal="center"/>
    </xf>
    <xf numFmtId="0" fontId="2" fillId="0" borderId="25" xfId="0" applyFont="1" applyBorder="1"/>
    <xf numFmtId="165" fontId="4" fillId="5" borderId="8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3" fillId="3" borderId="11" xfId="0" applyFont="1" applyFill="1" applyBorder="1" applyAlignment="1">
      <alignment horizontal="center" vertical="center"/>
    </xf>
    <xf numFmtId="0" fontId="2" fillId="0" borderId="9" xfId="0" applyFont="1" applyBorder="1"/>
    <xf numFmtId="0" fontId="4" fillId="4" borderId="5" xfId="0" applyFont="1" applyFill="1" applyBorder="1" applyAlignment="1">
      <alignment horizontal="center" vertical="center"/>
    </xf>
    <xf numFmtId="0" fontId="2" fillId="0" borderId="12" xfId="0" applyFont="1" applyBorder="1"/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4" fillId="4" borderId="5" xfId="0" applyFont="1" applyFill="1" applyBorder="1" applyAlignment="1">
      <alignment horizontal="center" vertical="center" wrapText="1"/>
    </xf>
    <xf numFmtId="20" fontId="5" fillId="0" borderId="6" xfId="0" applyNumberFormat="1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7" xfId="0" applyFont="1" applyBorder="1"/>
    <xf numFmtId="0" fontId="4" fillId="0" borderId="8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1" fontId="11" fillId="0" borderId="0" xfId="0" applyNumberFormat="1" applyFont="1" applyAlignment="1">
      <alignment horizontal="center" vertical="center"/>
    </xf>
    <xf numFmtId="1" fontId="10" fillId="2" borderId="18" xfId="0" applyNumberFormat="1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2" fillId="0" borderId="20" xfId="0" applyFont="1" applyBorder="1"/>
    <xf numFmtId="0" fontId="7" fillId="3" borderId="8" xfId="0" applyFont="1" applyFill="1" applyBorder="1" applyAlignment="1">
      <alignment horizontal="center"/>
    </xf>
    <xf numFmtId="1" fontId="13" fillId="2" borderId="5" xfId="0" applyNumberFormat="1" applyFont="1" applyFill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/>
    </xf>
    <xf numFmtId="1" fontId="4" fillId="0" borderId="0" xfId="0" applyNumberFormat="1" applyFont="1" applyAlignment="1">
      <alignment horizontal="center"/>
    </xf>
    <xf numFmtId="165" fontId="5" fillId="5" borderId="18" xfId="0" applyNumberFormat="1" applyFont="1" applyFill="1" applyBorder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F6F1CD1-901C-4541-A5B5-D1FB185C03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504825</xdr:colOff>
      <xdr:row>1</xdr:row>
      <xdr:rowOff>66675</xdr:rowOff>
    </xdr:from>
    <xdr:ext cx="552450" cy="5334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1:A1000"/>
  <sheetViews>
    <sheetView topLeftCell="A2" zoomScale="92" workbookViewId="0">
      <selection activeCell="A2" sqref="A2"/>
    </sheetView>
  </sheetViews>
  <sheetFormatPr baseColWidth="10" defaultColWidth="14.5" defaultRowHeight="15" customHeight="1" x14ac:dyDescent="0.2"/>
  <cols>
    <col min="1" max="26" width="8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1000"/>
  <sheetViews>
    <sheetView showGridLines="0" tabSelected="1" topLeftCell="C1" zoomScale="125" workbookViewId="0">
      <selection activeCell="I12" sqref="I12"/>
    </sheetView>
  </sheetViews>
  <sheetFormatPr baseColWidth="10" defaultColWidth="14.5" defaultRowHeight="15" customHeight="1" x14ac:dyDescent="0.2"/>
  <cols>
    <col min="1" max="1" width="2.83203125" customWidth="1"/>
    <col min="2" max="2" width="2.6640625" customWidth="1"/>
    <col min="3" max="3" width="27.33203125" customWidth="1"/>
    <col min="4" max="4" width="20" customWidth="1"/>
    <col min="5" max="5" width="18.33203125" customWidth="1"/>
    <col min="6" max="6" width="11.5" customWidth="1"/>
    <col min="7" max="7" width="18.33203125" customWidth="1"/>
    <col min="8" max="8" width="1.5" customWidth="1"/>
    <col min="9" max="10" width="15.5" customWidth="1"/>
    <col min="11" max="11" width="2.1640625" customWidth="1"/>
    <col min="12" max="12" width="22.1640625" customWidth="1"/>
    <col min="13" max="13" width="5.5" customWidth="1"/>
    <col min="14" max="14" width="10" customWidth="1"/>
    <col min="15" max="15" width="12.5" customWidth="1"/>
    <col min="16" max="16" width="2.1640625" customWidth="1"/>
    <col min="17" max="17" width="2.5" customWidth="1"/>
    <col min="18" max="18" width="17.83203125" customWidth="1"/>
    <col min="19" max="19" width="17.33203125" customWidth="1"/>
    <col min="20" max="21" width="7.1640625" customWidth="1"/>
    <col min="22" max="22" width="8.33203125" customWidth="1"/>
    <col min="23" max="26" width="9.33203125" customWidth="1"/>
    <col min="27" max="27" width="11.6640625" customWidth="1"/>
  </cols>
  <sheetData>
    <row r="1" spans="2:27" ht="19" x14ac:dyDescent="0.2">
      <c r="B1" s="1"/>
      <c r="C1" s="2" t="s">
        <v>0</v>
      </c>
      <c r="D1" s="3">
        <f>G2</f>
        <v>0</v>
      </c>
      <c r="E1" s="188" t="str">
        <f>" - "&amp;E2&amp;" - "&amp;G4&amp;" CONV"&amp;" - "&amp;L3&amp;" - "&amp;L4&amp;" - "&amp;L5&amp;" - "&amp;L6&amp;" - "&amp;E6</f>
        <v xml:space="preserve"> - 0 - 15 CONV - 0 - 0 - 0 - 0 - 0</v>
      </c>
      <c r="F1" s="170"/>
      <c r="G1" s="170"/>
      <c r="H1" s="170"/>
      <c r="I1" s="170"/>
      <c r="J1" s="171"/>
      <c r="K1" s="1"/>
      <c r="L1" s="1"/>
      <c r="M1" s="1"/>
      <c r="N1" s="1"/>
      <c r="O1" s="1"/>
      <c r="P1" s="1"/>
      <c r="R1" s="169" t="s">
        <v>1</v>
      </c>
      <c r="S1" s="170"/>
      <c r="T1" s="170"/>
      <c r="U1" s="170"/>
      <c r="V1" s="170"/>
      <c r="W1" s="170"/>
      <c r="X1" s="170"/>
      <c r="Y1" s="170"/>
      <c r="Z1" s="170"/>
      <c r="AA1" s="171"/>
    </row>
    <row r="2" spans="2:27" ht="19" x14ac:dyDescent="0.2">
      <c r="B2" s="1"/>
      <c r="D2" s="180" t="s">
        <v>2</v>
      </c>
      <c r="E2" s="189">
        <f>S21</f>
        <v>0</v>
      </c>
      <c r="F2" s="180" t="s">
        <v>3</v>
      </c>
      <c r="G2" s="190">
        <f>S23</f>
        <v>0</v>
      </c>
      <c r="H2" s="164"/>
      <c r="I2" s="180" t="s">
        <v>4</v>
      </c>
      <c r="J2" s="181" t="s">
        <v>5</v>
      </c>
      <c r="K2" s="164"/>
      <c r="L2" s="183" t="s">
        <v>6</v>
      </c>
      <c r="M2" s="173"/>
      <c r="N2" s="173"/>
      <c r="O2" s="151"/>
      <c r="P2" s="1"/>
      <c r="R2" s="182" t="s">
        <v>7</v>
      </c>
      <c r="S2" s="172" t="s">
        <v>8</v>
      </c>
      <c r="T2" s="173"/>
      <c r="U2" s="173"/>
      <c r="V2" s="173"/>
      <c r="W2" s="173"/>
      <c r="X2" s="173"/>
      <c r="Y2" s="173"/>
      <c r="Z2" s="173"/>
      <c r="AA2" s="151"/>
    </row>
    <row r="3" spans="2:27" x14ac:dyDescent="0.2">
      <c r="B3" s="1"/>
      <c r="D3" s="175"/>
      <c r="E3" s="175"/>
      <c r="F3" s="175"/>
      <c r="G3" s="178"/>
      <c r="H3" s="179"/>
      <c r="I3" s="175"/>
      <c r="J3" s="178"/>
      <c r="K3" s="179"/>
      <c r="L3" s="184">
        <f t="shared" ref="L3:L5" si="0">S27</f>
        <v>0</v>
      </c>
      <c r="M3" s="173"/>
      <c r="N3" s="173"/>
      <c r="O3" s="151"/>
      <c r="P3" s="1"/>
      <c r="R3" s="175"/>
      <c r="S3" s="4" t="s">
        <v>9</v>
      </c>
      <c r="T3" s="4" t="s">
        <v>10</v>
      </c>
      <c r="U3" s="5" t="s">
        <v>11</v>
      </c>
      <c r="V3" s="5" t="s">
        <v>12</v>
      </c>
      <c r="W3" s="5" t="s">
        <v>13</v>
      </c>
      <c r="X3" s="5" t="s">
        <v>14</v>
      </c>
      <c r="Y3" s="5" t="s">
        <v>15</v>
      </c>
      <c r="Z3" s="5" t="s">
        <v>16</v>
      </c>
      <c r="AA3" s="5" t="s">
        <v>17</v>
      </c>
    </row>
    <row r="4" spans="2:27" x14ac:dyDescent="0.2">
      <c r="B4" s="1"/>
      <c r="D4" s="174" t="s">
        <v>18</v>
      </c>
      <c r="E4" s="176">
        <f>S25</f>
        <v>0</v>
      </c>
      <c r="F4" s="174" t="s">
        <v>19</v>
      </c>
      <c r="G4" s="177">
        <f>S24</f>
        <v>15</v>
      </c>
      <c r="H4" s="164"/>
      <c r="I4" s="180" t="s">
        <v>20</v>
      </c>
      <c r="J4" s="181" t="s">
        <v>5</v>
      </c>
      <c r="K4" s="164"/>
      <c r="L4" s="184">
        <f t="shared" si="0"/>
        <v>0</v>
      </c>
      <c r="M4" s="173"/>
      <c r="N4" s="173"/>
      <c r="O4" s="151"/>
      <c r="P4" s="1"/>
      <c r="R4" s="185" t="s">
        <v>21</v>
      </c>
      <c r="S4" s="6" t="s">
        <v>22</v>
      </c>
      <c r="T4" s="7">
        <v>1</v>
      </c>
      <c r="U4" s="7">
        <v>1</v>
      </c>
      <c r="V4" s="7">
        <v>1</v>
      </c>
      <c r="W4" s="7">
        <v>1</v>
      </c>
      <c r="X4" s="7">
        <v>1</v>
      </c>
      <c r="Y4" s="7">
        <v>2</v>
      </c>
      <c r="Z4" s="7">
        <v>2</v>
      </c>
      <c r="AA4" s="8" t="s">
        <v>23</v>
      </c>
    </row>
    <row r="5" spans="2:27" x14ac:dyDescent="0.2">
      <c r="B5" s="1"/>
      <c r="C5" s="9">
        <f>I36</f>
        <v>226.90100265000001</v>
      </c>
      <c r="D5" s="175"/>
      <c r="E5" s="175"/>
      <c r="F5" s="175"/>
      <c r="G5" s="178"/>
      <c r="H5" s="179"/>
      <c r="I5" s="175"/>
      <c r="J5" s="178"/>
      <c r="K5" s="179"/>
      <c r="L5" s="184">
        <f t="shared" si="0"/>
        <v>0</v>
      </c>
      <c r="M5" s="173"/>
      <c r="N5" s="173"/>
      <c r="O5" s="151"/>
      <c r="P5" s="1"/>
      <c r="R5" s="186"/>
      <c r="S5" s="6" t="s">
        <v>24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2</v>
      </c>
      <c r="AA5" s="8" t="s">
        <v>23</v>
      </c>
    </row>
    <row r="6" spans="2:27" ht="16" x14ac:dyDescent="0.2">
      <c r="B6" s="1"/>
      <c r="C6" s="148" t="s">
        <v>192</v>
      </c>
      <c r="D6" s="10" t="s">
        <v>26</v>
      </c>
      <c r="E6" s="187">
        <f>S26</f>
        <v>0</v>
      </c>
      <c r="F6" s="173"/>
      <c r="G6" s="173"/>
      <c r="H6" s="173"/>
      <c r="I6" s="173"/>
      <c r="J6" s="173"/>
      <c r="K6" s="151"/>
      <c r="L6" s="184">
        <f>R30</f>
        <v>0</v>
      </c>
      <c r="M6" s="173"/>
      <c r="N6" s="173"/>
      <c r="O6" s="151"/>
      <c r="P6" s="1"/>
      <c r="R6" s="186"/>
      <c r="S6" s="6" t="s">
        <v>27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2</v>
      </c>
      <c r="Z6" s="7">
        <v>2</v>
      </c>
      <c r="AA6" s="8" t="s">
        <v>23</v>
      </c>
    </row>
    <row r="7" spans="2:27" ht="16" x14ac:dyDescent="0.2">
      <c r="B7" s="11"/>
      <c r="C7" s="12"/>
      <c r="D7" s="13"/>
      <c r="E7" s="14"/>
      <c r="F7" s="14"/>
      <c r="G7" s="12"/>
      <c r="H7" s="1"/>
      <c r="I7" s="1"/>
      <c r="J7" s="15"/>
      <c r="K7" s="1"/>
      <c r="L7" s="11"/>
      <c r="M7" s="11"/>
      <c r="N7" s="11"/>
      <c r="O7" s="11"/>
      <c r="P7" s="1"/>
      <c r="R7" s="186"/>
      <c r="S7" s="6" t="s">
        <v>28</v>
      </c>
      <c r="T7" s="7">
        <v>0</v>
      </c>
      <c r="U7" s="7">
        <v>1</v>
      </c>
      <c r="V7" s="7">
        <v>1</v>
      </c>
      <c r="W7" s="7">
        <v>1</v>
      </c>
      <c r="X7" s="7">
        <v>2</v>
      </c>
      <c r="Y7" s="7">
        <v>2</v>
      </c>
      <c r="Z7" s="7">
        <v>2</v>
      </c>
      <c r="AA7" s="8" t="s">
        <v>23</v>
      </c>
    </row>
    <row r="8" spans="2:27" ht="16" x14ac:dyDescent="0.2">
      <c r="B8" s="16"/>
      <c r="C8" s="17" t="s">
        <v>29</v>
      </c>
      <c r="D8" s="18" t="s">
        <v>30</v>
      </c>
      <c r="E8" s="19" t="s">
        <v>31</v>
      </c>
      <c r="F8" s="17" t="s">
        <v>32</v>
      </c>
      <c r="G8" s="17" t="s">
        <v>33</v>
      </c>
      <c r="H8" s="1"/>
      <c r="I8" s="192" t="s">
        <v>34</v>
      </c>
      <c r="J8" s="153"/>
      <c r="K8" s="1"/>
      <c r="L8" s="193" t="s">
        <v>35</v>
      </c>
      <c r="M8" s="159"/>
      <c r="N8" s="159"/>
      <c r="O8" s="159"/>
      <c r="P8" s="1"/>
      <c r="R8" s="175"/>
      <c r="S8" s="6" t="s">
        <v>36</v>
      </c>
      <c r="T8" s="7">
        <v>1</v>
      </c>
      <c r="U8" s="7">
        <v>2</v>
      </c>
      <c r="V8" s="7">
        <v>2</v>
      </c>
      <c r="W8" s="7">
        <v>3</v>
      </c>
      <c r="X8" s="7">
        <v>3</v>
      </c>
      <c r="Y8" s="7">
        <v>4</v>
      </c>
      <c r="Z8" s="7">
        <v>5</v>
      </c>
      <c r="AA8" s="8" t="s">
        <v>23</v>
      </c>
    </row>
    <row r="9" spans="2:27" ht="18" customHeight="1" x14ac:dyDescent="0.2">
      <c r="B9" s="1"/>
      <c r="C9" s="20" t="str">
        <f>base!A3</f>
        <v>Azeitonas</v>
      </c>
      <c r="D9" s="21" t="str">
        <f>base!B3</f>
        <v>01 - ENTRADAS</v>
      </c>
      <c r="E9" s="22">
        <f>base!C3*$I$9</f>
        <v>0.5</v>
      </c>
      <c r="F9" s="20" t="str">
        <f>base!D3</f>
        <v>kg</v>
      </c>
      <c r="G9" s="23">
        <f>E9*base!E3</f>
        <v>15</v>
      </c>
      <c r="H9" s="1"/>
      <c r="I9" s="194">
        <v>25</v>
      </c>
      <c r="J9" s="159"/>
      <c r="K9" s="1"/>
      <c r="L9" s="24" t="s">
        <v>37</v>
      </c>
      <c r="M9" s="24" t="s">
        <v>38</v>
      </c>
      <c r="N9" s="24" t="s">
        <v>39</v>
      </c>
      <c r="O9" s="24" t="s">
        <v>40</v>
      </c>
      <c r="P9" s="1"/>
      <c r="R9" s="5" t="s">
        <v>7</v>
      </c>
      <c r="S9" s="4" t="s">
        <v>9</v>
      </c>
      <c r="T9" s="4" t="s">
        <v>10</v>
      </c>
      <c r="U9" s="5" t="s">
        <v>11</v>
      </c>
      <c r="V9" s="5" t="s">
        <v>12</v>
      </c>
      <c r="W9" s="5" t="s">
        <v>13</v>
      </c>
      <c r="X9" s="5" t="s">
        <v>14</v>
      </c>
      <c r="Y9" s="5" t="s">
        <v>15</v>
      </c>
      <c r="Z9" s="5" t="s">
        <v>16</v>
      </c>
      <c r="AA9" s="5" t="s">
        <v>17</v>
      </c>
    </row>
    <row r="10" spans="2:27" ht="16" x14ac:dyDescent="0.2">
      <c r="B10" s="16"/>
      <c r="C10" s="20" t="str">
        <f>base!A4</f>
        <v>Catupiry</v>
      </c>
      <c r="D10" s="21" t="str">
        <f>base!B4</f>
        <v>01 - ENTRADAS</v>
      </c>
      <c r="E10" s="22">
        <f>base!C4*$I$9</f>
        <v>0.5</v>
      </c>
      <c r="F10" s="20" t="str">
        <f>base!D4</f>
        <v>kg</v>
      </c>
      <c r="G10" s="23">
        <f>E10*base!E4</f>
        <v>22.5</v>
      </c>
      <c r="H10" s="1"/>
      <c r="I10" s="195"/>
      <c r="J10" s="153"/>
      <c r="K10" s="1"/>
      <c r="L10" s="196" t="s">
        <v>41</v>
      </c>
      <c r="M10" s="173"/>
      <c r="N10" s="173"/>
      <c r="O10" s="197"/>
      <c r="P10" s="1"/>
      <c r="R10" s="185" t="s">
        <v>42</v>
      </c>
      <c r="S10" s="6" t="s">
        <v>22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2</v>
      </c>
      <c r="Z10" s="7">
        <v>2</v>
      </c>
      <c r="AA10" s="8" t="s">
        <v>23</v>
      </c>
    </row>
    <row r="11" spans="2:27" ht="24" x14ac:dyDescent="0.2">
      <c r="B11" s="11"/>
      <c r="C11" s="20" t="str">
        <f>base!A5</f>
        <v>Copa Lombo</v>
      </c>
      <c r="D11" s="21" t="str">
        <f>base!B5</f>
        <v>01 - ENTRADAS</v>
      </c>
      <c r="E11" s="22">
        <f>base!C5*$I$9</f>
        <v>0.375</v>
      </c>
      <c r="F11" s="20" t="str">
        <f>base!D5</f>
        <v>kg</v>
      </c>
      <c r="G11" s="23">
        <f>E11*base!E5</f>
        <v>20.625</v>
      </c>
      <c r="H11" s="1"/>
      <c r="I11" s="194">
        <v>0</v>
      </c>
      <c r="J11" s="159"/>
      <c r="K11" s="1"/>
      <c r="L11" s="25" t="s">
        <v>22</v>
      </c>
      <c r="M11" s="7">
        <v>1</v>
      </c>
      <c r="N11" s="26">
        <v>220</v>
      </c>
      <c r="O11" s="27">
        <f t="shared" ref="O11:O15" si="1">M11*N11</f>
        <v>220</v>
      </c>
      <c r="P11" s="1"/>
      <c r="R11" s="186"/>
      <c r="S11" s="6" t="s">
        <v>43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2</v>
      </c>
      <c r="AA11" s="8" t="s">
        <v>23</v>
      </c>
    </row>
    <row r="12" spans="2:27" x14ac:dyDescent="0.2">
      <c r="B12" s="11"/>
      <c r="C12" s="20" t="str">
        <f>base!A6</f>
        <v>Geleia de Pimenta Vermelha</v>
      </c>
      <c r="D12" s="21" t="str">
        <f>base!B6</f>
        <v>01 - ENTRADAS</v>
      </c>
      <c r="E12" s="22">
        <f>base!C6*$I$9</f>
        <v>0.25</v>
      </c>
      <c r="F12" s="20" t="str">
        <f>base!D6</f>
        <v>kg</v>
      </c>
      <c r="G12" s="23">
        <f>E12*base!E6</f>
        <v>11.25</v>
      </c>
      <c r="H12" s="1"/>
      <c r="I12" s="28" t="s">
        <v>44</v>
      </c>
      <c r="J12" s="199" t="s">
        <v>45</v>
      </c>
      <c r="K12" s="1"/>
      <c r="L12" s="29" t="s">
        <v>24</v>
      </c>
      <c r="M12" s="7">
        <v>1</v>
      </c>
      <c r="N12" s="30">
        <v>280</v>
      </c>
      <c r="O12" s="27">
        <f t="shared" si="1"/>
        <v>280</v>
      </c>
      <c r="P12" s="1"/>
      <c r="R12" s="186"/>
      <c r="S12" s="6" t="s">
        <v>27</v>
      </c>
      <c r="T12" s="7">
        <v>1</v>
      </c>
      <c r="U12" s="7">
        <v>1</v>
      </c>
      <c r="V12" s="7">
        <v>1</v>
      </c>
      <c r="W12" s="7">
        <v>1</v>
      </c>
      <c r="X12" s="7">
        <v>1</v>
      </c>
      <c r="Y12" s="7">
        <v>2</v>
      </c>
      <c r="Z12" s="7">
        <v>2</v>
      </c>
      <c r="AA12" s="8" t="s">
        <v>23</v>
      </c>
    </row>
    <row r="13" spans="2:27" x14ac:dyDescent="0.2">
      <c r="B13" s="11"/>
      <c r="C13" s="20" t="str">
        <f>base!A7</f>
        <v>Lombo Canadense</v>
      </c>
      <c r="D13" s="21" t="str">
        <f>base!B7</f>
        <v>01 - ENTRADAS</v>
      </c>
      <c r="E13" s="22">
        <f>base!C7*$I$9</f>
        <v>0.5</v>
      </c>
      <c r="F13" s="20" t="str">
        <f>base!D7</f>
        <v>kg</v>
      </c>
      <c r="G13" s="23">
        <f>E13*base!E7</f>
        <v>23</v>
      </c>
      <c r="H13" s="1"/>
      <c r="I13" s="31">
        <v>226</v>
      </c>
      <c r="J13" s="175"/>
      <c r="K13" s="1"/>
      <c r="L13" s="32" t="s">
        <v>27</v>
      </c>
      <c r="M13" s="7">
        <v>1</v>
      </c>
      <c r="N13" s="30">
        <v>220</v>
      </c>
      <c r="O13" s="27">
        <f t="shared" si="1"/>
        <v>220</v>
      </c>
      <c r="P13" s="1"/>
      <c r="R13" s="186"/>
      <c r="S13" s="6" t="s">
        <v>28</v>
      </c>
      <c r="T13" s="7">
        <v>1</v>
      </c>
      <c r="U13" s="7">
        <v>1</v>
      </c>
      <c r="V13" s="7">
        <v>1</v>
      </c>
      <c r="W13" s="7">
        <v>1</v>
      </c>
      <c r="X13" s="7">
        <v>2</v>
      </c>
      <c r="Y13" s="7">
        <v>2</v>
      </c>
      <c r="Z13" s="7">
        <v>2</v>
      </c>
      <c r="AA13" s="8" t="s">
        <v>23</v>
      </c>
    </row>
    <row r="14" spans="2:27" x14ac:dyDescent="0.2">
      <c r="B14" s="11"/>
      <c r="C14" s="20" t="str">
        <f>base!A8</f>
        <v>Mini Pão Australiano</v>
      </c>
      <c r="D14" s="21" t="str">
        <f>base!B8</f>
        <v>01 - ENTRADAS</v>
      </c>
      <c r="E14" s="22">
        <f>base!C8*$I$9</f>
        <v>50</v>
      </c>
      <c r="F14" s="20" t="str">
        <f>base!D8</f>
        <v>unid</v>
      </c>
      <c r="G14" s="23">
        <f>E14*base!E8</f>
        <v>75</v>
      </c>
      <c r="H14" s="1"/>
      <c r="I14" s="33" t="s">
        <v>46</v>
      </c>
      <c r="J14" s="200">
        <f>I15*I11</f>
        <v>0</v>
      </c>
      <c r="K14" s="1"/>
      <c r="L14" s="32" t="s">
        <v>28</v>
      </c>
      <c r="M14" s="7">
        <v>0</v>
      </c>
      <c r="N14" s="30">
        <v>220</v>
      </c>
      <c r="O14" s="27">
        <f t="shared" si="1"/>
        <v>0</v>
      </c>
      <c r="P14" s="1"/>
      <c r="R14" s="175"/>
      <c r="S14" s="6" t="s">
        <v>36</v>
      </c>
      <c r="T14" s="7">
        <v>1</v>
      </c>
      <c r="U14" s="7">
        <v>2</v>
      </c>
      <c r="V14" s="7">
        <v>2</v>
      </c>
      <c r="W14" s="7">
        <v>3</v>
      </c>
      <c r="X14" s="7">
        <v>3</v>
      </c>
      <c r="Y14" s="7">
        <v>4</v>
      </c>
      <c r="Z14" s="7">
        <v>5</v>
      </c>
      <c r="AA14" s="8" t="s">
        <v>23</v>
      </c>
    </row>
    <row r="15" spans="2:27" ht="16" x14ac:dyDescent="0.2">
      <c r="B15" s="11"/>
      <c r="C15" s="20" t="str">
        <f>base!A9</f>
        <v>Peito de Perú</v>
      </c>
      <c r="D15" s="21" t="str">
        <f>base!B9</f>
        <v>01 - ENTRADAS</v>
      </c>
      <c r="E15" s="22">
        <f>base!C9*$I$9</f>
        <v>0.5</v>
      </c>
      <c r="F15" s="20" t="str">
        <f>base!D9</f>
        <v>kg</v>
      </c>
      <c r="G15" s="23">
        <f>E15*base!E9</f>
        <v>20</v>
      </c>
      <c r="H15" s="1"/>
      <c r="I15" s="34">
        <v>25</v>
      </c>
      <c r="J15" s="175"/>
      <c r="K15" s="1"/>
      <c r="L15" s="32" t="s">
        <v>36</v>
      </c>
      <c r="M15" s="7">
        <v>1</v>
      </c>
      <c r="N15" s="35">
        <v>220</v>
      </c>
      <c r="O15" s="27">
        <f t="shared" si="1"/>
        <v>220</v>
      </c>
      <c r="P15" s="1"/>
      <c r="R15" s="5" t="s">
        <v>7</v>
      </c>
      <c r="S15" s="4" t="s">
        <v>9</v>
      </c>
      <c r="T15" s="4" t="s">
        <v>10</v>
      </c>
      <c r="U15" s="5" t="s">
        <v>11</v>
      </c>
      <c r="V15" s="5" t="s">
        <v>12</v>
      </c>
      <c r="W15" s="5" t="s">
        <v>13</v>
      </c>
      <c r="X15" s="5" t="s">
        <v>14</v>
      </c>
      <c r="Y15" s="5" t="s">
        <v>15</v>
      </c>
      <c r="Z15" s="5" t="s">
        <v>16</v>
      </c>
      <c r="AA15" s="5" t="s">
        <v>17</v>
      </c>
    </row>
    <row r="16" spans="2:27" ht="15" customHeight="1" x14ac:dyDescent="0.2">
      <c r="B16" s="11"/>
      <c r="C16" s="20" t="str">
        <f>base!A10</f>
        <v>Presunto Parma</v>
      </c>
      <c r="D16" s="21" t="str">
        <f>base!B10</f>
        <v>01 - ENTRADAS</v>
      </c>
      <c r="E16" s="22">
        <f>base!C10*$I$9</f>
        <v>0.15</v>
      </c>
      <c r="F16" s="20" t="str">
        <f>base!D10</f>
        <v>kg</v>
      </c>
      <c r="G16" s="23">
        <f>E16*base!E10</f>
        <v>22.5</v>
      </c>
      <c r="H16" s="1"/>
      <c r="I16" s="201"/>
      <c r="J16" s="167"/>
      <c r="K16" s="1"/>
      <c r="L16" s="36" t="s">
        <v>47</v>
      </c>
      <c r="M16" s="198" t="s">
        <v>40</v>
      </c>
      <c r="N16" s="151"/>
      <c r="O16" s="37">
        <f>SUM(O11:O15)</f>
        <v>940</v>
      </c>
      <c r="P16" s="1"/>
      <c r="R16" s="185" t="s">
        <v>48</v>
      </c>
      <c r="S16" s="6" t="s">
        <v>22</v>
      </c>
      <c r="T16" s="7">
        <v>1</v>
      </c>
      <c r="U16" s="7">
        <v>1</v>
      </c>
      <c r="V16" s="7">
        <v>1</v>
      </c>
      <c r="W16" s="7">
        <v>1</v>
      </c>
      <c r="X16" s="7">
        <v>1</v>
      </c>
      <c r="Y16" s="7">
        <v>2</v>
      </c>
      <c r="Z16" s="7">
        <v>2</v>
      </c>
      <c r="AA16" s="8" t="s">
        <v>23</v>
      </c>
    </row>
    <row r="17" spans="2:27" ht="16" x14ac:dyDescent="0.2">
      <c r="B17" s="11"/>
      <c r="C17" s="20" t="str">
        <f>base!A11</f>
        <v>Queijo Brie</v>
      </c>
      <c r="D17" s="21" t="str">
        <f>base!B11</f>
        <v>01 - ENTRADAS</v>
      </c>
      <c r="E17" s="22">
        <f>base!C11*$I$9</f>
        <v>0.25</v>
      </c>
      <c r="F17" s="20" t="str">
        <f>base!D11</f>
        <v>kg</v>
      </c>
      <c r="G17" s="23">
        <f>E17*base!E11</f>
        <v>16.25</v>
      </c>
      <c r="H17" s="1"/>
      <c r="I17" s="202" t="s">
        <v>49</v>
      </c>
      <c r="J17" s="159"/>
      <c r="K17" s="1"/>
      <c r="L17" s="38" t="s">
        <v>50</v>
      </c>
      <c r="M17" s="39">
        <v>0</v>
      </c>
      <c r="N17" s="40">
        <v>10</v>
      </c>
      <c r="O17" s="41">
        <f>N17*M17</f>
        <v>0</v>
      </c>
      <c r="P17" s="1"/>
      <c r="R17" s="186"/>
      <c r="S17" s="6" t="s">
        <v>51</v>
      </c>
      <c r="T17" s="7">
        <v>2</v>
      </c>
      <c r="U17" s="7">
        <v>2</v>
      </c>
      <c r="V17" s="7">
        <v>2</v>
      </c>
      <c r="W17" s="7">
        <v>2</v>
      </c>
      <c r="X17" s="7">
        <v>2</v>
      </c>
      <c r="Y17" s="7">
        <v>3</v>
      </c>
      <c r="Z17" s="7">
        <v>3</v>
      </c>
      <c r="AA17" s="8" t="s">
        <v>23</v>
      </c>
    </row>
    <row r="18" spans="2:27" ht="21" x14ac:dyDescent="0.25">
      <c r="B18" s="11"/>
      <c r="C18" s="20" t="str">
        <f>base!A12</f>
        <v>Queijo Gorgonzola</v>
      </c>
      <c r="D18" s="21" t="str">
        <f>base!B12</f>
        <v>01 - ENTRADAS</v>
      </c>
      <c r="E18" s="22">
        <f>base!C12*$I$9</f>
        <v>0.25</v>
      </c>
      <c r="F18" s="20" t="str">
        <f>base!D12</f>
        <v>kg</v>
      </c>
      <c r="G18" s="23">
        <f>E18*base!E12</f>
        <v>18.75</v>
      </c>
      <c r="H18" s="1"/>
      <c r="I18" s="203">
        <v>2000</v>
      </c>
      <c r="J18" s="153"/>
      <c r="K18" s="1"/>
      <c r="L18" s="38" t="s">
        <v>52</v>
      </c>
      <c r="M18" s="42">
        <v>1</v>
      </c>
      <c r="N18" s="43">
        <v>200</v>
      </c>
      <c r="O18" s="41">
        <f>N18*M18</f>
        <v>200</v>
      </c>
      <c r="P18" s="1"/>
      <c r="R18" s="186"/>
      <c r="S18" s="6" t="s">
        <v>53</v>
      </c>
      <c r="T18" s="7">
        <v>1</v>
      </c>
      <c r="U18" s="7">
        <v>1</v>
      </c>
      <c r="V18" s="7">
        <v>1</v>
      </c>
      <c r="W18" s="7">
        <v>2</v>
      </c>
      <c r="X18" s="7">
        <v>2</v>
      </c>
      <c r="Y18" s="7">
        <v>2</v>
      </c>
      <c r="Z18" s="7">
        <v>2</v>
      </c>
      <c r="AA18" s="8" t="s">
        <v>23</v>
      </c>
    </row>
    <row r="19" spans="2:27" ht="15" customHeight="1" x14ac:dyDescent="0.2">
      <c r="B19" s="11"/>
      <c r="C19" s="20" t="str">
        <f>base!A13</f>
        <v>Queijo Gouda</v>
      </c>
      <c r="D19" s="21" t="str">
        <f>base!B13</f>
        <v>01 - ENTRADAS</v>
      </c>
      <c r="E19" s="22">
        <f>base!C13*$I$9</f>
        <v>0.25</v>
      </c>
      <c r="F19" s="20" t="str">
        <f>base!D13</f>
        <v>kg</v>
      </c>
      <c r="G19" s="23">
        <f>E19*base!E13</f>
        <v>16.25</v>
      </c>
      <c r="H19" s="1"/>
      <c r="I19" s="152"/>
      <c r="J19" s="153"/>
      <c r="K19" s="1"/>
      <c r="L19" s="38" t="s">
        <v>54</v>
      </c>
      <c r="M19" s="42">
        <v>1</v>
      </c>
      <c r="N19" s="43">
        <v>250</v>
      </c>
      <c r="O19" s="41">
        <f t="shared" ref="O19:O24" si="2">N19*M19</f>
        <v>250</v>
      </c>
      <c r="P19" s="1"/>
      <c r="R19" s="186"/>
      <c r="S19" s="44" t="s">
        <v>36</v>
      </c>
      <c r="T19" s="7">
        <v>1</v>
      </c>
      <c r="U19" s="7">
        <v>2</v>
      </c>
      <c r="V19" s="7">
        <v>2</v>
      </c>
      <c r="W19" s="7">
        <v>3</v>
      </c>
      <c r="X19" s="7">
        <v>4</v>
      </c>
      <c r="Y19" s="7">
        <v>4</v>
      </c>
      <c r="Z19" s="7">
        <v>5</v>
      </c>
      <c r="AA19" s="8" t="s">
        <v>23</v>
      </c>
    </row>
    <row r="20" spans="2:27" ht="16" x14ac:dyDescent="0.2">
      <c r="B20" s="11"/>
      <c r="C20" s="20" t="str">
        <f>base!A14</f>
        <v>Queijo Mussarela</v>
      </c>
      <c r="D20" s="21" t="str">
        <f>base!B14</f>
        <v>01 - ENTRADAS</v>
      </c>
      <c r="E20" s="22">
        <f>base!C14*$I$9</f>
        <v>0.375</v>
      </c>
      <c r="F20" s="20" t="str">
        <f>base!D14</f>
        <v>kg</v>
      </c>
      <c r="G20" s="23">
        <f>E20*base!E14</f>
        <v>15</v>
      </c>
      <c r="H20" s="1"/>
      <c r="I20" s="154" t="s">
        <v>55</v>
      </c>
      <c r="J20" s="151"/>
      <c r="K20" s="1"/>
      <c r="L20" s="38" t="s">
        <v>56</v>
      </c>
      <c r="M20" s="42">
        <v>0</v>
      </c>
      <c r="N20" s="43">
        <v>500</v>
      </c>
      <c r="O20" s="41">
        <f t="shared" si="2"/>
        <v>0</v>
      </c>
      <c r="P20" s="1"/>
      <c r="R20" s="191" t="s">
        <v>57</v>
      </c>
      <c r="S20" s="151"/>
    </row>
    <row r="21" spans="2:27" ht="15.75" customHeight="1" x14ac:dyDescent="0.2">
      <c r="B21" s="11"/>
      <c r="C21" s="20" t="str">
        <f>base!A15</f>
        <v>Queijo Provolone</v>
      </c>
      <c r="D21" s="21" t="str">
        <f>base!B15</f>
        <v>01 - ENTRADAS</v>
      </c>
      <c r="E21" s="22">
        <f>base!C15*$I$9</f>
        <v>0.25</v>
      </c>
      <c r="F21" s="20" t="str">
        <f>base!D15</f>
        <v>kg</v>
      </c>
      <c r="G21" s="23">
        <f>E21*base!E15</f>
        <v>13.75</v>
      </c>
      <c r="H21" s="1"/>
      <c r="I21" s="150">
        <f>SUMIF(G9:G70,"&gt;0")</f>
        <v>1591.425</v>
      </c>
      <c r="J21" s="151"/>
      <c r="K21" s="45"/>
      <c r="L21" s="38" t="s">
        <v>58</v>
      </c>
      <c r="M21" s="42">
        <v>1</v>
      </c>
      <c r="N21" s="43">
        <v>30</v>
      </c>
      <c r="O21" s="41">
        <f t="shared" si="2"/>
        <v>30</v>
      </c>
      <c r="P21" s="1"/>
      <c r="R21" s="46" t="s">
        <v>59</v>
      </c>
      <c r="S21" s="47"/>
    </row>
    <row r="22" spans="2:27" ht="15.75" customHeight="1" x14ac:dyDescent="0.2">
      <c r="B22" s="11"/>
      <c r="C22" s="20" t="str">
        <f>base!A16</f>
        <v>Salame</v>
      </c>
      <c r="D22" s="21" t="str">
        <f>base!B16</f>
        <v>01 - ENTRADAS</v>
      </c>
      <c r="E22" s="22">
        <f>base!C16*$I$9</f>
        <v>0.375</v>
      </c>
      <c r="F22" s="20" t="str">
        <f>base!D16</f>
        <v>kg</v>
      </c>
      <c r="G22" s="23">
        <f>E22*base!E16</f>
        <v>22.5</v>
      </c>
      <c r="H22" s="1"/>
      <c r="I22" s="152"/>
      <c r="J22" s="153"/>
      <c r="K22" s="1"/>
      <c r="L22" s="38" t="s">
        <v>60</v>
      </c>
      <c r="M22" s="42">
        <v>0</v>
      </c>
      <c r="N22" s="43">
        <v>67</v>
      </c>
      <c r="O22" s="41">
        <f t="shared" si="2"/>
        <v>0</v>
      </c>
      <c r="P22" s="1"/>
      <c r="R22" s="46" t="s">
        <v>61</v>
      </c>
      <c r="S22" s="48"/>
    </row>
    <row r="23" spans="2:27" ht="15.75" customHeight="1" x14ac:dyDescent="0.2">
      <c r="B23" s="11"/>
      <c r="C23" s="20" t="str">
        <f>base!A17</f>
        <v>Arroz Branco Tradicional</v>
      </c>
      <c r="D23" s="21" t="str">
        <f>base!B17</f>
        <v>02 - GUARNIÇÕES</v>
      </c>
      <c r="E23" s="22">
        <f>base!C17*$I$9</f>
        <v>0.82500000000000007</v>
      </c>
      <c r="F23" s="20" t="str">
        <f>base!D17</f>
        <v>kg</v>
      </c>
      <c r="G23" s="23">
        <f>E23*base!E17</f>
        <v>8.25</v>
      </c>
      <c r="H23" s="1"/>
      <c r="I23" s="154" t="s">
        <v>62</v>
      </c>
      <c r="J23" s="151"/>
      <c r="K23" s="1"/>
      <c r="L23" s="38" t="s">
        <v>63</v>
      </c>
      <c r="M23" s="42">
        <v>5</v>
      </c>
      <c r="N23" s="43">
        <v>13</v>
      </c>
      <c r="O23" s="41">
        <f t="shared" si="2"/>
        <v>65</v>
      </c>
      <c r="P23" s="1"/>
      <c r="R23" s="46" t="s">
        <v>64</v>
      </c>
      <c r="S23" s="49"/>
    </row>
    <row r="24" spans="2:27" ht="15.75" customHeight="1" x14ac:dyDescent="0.2">
      <c r="B24" s="11"/>
      <c r="C24" s="20" t="str">
        <f>base!A18</f>
        <v>Arroz Carreteiro</v>
      </c>
      <c r="D24" s="21" t="str">
        <f>base!B18</f>
        <v>02 - GUARNIÇÕES</v>
      </c>
      <c r="E24" s="22">
        <f>base!C18*$I$9</f>
        <v>1.25</v>
      </c>
      <c r="F24" s="20" t="str">
        <f>base!D18</f>
        <v>kg</v>
      </c>
      <c r="G24" s="23">
        <f>E24*base!E18</f>
        <v>37.5</v>
      </c>
      <c r="H24" s="1"/>
      <c r="I24" s="150">
        <f>I21+I18</f>
        <v>3591.4250000000002</v>
      </c>
      <c r="J24" s="151"/>
      <c r="K24" s="1"/>
      <c r="L24" s="38" t="s">
        <v>65</v>
      </c>
      <c r="M24" s="42">
        <v>1.5</v>
      </c>
      <c r="N24" s="43">
        <v>100</v>
      </c>
      <c r="O24" s="41">
        <f t="shared" si="2"/>
        <v>150</v>
      </c>
      <c r="P24" s="1"/>
      <c r="R24" s="46" t="s">
        <v>66</v>
      </c>
      <c r="S24" s="47">
        <v>15</v>
      </c>
    </row>
    <row r="25" spans="2:27" ht="15.75" customHeight="1" x14ac:dyDescent="0.2">
      <c r="B25" s="11"/>
      <c r="C25" s="20" t="str">
        <f>base!A19</f>
        <v>Barquetes</v>
      </c>
      <c r="D25" s="21" t="str">
        <f>base!B19</f>
        <v>02 - GUARNIÇÕES</v>
      </c>
      <c r="E25" s="22">
        <f>base!C19*$I$9</f>
        <v>25</v>
      </c>
      <c r="F25" s="20" t="str">
        <f>base!D19</f>
        <v>unid</v>
      </c>
      <c r="G25" s="23">
        <f>E25*base!E19</f>
        <v>15</v>
      </c>
      <c r="H25" s="1"/>
      <c r="I25" s="152"/>
      <c r="J25" s="153"/>
      <c r="K25" s="1"/>
      <c r="L25" s="50" t="s">
        <v>67</v>
      </c>
      <c r="M25" s="51">
        <v>0.02</v>
      </c>
      <c r="N25" s="52"/>
      <c r="O25" s="53">
        <f t="shared" ref="O25:O29" si="3">$I$24*M25</f>
        <v>71.828500000000005</v>
      </c>
      <c r="P25" s="1"/>
      <c r="R25" s="46" t="s">
        <v>18</v>
      </c>
      <c r="S25" s="47"/>
    </row>
    <row r="26" spans="2:27" ht="15.75" customHeight="1" x14ac:dyDescent="0.2">
      <c r="B26" s="11"/>
      <c r="C26" s="20" t="str">
        <f>base!A20</f>
        <v>Batata Frita</v>
      </c>
      <c r="D26" s="21" t="str">
        <f>base!B20</f>
        <v>02 - GUARNIÇÕES</v>
      </c>
      <c r="E26" s="22">
        <f>base!C20*$I$9</f>
        <v>2.5</v>
      </c>
      <c r="F26" s="20" t="str">
        <f>base!D20</f>
        <v>kg</v>
      </c>
      <c r="G26" s="23">
        <f>E26*base!E20</f>
        <v>40</v>
      </c>
      <c r="H26" s="1"/>
      <c r="I26" s="155">
        <f>J14</f>
        <v>0</v>
      </c>
      <c r="J26" s="151"/>
      <c r="K26" s="1"/>
      <c r="L26" s="50" t="s">
        <v>68</v>
      </c>
      <c r="M26" s="54">
        <v>7.0000000000000001E-3</v>
      </c>
      <c r="N26" s="52"/>
      <c r="O26" s="53">
        <f t="shared" si="3"/>
        <v>25.139975000000003</v>
      </c>
      <c r="P26" s="1"/>
      <c r="R26" s="46" t="s">
        <v>69</v>
      </c>
      <c r="S26" s="46"/>
    </row>
    <row r="27" spans="2:27" ht="15.75" customHeight="1" x14ac:dyDescent="0.2">
      <c r="B27" s="11"/>
      <c r="C27" s="20" t="str">
        <f>base!A21</f>
        <v>Cebolete</v>
      </c>
      <c r="D27" s="21" t="str">
        <f>base!B21</f>
        <v>02 - GUARNIÇÕES</v>
      </c>
      <c r="E27" s="22">
        <f>base!C21*$I$9</f>
        <v>0.75</v>
      </c>
      <c r="F27" s="20" t="str">
        <f>base!D21</f>
        <v>kg</v>
      </c>
      <c r="G27" s="23">
        <f>E27*base!E21</f>
        <v>16.5</v>
      </c>
      <c r="H27" s="1"/>
      <c r="I27" s="156">
        <f>I24</f>
        <v>3591.4250000000002</v>
      </c>
      <c r="J27" s="151"/>
      <c r="K27" s="1"/>
      <c r="L27" s="50" t="s">
        <v>70</v>
      </c>
      <c r="M27" s="54">
        <v>8.0000000000000002E-3</v>
      </c>
      <c r="N27" s="52"/>
      <c r="O27" s="53">
        <f t="shared" si="3"/>
        <v>28.731400000000001</v>
      </c>
      <c r="P27" s="1"/>
      <c r="R27" s="46" t="s">
        <v>71</v>
      </c>
      <c r="S27" s="47"/>
    </row>
    <row r="28" spans="2:27" ht="15.75" customHeight="1" x14ac:dyDescent="0.2">
      <c r="B28" s="11"/>
      <c r="C28" s="20" t="str">
        <f>base!A22</f>
        <v>Farofa Brasileira</v>
      </c>
      <c r="D28" s="21" t="str">
        <f>base!B22</f>
        <v>02 - GUARNIÇÕES</v>
      </c>
      <c r="E28" s="22">
        <f>base!C22*$I$9</f>
        <v>0.5</v>
      </c>
      <c r="F28" s="20" t="str">
        <f>base!D22</f>
        <v>kg</v>
      </c>
      <c r="G28" s="23">
        <f>E28*base!E22</f>
        <v>15</v>
      </c>
      <c r="H28" s="1"/>
      <c r="I28" s="161">
        <f>O30</f>
        <v>1810.9798250000001</v>
      </c>
      <c r="J28" s="162"/>
      <c r="K28" s="1"/>
      <c r="L28" s="50" t="s">
        <v>72</v>
      </c>
      <c r="M28" s="51">
        <v>4.0000000000000001E-3</v>
      </c>
      <c r="N28" s="52"/>
      <c r="O28" s="53">
        <f t="shared" si="3"/>
        <v>14.3657</v>
      </c>
      <c r="P28" s="1"/>
      <c r="R28" s="46" t="s">
        <v>71</v>
      </c>
      <c r="S28" s="46"/>
    </row>
    <row r="29" spans="2:27" ht="15.75" customHeight="1" x14ac:dyDescent="0.2">
      <c r="B29" s="11"/>
      <c r="C29" s="20" t="str">
        <f>base!A23</f>
        <v>Mini Baguete Frâncesa</v>
      </c>
      <c r="D29" s="21" t="str">
        <f>base!B23</f>
        <v>02 - GUARNIÇÕES</v>
      </c>
      <c r="E29" s="22">
        <f>base!C23*$I$9</f>
        <v>7.5</v>
      </c>
      <c r="F29" s="20" t="str">
        <f>base!D23</f>
        <v>unid</v>
      </c>
      <c r="G29" s="23">
        <f>E29*base!E23</f>
        <v>13.5</v>
      </c>
      <c r="H29" s="1"/>
      <c r="I29" s="163">
        <f>SUM(I26:I28)</f>
        <v>5402.4048250000005</v>
      </c>
      <c r="J29" s="164"/>
      <c r="K29" s="55"/>
      <c r="L29" s="50" t="s">
        <v>73</v>
      </c>
      <c r="M29" s="51">
        <v>0.01</v>
      </c>
      <c r="N29" s="52"/>
      <c r="O29" s="53">
        <f t="shared" si="3"/>
        <v>35.914250000000003</v>
      </c>
      <c r="P29" s="1"/>
      <c r="R29" s="46" t="s">
        <v>71</v>
      </c>
      <c r="S29" s="56"/>
    </row>
    <row r="30" spans="2:27" ht="15.75" customHeight="1" x14ac:dyDescent="0.25">
      <c r="B30" s="11"/>
      <c r="C30" s="20" t="str">
        <f>base!A24</f>
        <v>Patê de Alho</v>
      </c>
      <c r="D30" s="21" t="str">
        <f>base!B24</f>
        <v>02 - GUARNIÇÕES</v>
      </c>
      <c r="E30" s="22">
        <f>base!C24*$I$9</f>
        <v>0.5</v>
      </c>
      <c r="F30" s="20" t="str">
        <f>base!D24</f>
        <v>litro</v>
      </c>
      <c r="G30" s="23">
        <f>E30*base!E24</f>
        <v>17.5</v>
      </c>
      <c r="H30" s="1"/>
      <c r="I30" s="165" t="s">
        <v>74</v>
      </c>
      <c r="J30" s="151"/>
      <c r="K30" s="11"/>
      <c r="L30" s="16"/>
      <c r="M30" s="16"/>
      <c r="N30" s="57" t="s">
        <v>40</v>
      </c>
      <c r="O30" s="58">
        <f>SUM(O16:O29)</f>
        <v>1810.9798250000001</v>
      </c>
      <c r="P30" s="1"/>
      <c r="S30" s="59"/>
    </row>
    <row r="31" spans="2:27" ht="15.75" customHeight="1" x14ac:dyDescent="0.25">
      <c r="B31" s="11"/>
      <c r="C31" s="20" t="str">
        <f>base!A25</f>
        <v>Salada de Batata com Ovos</v>
      </c>
      <c r="D31" s="21" t="str">
        <f>base!B25</f>
        <v>02 - GUARNIÇÕES</v>
      </c>
      <c r="E31" s="22">
        <f>base!C25*$I$9</f>
        <v>2.5</v>
      </c>
      <c r="F31" s="20" t="str">
        <f>base!D25</f>
        <v>kg</v>
      </c>
      <c r="G31" s="23">
        <f>E31*base!E25</f>
        <v>75</v>
      </c>
      <c r="H31" s="1"/>
      <c r="I31" s="165">
        <v>5</v>
      </c>
      <c r="J31" s="151"/>
      <c r="K31" s="11"/>
      <c r="M31" s="60"/>
      <c r="N31" s="60"/>
      <c r="O31" s="61"/>
      <c r="S31" s="59"/>
    </row>
    <row r="32" spans="2:27" ht="15.75" customHeight="1" x14ac:dyDescent="0.2">
      <c r="B32" s="11"/>
      <c r="C32" s="20" t="str">
        <f>base!A26</f>
        <v>Vinagrete</v>
      </c>
      <c r="D32" s="21" t="str">
        <f>base!B26</f>
        <v>02 - GUARNIÇÕES</v>
      </c>
      <c r="E32" s="22">
        <f>base!C26*$I$9</f>
        <v>1.25</v>
      </c>
      <c r="F32" s="20" t="str">
        <f>base!D26</f>
        <v>kg</v>
      </c>
      <c r="G32" s="23">
        <f>E32*base!E26</f>
        <v>31.25</v>
      </c>
      <c r="H32" s="1"/>
      <c r="I32" s="166">
        <f>I31*I29/100</f>
        <v>270.12024125000005</v>
      </c>
      <c r="J32" s="167"/>
      <c r="K32" s="11"/>
      <c r="M32" s="60"/>
      <c r="N32" s="60"/>
      <c r="O32" s="60"/>
      <c r="S32" s="59"/>
    </row>
    <row r="33" spans="2:19" ht="15.75" customHeight="1" x14ac:dyDescent="0.2">
      <c r="B33" s="11"/>
      <c r="C33" s="20" t="str">
        <f>base!A27</f>
        <v>Chorizo</v>
      </c>
      <c r="D33" s="21" t="str">
        <f>base!B27</f>
        <v>03 - ASSADOS</v>
      </c>
      <c r="E33" s="22">
        <f>base!C27*$I$9</f>
        <v>2</v>
      </c>
      <c r="F33" s="20" t="str">
        <f>base!D27</f>
        <v>kg</v>
      </c>
      <c r="G33" s="23">
        <f>E33*base!E27</f>
        <v>110</v>
      </c>
      <c r="H33" s="1"/>
      <c r="I33" s="168" t="s">
        <v>75</v>
      </c>
      <c r="J33" s="151"/>
      <c r="K33" s="11"/>
      <c r="L33" s="62"/>
      <c r="M33" s="60"/>
      <c r="N33" s="60"/>
      <c r="O33" s="60"/>
      <c r="S33" s="59"/>
    </row>
    <row r="34" spans="2:19" ht="15.75" customHeight="1" x14ac:dyDescent="0.2">
      <c r="B34" s="11"/>
      <c r="C34" s="20" t="str">
        <f>base!A28</f>
        <v>Costelinha Suína</v>
      </c>
      <c r="D34" s="21" t="str">
        <f>base!B28</f>
        <v>03 - ASSADOS</v>
      </c>
      <c r="E34" s="22">
        <f>base!C28*$I$9</f>
        <v>1.5</v>
      </c>
      <c r="F34" s="20" t="str">
        <f>base!D28</f>
        <v>kg</v>
      </c>
      <c r="G34" s="23">
        <f>E34*base!E28</f>
        <v>52.5</v>
      </c>
      <c r="H34" s="1"/>
      <c r="I34" s="158">
        <f>I29+I32</f>
        <v>5672.5250662500002</v>
      </c>
      <c r="J34" s="159"/>
      <c r="K34" s="11"/>
      <c r="L34" s="63"/>
      <c r="M34" s="60"/>
      <c r="N34" s="60"/>
      <c r="O34" s="60"/>
      <c r="S34" s="59"/>
    </row>
    <row r="35" spans="2:19" ht="15.75" customHeight="1" x14ac:dyDescent="0.2">
      <c r="B35" s="11"/>
      <c r="C35" s="20" t="str">
        <f>base!A29</f>
        <v>Filé de Coxa</v>
      </c>
      <c r="D35" s="21" t="str">
        <f>base!B29</f>
        <v>03 - ASSADOS</v>
      </c>
      <c r="E35" s="22">
        <f>base!C29*$I$9</f>
        <v>3</v>
      </c>
      <c r="F35" s="20" t="str">
        <f>base!D29</f>
        <v>kg</v>
      </c>
      <c r="G35" s="23">
        <f>E35*base!E29</f>
        <v>69</v>
      </c>
      <c r="H35" s="1"/>
      <c r="I35" s="157" t="s">
        <v>76</v>
      </c>
      <c r="J35" s="153"/>
      <c r="K35" s="1"/>
      <c r="L35" s="64"/>
      <c r="M35" s="60"/>
      <c r="N35" s="60"/>
      <c r="O35" s="60"/>
    </row>
    <row r="36" spans="2:19" ht="15.75" customHeight="1" x14ac:dyDescent="0.2">
      <c r="B36" s="11"/>
      <c r="C36" s="20" t="str">
        <f>base!A30</f>
        <v>Fraldinha Especial</v>
      </c>
      <c r="D36" s="21" t="str">
        <f>base!B30</f>
        <v>03 - ASSADOS</v>
      </c>
      <c r="E36" s="22">
        <f>base!C30*$I$9</f>
        <v>5</v>
      </c>
      <c r="F36" s="20" t="str">
        <f>base!D30</f>
        <v>kg</v>
      </c>
      <c r="G36" s="23">
        <f>E36*base!E30</f>
        <v>200</v>
      </c>
      <c r="H36" s="1"/>
      <c r="I36" s="158">
        <f>I34/I9</f>
        <v>226.90100265000001</v>
      </c>
      <c r="J36" s="159"/>
      <c r="K36" s="1"/>
      <c r="L36" s="62"/>
      <c r="M36" s="60"/>
      <c r="N36" s="60"/>
      <c r="O36" s="60"/>
    </row>
    <row r="37" spans="2:19" ht="15.75" customHeight="1" x14ac:dyDescent="0.2">
      <c r="B37" s="11"/>
      <c r="C37" s="20" t="str">
        <f>base!A31</f>
        <v>Linguiça Toscana</v>
      </c>
      <c r="D37" s="21" t="str">
        <f>base!B31</f>
        <v>03 - ASSADOS</v>
      </c>
      <c r="E37" s="22">
        <f>base!C31*$I$9</f>
        <v>2.5</v>
      </c>
      <c r="F37" s="20" t="str">
        <f>base!D31</f>
        <v>kg</v>
      </c>
      <c r="G37" s="23">
        <f>E37*base!E31</f>
        <v>57.5</v>
      </c>
      <c r="H37" s="1"/>
      <c r="I37" s="160" t="s">
        <v>77</v>
      </c>
      <c r="J37" s="153"/>
      <c r="K37" s="1"/>
      <c r="L37" s="62"/>
      <c r="M37" s="60"/>
      <c r="N37" s="60"/>
      <c r="O37" s="60"/>
    </row>
    <row r="38" spans="2:19" ht="15.75" customHeight="1" x14ac:dyDescent="0.2">
      <c r="B38" s="11"/>
      <c r="C38" s="20" t="str">
        <f>base!A32</f>
        <v>Panceta</v>
      </c>
      <c r="D38" s="21" t="str">
        <f>base!B32</f>
        <v>03 - ASSADOS</v>
      </c>
      <c r="E38" s="22">
        <f>base!C32*$I$9</f>
        <v>1</v>
      </c>
      <c r="F38" s="20" t="str">
        <f>base!D32</f>
        <v>kg</v>
      </c>
      <c r="G38" s="23">
        <f>E38*base!E32</f>
        <v>28</v>
      </c>
      <c r="H38" s="1"/>
      <c r="I38" s="59" t="s">
        <v>78</v>
      </c>
      <c r="J38" s="65">
        <f>J40</f>
        <v>1350.6012062500001</v>
      </c>
      <c r="K38" s="1"/>
      <c r="L38" s="62"/>
      <c r="M38" s="60"/>
      <c r="N38" s="60"/>
      <c r="O38" s="60"/>
    </row>
    <row r="39" spans="2:19" ht="15.75" customHeight="1" x14ac:dyDescent="0.2">
      <c r="B39" s="11"/>
      <c r="C39" s="20" t="str">
        <f>base!A33</f>
        <v>Pão de Alho</v>
      </c>
      <c r="D39" s="21" t="str">
        <f>base!B33</f>
        <v>03 - ASSADOS</v>
      </c>
      <c r="E39" s="22">
        <f>base!C33*$I$9</f>
        <v>1.25</v>
      </c>
      <c r="F39" s="20" t="str">
        <f>base!D33</f>
        <v>pacote</v>
      </c>
      <c r="G39" s="23">
        <f>E39*base!E33</f>
        <v>13.75</v>
      </c>
      <c r="H39" s="1"/>
      <c r="I39" s="59" t="s">
        <v>79</v>
      </c>
      <c r="J39" s="66">
        <f>I29/2</f>
        <v>2701.2024125000003</v>
      </c>
      <c r="K39" s="1"/>
      <c r="L39" s="62"/>
      <c r="M39" s="60"/>
      <c r="N39" s="60"/>
      <c r="O39" s="60"/>
    </row>
    <row r="40" spans="2:19" ht="15.75" customHeight="1" x14ac:dyDescent="0.2">
      <c r="B40" s="11"/>
      <c r="C40" s="20" t="str">
        <f>base!A34</f>
        <v>Picanha Premium Importada</v>
      </c>
      <c r="D40" s="21" t="str">
        <f>base!B34</f>
        <v>03 - ASSADOS</v>
      </c>
      <c r="E40" s="22">
        <f>base!C34*$I$9</f>
        <v>0.75</v>
      </c>
      <c r="F40" s="20" t="str">
        <f>base!D34</f>
        <v>kg</v>
      </c>
      <c r="G40" s="23">
        <f>E40*base!E34</f>
        <v>74.925000000000011</v>
      </c>
      <c r="H40" s="1"/>
      <c r="I40" s="59" t="s">
        <v>80</v>
      </c>
      <c r="J40" s="66">
        <f>J39/2</f>
        <v>1350.6012062500001</v>
      </c>
      <c r="K40" s="1"/>
      <c r="L40" s="60"/>
      <c r="M40" s="60"/>
      <c r="N40" s="60"/>
      <c r="O40" s="60"/>
    </row>
    <row r="41" spans="2:19" ht="15.75" customHeight="1" x14ac:dyDescent="0.2">
      <c r="B41" s="11"/>
      <c r="C41" s="20" t="str">
        <f>base!A35</f>
        <v>Queijo Coalho</v>
      </c>
      <c r="D41" s="21" t="str">
        <f>base!B35</f>
        <v>03 - ASSADOS</v>
      </c>
      <c r="E41" s="22">
        <f>base!C35*$I$9</f>
        <v>0.75</v>
      </c>
      <c r="F41" s="20" t="str">
        <f>base!D35</f>
        <v>pacote</v>
      </c>
      <c r="G41" s="23">
        <f>E41*base!E35</f>
        <v>30</v>
      </c>
      <c r="H41" s="1"/>
      <c r="I41" s="1"/>
      <c r="J41" s="15"/>
      <c r="K41" s="1"/>
      <c r="L41" s="60"/>
      <c r="M41" s="60"/>
      <c r="N41" s="60"/>
    </row>
    <row r="42" spans="2:19" ht="15.75" customHeight="1" x14ac:dyDescent="0.2">
      <c r="B42" s="11"/>
      <c r="C42" s="20" t="str">
        <f>base!A36</f>
        <v>Alface Americana</v>
      </c>
      <c r="D42" s="21" t="str">
        <f>base!B36</f>
        <v>04 - SALADAS</v>
      </c>
      <c r="E42" s="22">
        <f>base!C36*$I$9</f>
        <v>1.7500000000000002</v>
      </c>
      <c r="F42" s="20" t="str">
        <f>base!D36</f>
        <v>unid</v>
      </c>
      <c r="G42" s="23">
        <f>E42*base!E36</f>
        <v>17.500000000000004</v>
      </c>
      <c r="H42" s="1"/>
      <c r="J42" s="67"/>
      <c r="L42" s="60"/>
      <c r="M42" s="60"/>
      <c r="N42" s="60"/>
      <c r="O42" s="60"/>
    </row>
    <row r="43" spans="2:19" ht="15.75" customHeight="1" x14ac:dyDescent="0.2">
      <c r="B43" s="11"/>
      <c r="C43" s="20" t="str">
        <f>base!A37</f>
        <v>Cebola Roxa</v>
      </c>
      <c r="D43" s="21" t="str">
        <f>base!B37</f>
        <v>04 - SALADAS</v>
      </c>
      <c r="E43" s="22">
        <f>base!C37*$I$9</f>
        <v>0.25</v>
      </c>
      <c r="F43" s="20" t="str">
        <f>base!D37</f>
        <v>unid</v>
      </c>
      <c r="G43" s="23">
        <f>E43*base!E37</f>
        <v>2</v>
      </c>
      <c r="H43" s="1"/>
      <c r="J43" s="67"/>
      <c r="L43" s="60"/>
      <c r="M43" s="60"/>
      <c r="N43" s="60"/>
      <c r="O43" s="60"/>
    </row>
    <row r="44" spans="2:19" ht="15.75" customHeight="1" x14ac:dyDescent="0.2">
      <c r="B44" s="11"/>
      <c r="C44" s="20" t="str">
        <f>base!A38</f>
        <v>Manga</v>
      </c>
      <c r="D44" s="21" t="str">
        <f>base!B38</f>
        <v>04 - SALADAS</v>
      </c>
      <c r="E44" s="22">
        <f>base!C38*$I$9</f>
        <v>0.25</v>
      </c>
      <c r="F44" s="20" t="str">
        <f>base!D38</f>
        <v>kg</v>
      </c>
      <c r="G44" s="23">
        <f>E44*base!E38</f>
        <v>2.5</v>
      </c>
      <c r="H44" s="1"/>
      <c r="J44" s="67"/>
      <c r="L44" s="60"/>
      <c r="M44" s="60"/>
      <c r="N44" s="60"/>
      <c r="O44" s="60"/>
    </row>
    <row r="45" spans="2:19" ht="15.75" customHeight="1" x14ac:dyDescent="0.2">
      <c r="B45" s="11"/>
      <c r="C45" s="20" t="str">
        <f>base!A39</f>
        <v>Molho Caesar</v>
      </c>
      <c r="D45" s="21" t="str">
        <f>base!B39</f>
        <v>04 - SALADAS</v>
      </c>
      <c r="E45" s="22">
        <f>base!C39*$I$9</f>
        <v>0.25</v>
      </c>
      <c r="F45" s="20" t="str">
        <f>base!D39</f>
        <v>unid</v>
      </c>
      <c r="G45" s="23">
        <f>E45*base!E39</f>
        <v>5</v>
      </c>
      <c r="H45" s="1"/>
      <c r="J45" s="67"/>
      <c r="L45" s="60"/>
      <c r="M45" s="60"/>
      <c r="N45" s="60"/>
      <c r="O45" s="60"/>
    </row>
    <row r="46" spans="2:19" ht="15.75" customHeight="1" x14ac:dyDescent="0.2">
      <c r="B46" s="11"/>
      <c r="C46" s="20" t="str">
        <f>base!A40</f>
        <v>Queijo Parmesão Ralado</v>
      </c>
      <c r="D46" s="21" t="str">
        <f>base!B40</f>
        <v>04 - SALADAS</v>
      </c>
      <c r="E46" s="22">
        <f>base!C40*$I$9</f>
        <v>0.125</v>
      </c>
      <c r="F46" s="20" t="str">
        <f>base!D40</f>
        <v>kg</v>
      </c>
      <c r="G46" s="23">
        <f>E46*base!E40</f>
        <v>6.25</v>
      </c>
      <c r="H46" s="1"/>
      <c r="J46" s="67"/>
      <c r="L46" s="60"/>
      <c r="M46" s="60"/>
      <c r="N46" s="60"/>
      <c r="O46" s="60"/>
    </row>
    <row r="47" spans="2:19" ht="15.75" customHeight="1" x14ac:dyDescent="0.2">
      <c r="B47" s="11"/>
      <c r="C47" s="20" t="str">
        <f>base!A41</f>
        <v>Rúcula</v>
      </c>
      <c r="D47" s="21" t="str">
        <f>base!B41</f>
        <v>04 - SALADAS</v>
      </c>
      <c r="E47" s="22">
        <f>base!C41*$I$9</f>
        <v>1.25</v>
      </c>
      <c r="F47" s="20" t="str">
        <f>base!D41</f>
        <v>unid</v>
      </c>
      <c r="G47" s="23">
        <f>E47*base!E41</f>
        <v>15</v>
      </c>
      <c r="H47" s="1"/>
      <c r="J47" s="67"/>
      <c r="L47" s="60"/>
      <c r="M47" s="60"/>
      <c r="N47" s="60"/>
      <c r="O47" s="60"/>
    </row>
    <row r="48" spans="2:19" ht="15.75" customHeight="1" x14ac:dyDescent="0.2">
      <c r="B48" s="11"/>
      <c r="C48" s="20" t="str">
        <f>base!A42</f>
        <v>Tomate Grape</v>
      </c>
      <c r="D48" s="21" t="str">
        <f>base!B42</f>
        <v>04 - SALADAS</v>
      </c>
      <c r="E48" s="22">
        <f>base!C42*$I$9</f>
        <v>0.5</v>
      </c>
      <c r="F48" s="20" t="str">
        <f>base!D42</f>
        <v>unid</v>
      </c>
      <c r="G48" s="23">
        <f>E48*base!E42</f>
        <v>2.5</v>
      </c>
      <c r="H48" s="1"/>
      <c r="J48" s="67"/>
      <c r="L48" s="60"/>
      <c r="M48" s="60"/>
      <c r="N48" s="60"/>
      <c r="O48" s="60"/>
    </row>
    <row r="49" spans="2:15" ht="15.75" customHeight="1" x14ac:dyDescent="0.2">
      <c r="B49" s="11"/>
      <c r="C49" s="20" t="str">
        <f>base!A43</f>
        <v>Torradas</v>
      </c>
      <c r="D49" s="21" t="str">
        <f>base!B43</f>
        <v>04 - SALADAS</v>
      </c>
      <c r="E49" s="22">
        <f>base!C43*$I$9</f>
        <v>0.125</v>
      </c>
      <c r="F49" s="20" t="str">
        <f>base!D43</f>
        <v>kg</v>
      </c>
      <c r="G49" s="23">
        <f>E49*base!E43</f>
        <v>1.875</v>
      </c>
      <c r="H49" s="1"/>
      <c r="J49" s="67"/>
      <c r="L49" s="60"/>
      <c r="M49" s="60"/>
      <c r="N49" s="60"/>
      <c r="O49" s="60"/>
    </row>
    <row r="50" spans="2:15" ht="15.75" customHeight="1" x14ac:dyDescent="0.2">
      <c r="B50" s="11"/>
      <c r="C50" s="20" t="str">
        <f>base!A44</f>
        <v>Açucar Bebidas</v>
      </c>
      <c r="D50" s="21" t="str">
        <f>base!B44</f>
        <v>05 - BEBIDAS</v>
      </c>
      <c r="E50" s="22">
        <f>base!C44*$I$9</f>
        <v>3.125</v>
      </c>
      <c r="F50" s="20" t="str">
        <f>base!D44</f>
        <v>kg</v>
      </c>
      <c r="G50" s="23">
        <f>E50*base!E44</f>
        <v>15.625</v>
      </c>
      <c r="H50" s="1"/>
      <c r="J50" s="67"/>
      <c r="L50" s="60"/>
      <c r="M50" s="60"/>
      <c r="N50" s="60"/>
      <c r="O50" s="60"/>
    </row>
    <row r="51" spans="2:15" ht="15.75" customHeight="1" x14ac:dyDescent="0.2">
      <c r="B51" s="11"/>
      <c r="C51" s="20" t="str">
        <f>base!A45</f>
        <v>Chá gelado</v>
      </c>
      <c r="D51" s="21" t="str">
        <f>base!B45</f>
        <v>05 - BEBIDAS</v>
      </c>
      <c r="E51" s="22">
        <f>base!C45*$I$9</f>
        <v>6.25</v>
      </c>
      <c r="F51" s="20" t="str">
        <f>base!D45</f>
        <v>litro</v>
      </c>
      <c r="G51" s="23">
        <f>E51*base!E45</f>
        <v>25</v>
      </c>
      <c r="H51" s="1"/>
      <c r="J51" s="67"/>
      <c r="L51" s="60"/>
      <c r="M51" s="60"/>
      <c r="N51" s="60"/>
      <c r="O51" s="60"/>
    </row>
    <row r="52" spans="2:15" ht="15.75" customHeight="1" x14ac:dyDescent="0.2">
      <c r="B52" s="11"/>
      <c r="C52" s="20" t="str">
        <f>base!A46</f>
        <v>Coca Cola</v>
      </c>
      <c r="D52" s="21" t="str">
        <f>base!B46</f>
        <v>05 - BEBIDAS</v>
      </c>
      <c r="E52" s="22">
        <f>base!C46*$I$9</f>
        <v>3</v>
      </c>
      <c r="F52" s="20" t="str">
        <f>base!D46</f>
        <v>garrafa</v>
      </c>
      <c r="G52" s="23">
        <f>E52*base!E46</f>
        <v>30</v>
      </c>
      <c r="H52" s="1"/>
      <c r="J52" s="67"/>
      <c r="L52" s="60"/>
      <c r="M52" s="60"/>
      <c r="N52" s="60"/>
      <c r="O52" s="60"/>
    </row>
    <row r="53" spans="2:15" ht="15.75" customHeight="1" x14ac:dyDescent="0.2">
      <c r="B53" s="11"/>
      <c r="C53" s="20" t="str">
        <f>base!A47</f>
        <v>Coca Cola Zero</v>
      </c>
      <c r="D53" s="21" t="str">
        <f>base!B47</f>
        <v>05 - BEBIDAS</v>
      </c>
      <c r="E53" s="22">
        <f>base!C47*$I$9</f>
        <v>1.25</v>
      </c>
      <c r="F53" s="20" t="str">
        <f>base!D47</f>
        <v>garrafa</v>
      </c>
      <c r="G53" s="23">
        <f>E53*base!E47</f>
        <v>11.25</v>
      </c>
      <c r="H53" s="1"/>
      <c r="J53" s="67"/>
      <c r="L53" s="60"/>
      <c r="M53" s="60"/>
      <c r="N53" s="60"/>
      <c r="O53" s="60"/>
    </row>
    <row r="54" spans="2:15" ht="15.75" customHeight="1" x14ac:dyDescent="0.2">
      <c r="B54" s="11"/>
      <c r="C54" s="20" t="str">
        <f>base!A48</f>
        <v>Gelo 25kg</v>
      </c>
      <c r="D54" s="21" t="str">
        <f>base!B48</f>
        <v>05 - BEBIDAS</v>
      </c>
      <c r="E54" s="22">
        <f>base!C48*$I$9</f>
        <v>1.25</v>
      </c>
      <c r="F54" s="20" t="str">
        <f>base!D48</f>
        <v>unid</v>
      </c>
      <c r="G54" s="23">
        <f>E54*base!E48</f>
        <v>35</v>
      </c>
      <c r="H54" s="1"/>
      <c r="J54" s="67"/>
      <c r="L54" s="60"/>
      <c r="M54" s="60"/>
      <c r="N54" s="60"/>
      <c r="O54" s="60"/>
    </row>
    <row r="55" spans="2:15" ht="15.75" customHeight="1" x14ac:dyDescent="0.2">
      <c r="B55" s="11"/>
      <c r="C55" s="20" t="str">
        <f>base!A49</f>
        <v>Gelo 5kg</v>
      </c>
      <c r="D55" s="21" t="str">
        <f>base!B49</f>
        <v>05 - BEBIDAS</v>
      </c>
      <c r="E55" s="22">
        <f>base!C49*$I$9</f>
        <v>1.25</v>
      </c>
      <c r="F55" s="20" t="str">
        <f>base!D49</f>
        <v>unid</v>
      </c>
      <c r="G55" s="23">
        <f>E55*base!E49</f>
        <v>15</v>
      </c>
      <c r="H55" s="1"/>
      <c r="J55" s="67"/>
      <c r="K55" s="60"/>
      <c r="L55" s="60"/>
      <c r="M55" s="60"/>
      <c r="N55" s="60"/>
      <c r="O55" s="60"/>
    </row>
    <row r="56" spans="2:15" ht="15.75" customHeight="1" x14ac:dyDescent="0.2">
      <c r="B56" s="11"/>
      <c r="C56" s="20" t="str">
        <f>base!A50</f>
        <v>Guaraná</v>
      </c>
      <c r="D56" s="21" t="str">
        <f>base!B50</f>
        <v>05 - BEBIDAS</v>
      </c>
      <c r="E56" s="22">
        <f>base!C50*$I$9</f>
        <v>3.125</v>
      </c>
      <c r="F56" s="20" t="str">
        <f>base!D50</f>
        <v>garrafa</v>
      </c>
      <c r="G56" s="23">
        <f>E56*base!E50</f>
        <v>28.125</v>
      </c>
      <c r="H56" s="1"/>
      <c r="J56" s="67"/>
      <c r="K56" s="60"/>
      <c r="L56" s="60"/>
      <c r="M56" s="60"/>
      <c r="N56" s="60"/>
      <c r="O56" s="60"/>
    </row>
    <row r="57" spans="2:15" ht="15.75" customHeight="1" x14ac:dyDescent="0.2">
      <c r="B57" s="1"/>
      <c r="C57" s="20" t="str">
        <f>base!A51</f>
        <v>Guaraná Zero</v>
      </c>
      <c r="D57" s="21" t="str">
        <f>base!B51</f>
        <v>05 - BEBIDAS</v>
      </c>
      <c r="E57" s="22">
        <f>base!C51*$I$9</f>
        <v>1</v>
      </c>
      <c r="F57" s="20" t="str">
        <f>base!D51</f>
        <v>garrafa</v>
      </c>
      <c r="G57" s="23">
        <f>E57*base!E51</f>
        <v>8</v>
      </c>
      <c r="H57" s="1"/>
      <c r="J57" s="68"/>
      <c r="K57" s="60"/>
      <c r="L57" s="60"/>
      <c r="M57" s="60"/>
      <c r="N57" s="60"/>
      <c r="O57" s="60"/>
    </row>
    <row r="58" spans="2:15" ht="15.75" customHeight="1" x14ac:dyDescent="0.2">
      <c r="B58" s="1"/>
      <c r="C58" s="20" t="str">
        <f>base!A52</f>
        <v>Hortelã</v>
      </c>
      <c r="D58" s="21" t="str">
        <f>base!B52</f>
        <v>05 - BEBIDAS</v>
      </c>
      <c r="E58" s="22">
        <f>base!C52*$I$9</f>
        <v>0.5</v>
      </c>
      <c r="F58" s="20" t="str">
        <f>base!D52</f>
        <v>kg</v>
      </c>
      <c r="G58" s="23">
        <f>E58*base!E52</f>
        <v>3</v>
      </c>
      <c r="H58" s="1"/>
      <c r="J58" s="68"/>
      <c r="K58" s="60"/>
      <c r="L58" s="60"/>
      <c r="M58" s="60"/>
      <c r="N58" s="60"/>
      <c r="O58" s="60"/>
    </row>
    <row r="59" spans="2:15" ht="15.75" customHeight="1" x14ac:dyDescent="0.2">
      <c r="B59" s="1"/>
      <c r="C59" s="20" t="str">
        <f>base!A53</f>
        <v>Limão Siciliano</v>
      </c>
      <c r="D59" s="21" t="str">
        <f>base!B53</f>
        <v>05 - BEBIDAS</v>
      </c>
      <c r="E59" s="22">
        <f>base!C53*$I$9</f>
        <v>0.25</v>
      </c>
      <c r="F59" s="20" t="str">
        <f>base!D53</f>
        <v>unid</v>
      </c>
      <c r="G59" s="23">
        <f>E59*base!E53</f>
        <v>3</v>
      </c>
      <c r="H59" s="1"/>
      <c r="J59" s="68"/>
      <c r="K59" s="60"/>
      <c r="L59" s="60"/>
      <c r="M59" s="60"/>
      <c r="N59" s="60"/>
      <c r="O59" s="60"/>
    </row>
    <row r="60" spans="2:15" ht="15.75" customHeight="1" x14ac:dyDescent="0.2">
      <c r="B60" s="1"/>
      <c r="C60" s="20" t="str">
        <f>base!A54</f>
        <v>Morango</v>
      </c>
      <c r="D60" s="21" t="str">
        <f>base!B54</f>
        <v>05 - BEBIDAS</v>
      </c>
      <c r="E60" s="22">
        <f>base!C54*$I$9</f>
        <v>0.5</v>
      </c>
      <c r="F60" s="20" t="str">
        <f>base!D54</f>
        <v>kg</v>
      </c>
      <c r="G60" s="23">
        <f>E60*base!E54</f>
        <v>15</v>
      </c>
      <c r="H60" s="1"/>
      <c r="J60" s="68"/>
      <c r="L60" s="60"/>
      <c r="M60" s="60"/>
      <c r="N60" s="60"/>
      <c r="O60" s="60"/>
    </row>
    <row r="61" spans="2:15" ht="15.75" customHeight="1" x14ac:dyDescent="0.2">
      <c r="B61" s="1"/>
      <c r="C61" s="20" t="str">
        <f>base!A55</f>
        <v>Suco Caju</v>
      </c>
      <c r="D61" s="21" t="str">
        <f>base!B55</f>
        <v>05 - BEBIDAS</v>
      </c>
      <c r="E61" s="22">
        <f>base!C55*$I$9</f>
        <v>10</v>
      </c>
      <c r="F61" s="20" t="str">
        <f>base!D55</f>
        <v>litro</v>
      </c>
      <c r="G61" s="23">
        <f>E61*base!E55</f>
        <v>20</v>
      </c>
      <c r="H61" s="1"/>
      <c r="J61" s="68"/>
      <c r="L61" s="60"/>
      <c r="M61" s="60"/>
      <c r="N61" s="60"/>
      <c r="O61" s="60"/>
    </row>
    <row r="62" spans="2:15" ht="15.75" customHeight="1" x14ac:dyDescent="0.2">
      <c r="B62" s="1"/>
      <c r="C62" s="20" t="str">
        <f>base!A56</f>
        <v>Suco Maracuja</v>
      </c>
      <c r="D62" s="21" t="str">
        <f>base!B56</f>
        <v>05 - BEBIDAS</v>
      </c>
      <c r="E62" s="22">
        <f>base!C56*$I$9</f>
        <v>10</v>
      </c>
      <c r="F62" s="20" t="str">
        <f>base!D56</f>
        <v>litro</v>
      </c>
      <c r="G62" s="23">
        <f>E62*base!E56</f>
        <v>30</v>
      </c>
      <c r="H62" s="1"/>
      <c r="J62" s="68"/>
      <c r="L62" s="60"/>
      <c r="M62" s="60"/>
      <c r="N62" s="60"/>
      <c r="O62" s="60"/>
    </row>
    <row r="63" spans="2:15" ht="15.75" customHeight="1" x14ac:dyDescent="0.2">
      <c r="B63" s="1"/>
      <c r="C63" s="20" t="str">
        <f>base!A57</f>
        <v xml:space="preserve">Açai </v>
      </c>
      <c r="D63" s="21" t="str">
        <f>base!B57</f>
        <v>06 - SOBREMESA</v>
      </c>
      <c r="E63" s="22">
        <f>base!C57*$I$9</f>
        <v>2.5</v>
      </c>
      <c r="F63" s="20" t="str">
        <f>base!D57</f>
        <v>kg</v>
      </c>
      <c r="G63" s="23">
        <f>E63*base!E57</f>
        <v>40</v>
      </c>
      <c r="H63" s="1"/>
      <c r="J63" s="67"/>
      <c r="L63" s="60"/>
      <c r="M63" s="60"/>
      <c r="N63" s="60"/>
      <c r="O63" s="60"/>
    </row>
    <row r="64" spans="2:15" ht="15.75" customHeight="1" x14ac:dyDescent="0.2">
      <c r="B64" s="1"/>
      <c r="C64" s="20" t="str">
        <f>base!A58</f>
        <v>Banana</v>
      </c>
      <c r="D64" s="21" t="str">
        <f>base!B58</f>
        <v>06 - SOBREMESA</v>
      </c>
      <c r="E64" s="22">
        <f>base!C58*$I$9</f>
        <v>0.5</v>
      </c>
      <c r="F64" s="20" t="str">
        <f>base!D58</f>
        <v>kg</v>
      </c>
      <c r="G64" s="23">
        <f>E64*base!E58</f>
        <v>8</v>
      </c>
      <c r="H64" s="1"/>
      <c r="J64" s="67"/>
      <c r="K64" s="60"/>
      <c r="L64" s="60"/>
      <c r="M64" s="60"/>
      <c r="N64" s="60"/>
      <c r="O64" s="60"/>
    </row>
    <row r="65" spans="2:15" ht="15.75" customHeight="1" x14ac:dyDescent="0.2">
      <c r="B65" s="1"/>
      <c r="C65" s="20" t="str">
        <f>base!A59</f>
        <v>Granola</v>
      </c>
      <c r="D65" s="21" t="str">
        <f>base!B59</f>
        <v>06 - SOBREMESA</v>
      </c>
      <c r="E65" s="22">
        <f>base!C59*$I$9</f>
        <v>0.25</v>
      </c>
      <c r="F65" s="20" t="str">
        <f>base!D59</f>
        <v>kg</v>
      </c>
      <c r="G65" s="23">
        <f>E65*base!E59</f>
        <v>4</v>
      </c>
      <c r="H65" s="1"/>
      <c r="J65" s="67"/>
      <c r="K65" s="60"/>
      <c r="L65" s="60"/>
      <c r="M65" s="60"/>
      <c r="N65" s="60"/>
      <c r="O65" s="60"/>
    </row>
    <row r="66" spans="2:15" ht="15.75" customHeight="1" x14ac:dyDescent="0.2">
      <c r="B66" s="1"/>
      <c r="C66" s="20" t="str">
        <f>base!A60</f>
        <v>Leite Condensado</v>
      </c>
      <c r="D66" s="21" t="str">
        <f>base!B60</f>
        <v>06 - SOBREMESA</v>
      </c>
      <c r="E66" s="22">
        <f>base!C60*$I$9</f>
        <v>0.87500000000000011</v>
      </c>
      <c r="F66" s="20" t="str">
        <f>base!D60</f>
        <v>unid</v>
      </c>
      <c r="G66" s="23">
        <f>E66*base!E60</f>
        <v>19.250000000000004</v>
      </c>
      <c r="H66" s="1"/>
      <c r="J66" s="68"/>
      <c r="K66" s="60"/>
      <c r="L66" s="60"/>
      <c r="M66" s="60"/>
      <c r="N66" s="60"/>
      <c r="O66" s="60"/>
    </row>
    <row r="67" spans="2:15" ht="15.75" customHeight="1" x14ac:dyDescent="0.2">
      <c r="B67" s="1"/>
      <c r="C67" s="20" t="str">
        <f>base!A61</f>
        <v>Leite em Pó</v>
      </c>
      <c r="D67" s="21" t="str">
        <f>base!B61</f>
        <v>06 - SOBREMESA</v>
      </c>
      <c r="E67" s="22">
        <f>base!C61*$I$9</f>
        <v>0.5</v>
      </c>
      <c r="F67" s="20" t="str">
        <f>base!D61</f>
        <v>unid</v>
      </c>
      <c r="G67" s="23">
        <f>E67*base!E61</f>
        <v>11</v>
      </c>
      <c r="H67" s="1"/>
      <c r="J67" s="68"/>
      <c r="K67" s="60"/>
      <c r="L67" s="60"/>
      <c r="M67" s="60"/>
      <c r="N67" s="60"/>
      <c r="O67" s="60"/>
    </row>
    <row r="68" spans="2:15" ht="15.75" customHeight="1" x14ac:dyDescent="0.2">
      <c r="B68" s="1"/>
      <c r="C68" s="20" t="e">
        <f>base!A62</f>
        <v>#NUM!</v>
      </c>
      <c r="D68" s="21" t="e">
        <f>base!B62</f>
        <v>#NUM!</v>
      </c>
      <c r="E68" s="22" t="e">
        <f>base!C62*$I$9</f>
        <v>#VALUE!</v>
      </c>
      <c r="F68" s="20" t="str">
        <f>base!D62</f>
        <v/>
      </c>
      <c r="G68" s="23" t="e">
        <f>E68*base!E62</f>
        <v>#VALUE!</v>
      </c>
      <c r="H68" s="1"/>
      <c r="J68" s="68"/>
      <c r="K68" s="60"/>
      <c r="L68" s="60"/>
      <c r="M68" s="60"/>
      <c r="N68" s="60"/>
      <c r="O68" s="60"/>
    </row>
    <row r="69" spans="2:15" ht="15.75" customHeight="1" x14ac:dyDescent="0.2">
      <c r="B69" s="1"/>
      <c r="C69" s="20" t="e">
        <f>base!A63</f>
        <v>#NUM!</v>
      </c>
      <c r="D69" s="21" t="e">
        <f>base!B63</f>
        <v>#NUM!</v>
      </c>
      <c r="E69" s="22" t="e">
        <f>base!C63*$I$9</f>
        <v>#VALUE!</v>
      </c>
      <c r="F69" s="20" t="str">
        <f>base!D63</f>
        <v/>
      </c>
      <c r="G69" s="23" t="e">
        <f>E69*base!E63</f>
        <v>#VALUE!</v>
      </c>
      <c r="H69" s="1"/>
      <c r="J69" s="68"/>
      <c r="K69" s="60"/>
      <c r="L69" s="60"/>
      <c r="M69" s="60"/>
      <c r="N69" s="60"/>
      <c r="O69" s="60"/>
    </row>
    <row r="70" spans="2:15" ht="15.75" customHeight="1" x14ac:dyDescent="0.2">
      <c r="B70" s="1"/>
      <c r="C70" s="20" t="e">
        <f>base!A64</f>
        <v>#NUM!</v>
      </c>
      <c r="D70" s="21" t="e">
        <f>base!B64</f>
        <v>#NUM!</v>
      </c>
      <c r="E70" s="22" t="e">
        <f>base!C64*$I$9</f>
        <v>#VALUE!</v>
      </c>
      <c r="F70" s="20" t="str">
        <f>base!D64</f>
        <v/>
      </c>
      <c r="G70" s="23" t="e">
        <f>E70*base!E64</f>
        <v>#VALUE!</v>
      </c>
      <c r="H70" s="1"/>
      <c r="I70" s="60"/>
      <c r="J70" s="68"/>
      <c r="K70" s="60"/>
      <c r="L70" s="60"/>
      <c r="M70" s="60"/>
      <c r="N70" s="60"/>
      <c r="O70" s="60"/>
    </row>
    <row r="71" spans="2:15" ht="15.75" customHeight="1" x14ac:dyDescent="0.2">
      <c r="B71" s="1"/>
      <c r="C71" s="12"/>
      <c r="D71" s="13"/>
      <c r="E71" s="12"/>
      <c r="F71" s="12"/>
      <c r="G71" s="12"/>
      <c r="H71" s="1"/>
      <c r="I71" s="60"/>
      <c r="J71" s="68"/>
      <c r="K71" s="60"/>
      <c r="L71" s="60"/>
      <c r="M71" s="60"/>
      <c r="N71" s="60"/>
      <c r="O71" s="60"/>
    </row>
    <row r="72" spans="2:15" ht="15.75" customHeight="1" x14ac:dyDescent="0.2">
      <c r="L72" s="60"/>
      <c r="M72" s="60"/>
      <c r="N72" s="60"/>
      <c r="O72" s="60"/>
    </row>
    <row r="73" spans="2:15" ht="15.75" customHeight="1" x14ac:dyDescent="0.2">
      <c r="L73" s="60"/>
      <c r="M73" s="60"/>
      <c r="N73" s="60"/>
      <c r="O73" s="60"/>
    </row>
    <row r="74" spans="2:15" ht="15.75" customHeight="1" x14ac:dyDescent="0.2">
      <c r="L74" s="60"/>
      <c r="M74" s="60"/>
      <c r="N74" s="60"/>
      <c r="O74" s="60"/>
    </row>
    <row r="75" spans="2:15" ht="15.75" customHeight="1" x14ac:dyDescent="0.2">
      <c r="L75" s="60"/>
      <c r="M75" s="60"/>
      <c r="N75" s="60"/>
      <c r="O75" s="60"/>
    </row>
    <row r="76" spans="2:15" ht="15.75" customHeight="1" x14ac:dyDescent="0.2">
      <c r="L76" s="60"/>
      <c r="M76" s="60"/>
      <c r="N76" s="60"/>
      <c r="O76" s="60"/>
    </row>
    <row r="77" spans="2:15" ht="15.75" customHeight="1" x14ac:dyDescent="0.2">
      <c r="L77" s="60"/>
      <c r="M77" s="60"/>
      <c r="N77" s="60"/>
      <c r="O77" s="60"/>
    </row>
    <row r="78" spans="2:15" ht="15.75" customHeight="1" x14ac:dyDescent="0.2"/>
    <row r="79" spans="2:15" ht="15.75" customHeight="1" x14ac:dyDescent="0.2"/>
    <row r="80" spans="2:1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7">
    <mergeCell ref="I20:J20"/>
    <mergeCell ref="R10:R14"/>
    <mergeCell ref="R16:R19"/>
    <mergeCell ref="R20:S20"/>
    <mergeCell ref="I8:J8"/>
    <mergeCell ref="L8:O8"/>
    <mergeCell ref="I9:J9"/>
    <mergeCell ref="I10:J10"/>
    <mergeCell ref="L10:O10"/>
    <mergeCell ref="I11:J11"/>
    <mergeCell ref="M16:N16"/>
    <mergeCell ref="J12:J13"/>
    <mergeCell ref="J14:J15"/>
    <mergeCell ref="I16:J16"/>
    <mergeCell ref="I17:J17"/>
    <mergeCell ref="I18:J18"/>
    <mergeCell ref="I19:J19"/>
    <mergeCell ref="E6:K6"/>
    <mergeCell ref="E1:J1"/>
    <mergeCell ref="D2:D3"/>
    <mergeCell ref="E2:E3"/>
    <mergeCell ref="F2:F3"/>
    <mergeCell ref="G2:H3"/>
    <mergeCell ref="I2:I3"/>
    <mergeCell ref="J2:K3"/>
    <mergeCell ref="R1:AA1"/>
    <mergeCell ref="S2:AA2"/>
    <mergeCell ref="D4:D5"/>
    <mergeCell ref="E4:E5"/>
    <mergeCell ref="F4:F5"/>
    <mergeCell ref="G4:H5"/>
    <mergeCell ref="I4:I5"/>
    <mergeCell ref="J4:K5"/>
    <mergeCell ref="R2:R3"/>
    <mergeCell ref="L2:O2"/>
    <mergeCell ref="L3:O3"/>
    <mergeCell ref="L4:O4"/>
    <mergeCell ref="R4:R8"/>
    <mergeCell ref="L5:O5"/>
    <mergeCell ref="L6:O6"/>
    <mergeCell ref="I26:J26"/>
    <mergeCell ref="I27:J27"/>
    <mergeCell ref="I35:J35"/>
    <mergeCell ref="I36:J36"/>
    <mergeCell ref="I37:J37"/>
    <mergeCell ref="I28:J28"/>
    <mergeCell ref="I29:J29"/>
    <mergeCell ref="I30:J30"/>
    <mergeCell ref="I31:J31"/>
    <mergeCell ref="I32:J32"/>
    <mergeCell ref="I33:J33"/>
    <mergeCell ref="I34:J34"/>
    <mergeCell ref="I21:J21"/>
    <mergeCell ref="I22:J22"/>
    <mergeCell ref="I23:J23"/>
    <mergeCell ref="I24:J24"/>
    <mergeCell ref="I25:J25"/>
  </mergeCells>
  <pageMargins left="0.511811024" right="0.511811024" top="0.78740157499999996" bottom="0.78740157499999996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ErrorMessage="1" xr:uid="{00000000-0002-0000-0100-000000000000}">
          <x14:formula1>
            <xm:f>base!$L$2:$L$13</xm:f>
          </x14:formula1>
          <xm:sqref>C6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zoomScale="75" workbookViewId="0">
      <selection activeCell="E2" sqref="E2"/>
    </sheetView>
  </sheetViews>
  <sheetFormatPr baseColWidth="10" defaultColWidth="14.5" defaultRowHeight="15" customHeight="1" x14ac:dyDescent="0.2"/>
  <cols>
    <col min="1" max="1" width="1.83203125" customWidth="1"/>
    <col min="2" max="2" width="32.1640625" customWidth="1"/>
    <col min="3" max="3" width="13.5" customWidth="1"/>
    <col min="4" max="4" width="12.33203125" customWidth="1"/>
    <col min="5" max="5" width="17" customWidth="1"/>
    <col min="6" max="6" width="2" customWidth="1"/>
    <col min="7" max="7" width="23.33203125" customWidth="1"/>
    <col min="8" max="8" width="1.5" customWidth="1"/>
    <col min="9" max="9" width="12.1640625" customWidth="1"/>
    <col min="10" max="10" width="32.1640625" customWidth="1"/>
    <col min="11" max="11" width="28.1640625" customWidth="1"/>
    <col min="12" max="12" width="18.5" customWidth="1"/>
    <col min="13" max="13" width="11.1640625" customWidth="1"/>
    <col min="14" max="14" width="13" customWidth="1"/>
    <col min="15" max="26" width="8.6640625" customWidth="1"/>
  </cols>
  <sheetData>
    <row r="1" spans="1:14" ht="19" x14ac:dyDescent="0.2">
      <c r="A1" s="1" t="s">
        <v>81</v>
      </c>
      <c r="B1" s="69"/>
      <c r="C1" s="70"/>
      <c r="D1" s="71"/>
      <c r="E1" s="72"/>
      <c r="F1" s="1"/>
      <c r="G1" s="1"/>
      <c r="H1" s="1"/>
      <c r="N1" s="73"/>
    </row>
    <row r="2" spans="1:14" ht="16" x14ac:dyDescent="0.2">
      <c r="A2" s="1"/>
      <c r="B2" s="74" t="s">
        <v>29</v>
      </c>
      <c r="C2" s="75" t="s">
        <v>31</v>
      </c>
      <c r="D2" s="74" t="s">
        <v>32</v>
      </c>
      <c r="E2" s="74" t="s">
        <v>33</v>
      </c>
      <c r="F2" s="1"/>
      <c r="G2" s="76" t="s">
        <v>34</v>
      </c>
      <c r="H2" s="1"/>
      <c r="J2" s="46" t="s">
        <v>29</v>
      </c>
      <c r="K2" s="46"/>
      <c r="L2" s="7" t="s">
        <v>82</v>
      </c>
      <c r="M2" s="46" t="s">
        <v>32</v>
      </c>
      <c r="N2" s="46" t="s">
        <v>83</v>
      </c>
    </row>
    <row r="3" spans="1:14" ht="29" x14ac:dyDescent="0.2">
      <c r="A3" s="1"/>
      <c r="B3" s="77" t="str">
        <f t="shared" ref="B3:B12" si="0">J3</f>
        <v>Vinagrete</v>
      </c>
      <c r="C3" s="78">
        <f t="shared" ref="C3:C11" si="1">$G$3*L3</f>
        <v>0</v>
      </c>
      <c r="D3" s="79" t="s">
        <v>84</v>
      </c>
      <c r="E3" s="80">
        <f t="shared" ref="E3:E16" si="2">C3*N3</f>
        <v>0</v>
      </c>
      <c r="F3" s="1"/>
      <c r="G3" s="81">
        <v>0</v>
      </c>
      <c r="H3" s="1"/>
      <c r="J3" s="82" t="s">
        <v>85</v>
      </c>
      <c r="K3" s="82"/>
      <c r="L3" s="78">
        <v>0.05</v>
      </c>
      <c r="M3" s="83" t="s">
        <v>84</v>
      </c>
      <c r="N3" s="84">
        <v>27</v>
      </c>
    </row>
    <row r="4" spans="1:14" ht="16" x14ac:dyDescent="0.2">
      <c r="A4" s="1"/>
      <c r="B4" s="77" t="str">
        <f t="shared" si="0"/>
        <v>Salada de Batata com Ovos</v>
      </c>
      <c r="C4" s="78">
        <f t="shared" si="1"/>
        <v>0</v>
      </c>
      <c r="D4" s="79" t="s">
        <v>84</v>
      </c>
      <c r="E4" s="80">
        <f t="shared" si="2"/>
        <v>0</v>
      </c>
      <c r="F4" s="1"/>
      <c r="G4" s="1"/>
      <c r="H4" s="1"/>
      <c r="J4" s="77" t="s">
        <v>86</v>
      </c>
      <c r="K4" s="82"/>
      <c r="L4" s="78">
        <v>0.12</v>
      </c>
      <c r="M4" s="83" t="s">
        <v>84</v>
      </c>
      <c r="N4" s="84">
        <v>42</v>
      </c>
    </row>
    <row r="5" spans="1:14" ht="19" x14ac:dyDescent="0.2">
      <c r="A5" s="1"/>
      <c r="B5" s="77" t="str">
        <f t="shared" si="0"/>
        <v>Farofa Brasileira</v>
      </c>
      <c r="C5" s="78">
        <f t="shared" si="1"/>
        <v>0</v>
      </c>
      <c r="D5" s="79" t="s">
        <v>84</v>
      </c>
      <c r="E5" s="80">
        <f t="shared" si="2"/>
        <v>0</v>
      </c>
      <c r="F5" s="1"/>
      <c r="G5" s="85" t="s">
        <v>87</v>
      </c>
      <c r="H5" s="1"/>
      <c r="J5" s="77" t="s">
        <v>88</v>
      </c>
      <c r="K5" s="82"/>
      <c r="L5" s="78">
        <v>0.05</v>
      </c>
      <c r="M5" s="83" t="s">
        <v>84</v>
      </c>
      <c r="N5" s="84">
        <v>20</v>
      </c>
    </row>
    <row r="6" spans="1:14" ht="21" x14ac:dyDescent="0.2">
      <c r="A6" s="1"/>
      <c r="B6" s="77" t="str">
        <f t="shared" si="0"/>
        <v>Patê de Alho</v>
      </c>
      <c r="C6" s="78">
        <f t="shared" si="1"/>
        <v>0</v>
      </c>
      <c r="D6" s="79" t="s">
        <v>84</v>
      </c>
      <c r="E6" s="80">
        <f t="shared" si="2"/>
        <v>0</v>
      </c>
      <c r="F6" s="1"/>
      <c r="G6" s="86">
        <v>0</v>
      </c>
      <c r="H6" s="1"/>
      <c r="J6" s="77" t="s">
        <v>89</v>
      </c>
      <c r="K6" s="82"/>
      <c r="L6" s="78">
        <v>1.4999999999999999E-2</v>
      </c>
      <c r="M6" s="83" t="s">
        <v>84</v>
      </c>
      <c r="N6" s="84">
        <v>40</v>
      </c>
    </row>
    <row r="7" spans="1:14" ht="16" x14ac:dyDescent="0.2">
      <c r="A7" s="1"/>
      <c r="B7" s="77" t="str">
        <f t="shared" si="0"/>
        <v>Arroz Branco</v>
      </c>
      <c r="C7" s="78">
        <f t="shared" si="1"/>
        <v>0</v>
      </c>
      <c r="D7" s="79" t="s">
        <v>84</v>
      </c>
      <c r="E7" s="80">
        <f t="shared" si="2"/>
        <v>0</v>
      </c>
      <c r="F7" s="1"/>
      <c r="G7" s="1"/>
      <c r="H7" s="45"/>
      <c r="J7" s="77" t="s">
        <v>90</v>
      </c>
      <c r="K7" s="82"/>
      <c r="L7" s="78">
        <v>2.5000000000000001E-2</v>
      </c>
      <c r="M7" s="83" t="s">
        <v>84</v>
      </c>
      <c r="N7" s="84">
        <v>18</v>
      </c>
    </row>
    <row r="8" spans="1:14" ht="16" x14ac:dyDescent="0.2">
      <c r="A8" s="1"/>
      <c r="B8" s="77" t="str">
        <f t="shared" si="0"/>
        <v>Arroz Carreteiro</v>
      </c>
      <c r="C8" s="78">
        <f t="shared" si="1"/>
        <v>0</v>
      </c>
      <c r="D8" s="79" t="s">
        <v>84</v>
      </c>
      <c r="E8" s="80">
        <f t="shared" si="2"/>
        <v>0</v>
      </c>
      <c r="F8" s="1"/>
      <c r="G8" s="87" t="s">
        <v>91</v>
      </c>
      <c r="H8" s="1"/>
      <c r="J8" s="77" t="s">
        <v>92</v>
      </c>
      <c r="K8" s="82"/>
      <c r="L8" s="78">
        <v>0.04</v>
      </c>
      <c r="M8" s="83" t="s">
        <v>84</v>
      </c>
      <c r="N8" s="84">
        <v>35</v>
      </c>
    </row>
    <row r="9" spans="1:14" ht="16" x14ac:dyDescent="0.2">
      <c r="A9" s="1"/>
      <c r="B9" s="77" t="str">
        <f t="shared" si="0"/>
        <v>Alface Americana</v>
      </c>
      <c r="C9" s="78">
        <f t="shared" si="1"/>
        <v>0</v>
      </c>
      <c r="D9" s="88" t="s">
        <v>84</v>
      </c>
      <c r="E9" s="80">
        <f t="shared" si="2"/>
        <v>0</v>
      </c>
      <c r="F9" s="1"/>
      <c r="G9" s="89">
        <f>SUM(E:E,G6)</f>
        <v>1175</v>
      </c>
      <c r="H9" s="1"/>
      <c r="J9" s="90" t="s">
        <v>93</v>
      </c>
      <c r="K9" s="90"/>
      <c r="L9" s="78">
        <v>0.04</v>
      </c>
      <c r="M9" s="46" t="s">
        <v>84</v>
      </c>
      <c r="N9" s="91">
        <v>10</v>
      </c>
    </row>
    <row r="10" spans="1:14" ht="16" x14ac:dyDescent="0.2">
      <c r="A10" s="1"/>
      <c r="B10" s="77" t="str">
        <f t="shared" si="0"/>
        <v>Rúcula</v>
      </c>
      <c r="C10" s="78">
        <f t="shared" si="1"/>
        <v>0</v>
      </c>
      <c r="D10" s="88" t="s">
        <v>84</v>
      </c>
      <c r="E10" s="80">
        <f t="shared" si="2"/>
        <v>0</v>
      </c>
      <c r="F10" s="1"/>
      <c r="G10" s="92" t="s">
        <v>76</v>
      </c>
      <c r="H10" s="1"/>
      <c r="J10" s="90" t="s">
        <v>94</v>
      </c>
      <c r="K10" s="90"/>
      <c r="L10" s="78">
        <v>0.04</v>
      </c>
      <c r="M10" s="46" t="s">
        <v>84</v>
      </c>
      <c r="N10" s="91">
        <v>10</v>
      </c>
    </row>
    <row r="11" spans="1:14" ht="16" x14ac:dyDescent="0.2">
      <c r="A11" s="1"/>
      <c r="B11" s="77" t="str">
        <f t="shared" si="0"/>
        <v>Tomate</v>
      </c>
      <c r="C11" s="78">
        <f t="shared" si="1"/>
        <v>0</v>
      </c>
      <c r="D11" s="88" t="s">
        <v>84</v>
      </c>
      <c r="E11" s="80">
        <f t="shared" si="2"/>
        <v>0</v>
      </c>
      <c r="F11" s="1"/>
      <c r="G11" s="93" t="e">
        <f>G9/G3</f>
        <v>#DIV/0!</v>
      </c>
      <c r="H11" s="1"/>
      <c r="J11" s="90" t="s">
        <v>95</v>
      </c>
      <c r="K11" s="90"/>
      <c r="L11" s="78">
        <v>0.04</v>
      </c>
      <c r="M11" s="46" t="s">
        <v>84</v>
      </c>
      <c r="N11" s="91">
        <v>10</v>
      </c>
    </row>
    <row r="12" spans="1:14" ht="16" x14ac:dyDescent="0.2">
      <c r="A12" s="1"/>
      <c r="B12" s="94" t="str">
        <f t="shared" si="0"/>
        <v>Carvão</v>
      </c>
      <c r="C12" s="95">
        <v>1</v>
      </c>
      <c r="D12" s="96" t="s">
        <v>84</v>
      </c>
      <c r="E12" s="97">
        <f t="shared" si="2"/>
        <v>70</v>
      </c>
      <c r="F12" s="1"/>
      <c r="G12" s="1"/>
      <c r="H12" s="1"/>
      <c r="J12" s="90" t="s">
        <v>96</v>
      </c>
      <c r="K12" s="90"/>
      <c r="L12" s="78">
        <v>0.14499999999999999</v>
      </c>
      <c r="M12" s="46" t="s">
        <v>84</v>
      </c>
      <c r="N12" s="91">
        <v>70</v>
      </c>
    </row>
    <row r="13" spans="1:14" x14ac:dyDescent="0.2">
      <c r="A13" s="1"/>
      <c r="B13" s="98" t="s">
        <v>97</v>
      </c>
      <c r="C13" s="95">
        <v>1</v>
      </c>
      <c r="D13" s="99" t="s">
        <v>98</v>
      </c>
      <c r="E13" s="97">
        <f t="shared" si="2"/>
        <v>15</v>
      </c>
      <c r="F13" s="1"/>
      <c r="G13" s="204"/>
      <c r="H13" s="159"/>
      <c r="J13" s="100" t="s">
        <v>97</v>
      </c>
      <c r="K13" s="100"/>
      <c r="L13" s="101">
        <v>1</v>
      </c>
      <c r="M13" s="102" t="s">
        <v>98</v>
      </c>
      <c r="N13" s="103">
        <v>15</v>
      </c>
    </row>
    <row r="14" spans="1:14" x14ac:dyDescent="0.2">
      <c r="A14" s="1"/>
      <c r="B14" s="98" t="s">
        <v>99</v>
      </c>
      <c r="C14" s="95">
        <v>2</v>
      </c>
      <c r="D14" s="99" t="s">
        <v>100</v>
      </c>
      <c r="E14" s="97">
        <f t="shared" si="2"/>
        <v>440</v>
      </c>
      <c r="F14" s="1"/>
      <c r="G14" s="204"/>
      <c r="H14" s="159"/>
      <c r="J14" s="100" t="s">
        <v>99</v>
      </c>
      <c r="K14" s="100"/>
      <c r="L14" s="101">
        <v>1</v>
      </c>
      <c r="M14" s="102" t="s">
        <v>98</v>
      </c>
      <c r="N14" s="103">
        <v>220</v>
      </c>
    </row>
    <row r="15" spans="1:14" x14ac:dyDescent="0.2">
      <c r="A15" s="1"/>
      <c r="B15" s="98" t="s">
        <v>101</v>
      </c>
      <c r="C15" s="95">
        <v>1</v>
      </c>
      <c r="D15" s="99" t="s">
        <v>100</v>
      </c>
      <c r="E15" s="97">
        <f t="shared" si="2"/>
        <v>400</v>
      </c>
      <c r="F15" s="1"/>
      <c r="J15" s="100" t="s">
        <v>101</v>
      </c>
      <c r="K15" s="100"/>
      <c r="L15" s="101">
        <v>1</v>
      </c>
      <c r="M15" s="102" t="s">
        <v>100</v>
      </c>
      <c r="N15" s="103">
        <v>400</v>
      </c>
    </row>
    <row r="16" spans="1:14" x14ac:dyDescent="0.2">
      <c r="A16" s="1"/>
      <c r="B16" s="98" t="s">
        <v>102</v>
      </c>
      <c r="C16" s="95">
        <v>1</v>
      </c>
      <c r="D16" s="99" t="s">
        <v>100</v>
      </c>
      <c r="E16" s="97">
        <f t="shared" si="2"/>
        <v>250</v>
      </c>
      <c r="F16" s="1"/>
      <c r="J16" s="100" t="s">
        <v>102</v>
      </c>
      <c r="K16" s="100"/>
      <c r="L16" s="101">
        <v>1</v>
      </c>
      <c r="M16" s="102" t="s">
        <v>100</v>
      </c>
      <c r="N16" s="103">
        <v>250</v>
      </c>
    </row>
    <row r="17" spans="2:14" x14ac:dyDescent="0.2">
      <c r="B17" s="72"/>
      <c r="C17" s="71"/>
      <c r="D17" s="71"/>
      <c r="E17" s="72"/>
      <c r="G17" s="9"/>
      <c r="N17" s="73"/>
    </row>
    <row r="18" spans="2:14" x14ac:dyDescent="0.2">
      <c r="B18" s="104"/>
      <c r="C18" s="105"/>
      <c r="D18" s="105"/>
      <c r="E18" s="104"/>
      <c r="N18" s="73"/>
    </row>
    <row r="19" spans="2:14" x14ac:dyDescent="0.2">
      <c r="B19" s="104"/>
      <c r="C19" s="105"/>
      <c r="D19" s="105"/>
      <c r="E19" s="104"/>
      <c r="N19" s="73"/>
    </row>
    <row r="20" spans="2:14" x14ac:dyDescent="0.2">
      <c r="B20" s="104"/>
      <c r="C20" s="105"/>
      <c r="D20" s="105"/>
      <c r="E20" s="104"/>
      <c r="N20" s="73"/>
    </row>
    <row r="21" spans="2:14" ht="15.75" customHeight="1" x14ac:dyDescent="0.2">
      <c r="B21" s="104"/>
      <c r="C21" s="105"/>
      <c r="D21" s="105"/>
      <c r="E21" s="104"/>
      <c r="N21" s="73"/>
    </row>
    <row r="22" spans="2:14" ht="15.75" customHeight="1" x14ac:dyDescent="0.2">
      <c r="B22" s="104"/>
      <c r="C22" s="105"/>
      <c r="D22" s="105"/>
      <c r="E22" s="104"/>
      <c r="N22" s="73"/>
    </row>
    <row r="23" spans="2:14" ht="15.75" customHeight="1" x14ac:dyDescent="0.2">
      <c r="B23" s="104"/>
      <c r="C23" s="105"/>
      <c r="D23" s="105"/>
      <c r="E23" s="104"/>
      <c r="N23" s="73"/>
    </row>
    <row r="24" spans="2:14" ht="15.75" customHeight="1" x14ac:dyDescent="0.2">
      <c r="B24" s="104"/>
      <c r="C24" s="105"/>
      <c r="D24" s="105"/>
      <c r="E24" s="104"/>
      <c r="N24" s="73"/>
    </row>
    <row r="25" spans="2:14" ht="15.75" customHeight="1" x14ac:dyDescent="0.2">
      <c r="B25" s="104"/>
      <c r="C25" s="105"/>
      <c r="D25" s="105"/>
      <c r="E25" s="104"/>
      <c r="N25" s="73"/>
    </row>
    <row r="26" spans="2:14" ht="15.75" customHeight="1" x14ac:dyDescent="0.2">
      <c r="B26" s="104"/>
      <c r="C26" s="105"/>
      <c r="D26" s="105"/>
      <c r="E26" s="104"/>
      <c r="N26" s="73"/>
    </row>
    <row r="27" spans="2:14" ht="15.75" customHeight="1" x14ac:dyDescent="0.2">
      <c r="B27" s="104"/>
      <c r="C27" s="105"/>
      <c r="D27" s="105"/>
      <c r="E27" s="104"/>
      <c r="N27" s="73"/>
    </row>
    <row r="28" spans="2:14" ht="15.75" customHeight="1" x14ac:dyDescent="0.2">
      <c r="B28" s="104"/>
      <c r="C28" s="105"/>
      <c r="D28" s="105"/>
      <c r="E28" s="104"/>
      <c r="N28" s="73"/>
    </row>
    <row r="29" spans="2:14" ht="15.75" customHeight="1" x14ac:dyDescent="0.2">
      <c r="B29" s="104"/>
      <c r="C29" s="105"/>
      <c r="D29" s="105"/>
      <c r="E29" s="104"/>
      <c r="N29" s="73"/>
    </row>
    <row r="30" spans="2:14" ht="15.75" customHeight="1" x14ac:dyDescent="0.2">
      <c r="B30" s="104"/>
      <c r="C30" s="105"/>
      <c r="D30" s="105"/>
      <c r="E30" s="104"/>
      <c r="N30" s="73"/>
    </row>
    <row r="31" spans="2:14" ht="15.75" customHeight="1" x14ac:dyDescent="0.2">
      <c r="B31" s="104"/>
      <c r="C31" s="105"/>
      <c r="D31" s="105"/>
      <c r="E31" s="104"/>
      <c r="N31" s="73"/>
    </row>
    <row r="32" spans="2:14" ht="15.75" customHeight="1" x14ac:dyDescent="0.2">
      <c r="B32" s="104"/>
      <c r="C32" s="105"/>
      <c r="D32" s="105"/>
      <c r="E32" s="104"/>
      <c r="N32" s="73"/>
    </row>
    <row r="33" spans="2:14" ht="15.75" customHeight="1" x14ac:dyDescent="0.2">
      <c r="B33" s="104"/>
      <c r="C33" s="105"/>
      <c r="D33" s="105"/>
      <c r="E33" s="104"/>
      <c r="N33" s="73"/>
    </row>
    <row r="34" spans="2:14" ht="15.75" customHeight="1" x14ac:dyDescent="0.2">
      <c r="B34" s="104"/>
      <c r="C34" s="105"/>
      <c r="D34" s="105"/>
      <c r="E34" s="104"/>
      <c r="N34" s="73"/>
    </row>
    <row r="35" spans="2:14" ht="15.75" customHeight="1" x14ac:dyDescent="0.2">
      <c r="B35" s="104"/>
      <c r="C35" s="105"/>
      <c r="D35" s="105"/>
      <c r="E35" s="104"/>
      <c r="N35" s="73"/>
    </row>
    <row r="36" spans="2:14" ht="15.75" customHeight="1" x14ac:dyDescent="0.2">
      <c r="B36" s="104"/>
      <c r="C36" s="105"/>
      <c r="D36" s="105"/>
      <c r="E36" s="104"/>
      <c r="N36" s="73"/>
    </row>
    <row r="37" spans="2:14" ht="15.75" customHeight="1" x14ac:dyDescent="0.2">
      <c r="B37" s="104"/>
      <c r="C37" s="105"/>
      <c r="D37" s="105"/>
      <c r="E37" s="104"/>
      <c r="N37" s="73"/>
    </row>
    <row r="38" spans="2:14" ht="15.75" customHeight="1" x14ac:dyDescent="0.2">
      <c r="B38" s="104"/>
      <c r="C38" s="105"/>
      <c r="D38" s="105"/>
      <c r="E38" s="104"/>
      <c r="N38" s="73"/>
    </row>
    <row r="39" spans="2:14" ht="15.75" customHeight="1" x14ac:dyDescent="0.2">
      <c r="B39" s="104"/>
      <c r="C39" s="105"/>
      <c r="D39" s="105"/>
      <c r="E39" s="104"/>
      <c r="N39" s="73"/>
    </row>
    <row r="40" spans="2:14" ht="15.75" customHeight="1" x14ac:dyDescent="0.2">
      <c r="B40" s="104"/>
      <c r="C40" s="105"/>
      <c r="D40" s="105"/>
      <c r="E40" s="104"/>
      <c r="N40" s="73"/>
    </row>
    <row r="41" spans="2:14" ht="15.75" customHeight="1" x14ac:dyDescent="0.2">
      <c r="B41" s="104"/>
      <c r="C41" s="105"/>
      <c r="D41" s="105"/>
      <c r="E41" s="104"/>
      <c r="N41" s="73"/>
    </row>
    <row r="42" spans="2:14" ht="15.75" customHeight="1" x14ac:dyDescent="0.2">
      <c r="B42" s="104"/>
      <c r="C42" s="105"/>
      <c r="D42" s="105"/>
      <c r="E42" s="104"/>
      <c r="N42" s="73"/>
    </row>
    <row r="43" spans="2:14" ht="15.75" customHeight="1" x14ac:dyDescent="0.2">
      <c r="B43" s="104"/>
      <c r="C43" s="105"/>
      <c r="D43" s="105"/>
      <c r="E43" s="104"/>
      <c r="N43" s="73"/>
    </row>
    <row r="44" spans="2:14" ht="15.75" customHeight="1" x14ac:dyDescent="0.2">
      <c r="B44" s="104"/>
      <c r="C44" s="105"/>
      <c r="D44" s="105"/>
      <c r="E44" s="104"/>
      <c r="N44" s="73"/>
    </row>
    <row r="45" spans="2:14" ht="15.75" customHeight="1" x14ac:dyDescent="0.2">
      <c r="B45" s="104"/>
      <c r="C45" s="105"/>
      <c r="D45" s="105"/>
      <c r="E45" s="104"/>
      <c r="N45" s="73"/>
    </row>
    <row r="46" spans="2:14" ht="15.75" customHeight="1" x14ac:dyDescent="0.2">
      <c r="B46" s="104"/>
      <c r="C46" s="105"/>
      <c r="D46" s="105"/>
      <c r="E46" s="104"/>
      <c r="N46" s="73"/>
    </row>
    <row r="47" spans="2:14" ht="15.75" customHeight="1" x14ac:dyDescent="0.2">
      <c r="B47" s="104"/>
      <c r="C47" s="105"/>
      <c r="D47" s="105"/>
      <c r="E47" s="104"/>
      <c r="N47" s="73"/>
    </row>
    <row r="48" spans="2:14" ht="15.75" customHeight="1" x14ac:dyDescent="0.2">
      <c r="B48" s="104"/>
      <c r="C48" s="105"/>
      <c r="D48" s="105"/>
      <c r="E48" s="104"/>
      <c r="N48" s="73"/>
    </row>
    <row r="49" spans="2:14" ht="15.75" customHeight="1" x14ac:dyDescent="0.2">
      <c r="B49" s="104"/>
      <c r="C49" s="105"/>
      <c r="D49" s="105"/>
      <c r="E49" s="104"/>
      <c r="N49" s="73"/>
    </row>
    <row r="50" spans="2:14" ht="15.75" customHeight="1" x14ac:dyDescent="0.2">
      <c r="B50" s="104"/>
      <c r="C50" s="105"/>
      <c r="D50" s="105"/>
      <c r="E50" s="104"/>
      <c r="N50" s="73"/>
    </row>
    <row r="51" spans="2:14" ht="15.75" customHeight="1" x14ac:dyDescent="0.2">
      <c r="B51" s="104"/>
      <c r="C51" s="105"/>
      <c r="D51" s="105"/>
      <c r="E51" s="104"/>
      <c r="N51" s="73"/>
    </row>
    <row r="52" spans="2:14" ht="15.75" customHeight="1" x14ac:dyDescent="0.2">
      <c r="B52" s="104"/>
      <c r="C52" s="105"/>
      <c r="D52" s="105"/>
      <c r="E52" s="104"/>
      <c r="N52" s="73"/>
    </row>
    <row r="53" spans="2:14" ht="15.75" customHeight="1" x14ac:dyDescent="0.2">
      <c r="B53" s="104"/>
      <c r="C53" s="105"/>
      <c r="D53" s="105"/>
      <c r="E53" s="104"/>
      <c r="N53" s="73"/>
    </row>
    <row r="54" spans="2:14" ht="15.75" customHeight="1" x14ac:dyDescent="0.2">
      <c r="B54" s="104"/>
      <c r="C54" s="105"/>
      <c r="D54" s="105"/>
      <c r="E54" s="104"/>
      <c r="N54" s="73"/>
    </row>
    <row r="55" spans="2:14" ht="15.75" customHeight="1" x14ac:dyDescent="0.2">
      <c r="B55" s="104"/>
      <c r="C55" s="105"/>
      <c r="D55" s="105"/>
      <c r="E55" s="104"/>
      <c r="N55" s="73"/>
    </row>
    <row r="56" spans="2:14" ht="15.75" customHeight="1" x14ac:dyDescent="0.2">
      <c r="B56" s="104"/>
      <c r="C56" s="105"/>
      <c r="D56" s="105"/>
      <c r="E56" s="104"/>
      <c r="N56" s="73"/>
    </row>
    <row r="57" spans="2:14" ht="15.75" customHeight="1" x14ac:dyDescent="0.2">
      <c r="B57" s="104"/>
      <c r="C57" s="105"/>
      <c r="D57" s="105"/>
      <c r="E57" s="104"/>
      <c r="N57" s="73"/>
    </row>
    <row r="58" spans="2:14" ht="15.75" customHeight="1" x14ac:dyDescent="0.2">
      <c r="B58" s="104"/>
      <c r="C58" s="105"/>
      <c r="D58" s="105"/>
      <c r="E58" s="104"/>
      <c r="N58" s="73"/>
    </row>
    <row r="59" spans="2:14" ht="15.75" customHeight="1" x14ac:dyDescent="0.2">
      <c r="B59" s="104"/>
      <c r="C59" s="105"/>
      <c r="D59" s="105"/>
      <c r="E59" s="104"/>
      <c r="N59" s="73"/>
    </row>
    <row r="60" spans="2:14" ht="15.75" customHeight="1" x14ac:dyDescent="0.2">
      <c r="B60" s="104"/>
      <c r="C60" s="105"/>
      <c r="D60" s="105"/>
      <c r="E60" s="104"/>
      <c r="N60" s="73"/>
    </row>
    <row r="61" spans="2:14" ht="15.75" customHeight="1" x14ac:dyDescent="0.2">
      <c r="B61" s="104"/>
      <c r="C61" s="105"/>
      <c r="D61" s="105"/>
      <c r="E61" s="104"/>
      <c r="N61" s="73"/>
    </row>
    <row r="62" spans="2:14" ht="15.75" customHeight="1" x14ac:dyDescent="0.2">
      <c r="B62" s="104"/>
      <c r="C62" s="105"/>
      <c r="D62" s="105"/>
      <c r="E62" s="104"/>
      <c r="N62" s="73"/>
    </row>
    <row r="63" spans="2:14" ht="15.75" customHeight="1" x14ac:dyDescent="0.2">
      <c r="B63" s="104"/>
      <c r="C63" s="105"/>
      <c r="D63" s="105"/>
      <c r="E63" s="104"/>
      <c r="N63" s="73"/>
    </row>
    <row r="64" spans="2:14" ht="15.75" customHeight="1" x14ac:dyDescent="0.2">
      <c r="B64" s="104"/>
      <c r="C64" s="105"/>
      <c r="D64" s="105"/>
      <c r="E64" s="104"/>
      <c r="N64" s="73"/>
    </row>
    <row r="65" spans="2:14" ht="15.75" customHeight="1" x14ac:dyDescent="0.2">
      <c r="B65" s="104"/>
      <c r="C65" s="105"/>
      <c r="D65" s="105"/>
      <c r="E65" s="104"/>
      <c r="N65" s="73"/>
    </row>
    <row r="66" spans="2:14" ht="15.75" customHeight="1" x14ac:dyDescent="0.2">
      <c r="B66" s="104"/>
      <c r="C66" s="105"/>
      <c r="D66" s="105"/>
      <c r="E66" s="104"/>
      <c r="N66" s="73"/>
    </row>
    <row r="67" spans="2:14" ht="15.75" customHeight="1" x14ac:dyDescent="0.2">
      <c r="B67" s="104"/>
      <c r="C67" s="105"/>
      <c r="D67" s="105"/>
      <c r="E67" s="104"/>
      <c r="N67" s="73"/>
    </row>
    <row r="68" spans="2:14" ht="15.75" customHeight="1" x14ac:dyDescent="0.2">
      <c r="B68" s="104"/>
      <c r="C68" s="105"/>
      <c r="D68" s="105"/>
      <c r="E68" s="104"/>
      <c r="N68" s="73"/>
    </row>
    <row r="69" spans="2:14" ht="15.75" customHeight="1" x14ac:dyDescent="0.2">
      <c r="B69" s="104"/>
      <c r="C69" s="105"/>
      <c r="D69" s="105"/>
      <c r="E69" s="104"/>
      <c r="N69" s="73"/>
    </row>
    <row r="70" spans="2:14" ht="15.75" customHeight="1" x14ac:dyDescent="0.2">
      <c r="B70" s="104"/>
      <c r="C70" s="105"/>
      <c r="D70" s="105"/>
      <c r="E70" s="104"/>
      <c r="N70" s="73"/>
    </row>
    <row r="71" spans="2:14" ht="15.75" customHeight="1" x14ac:dyDescent="0.2">
      <c r="B71" s="104"/>
      <c r="C71" s="105"/>
      <c r="D71" s="105"/>
      <c r="E71" s="104"/>
      <c r="N71" s="73"/>
    </row>
    <row r="72" spans="2:14" ht="15.75" customHeight="1" x14ac:dyDescent="0.2">
      <c r="B72" s="104"/>
      <c r="C72" s="105"/>
      <c r="D72" s="105"/>
      <c r="E72" s="104"/>
      <c r="N72" s="73"/>
    </row>
    <row r="73" spans="2:14" ht="15.75" customHeight="1" x14ac:dyDescent="0.2">
      <c r="B73" s="104"/>
      <c r="C73" s="105"/>
      <c r="D73" s="105"/>
      <c r="E73" s="104"/>
      <c r="N73" s="73"/>
    </row>
    <row r="74" spans="2:14" ht="15.75" customHeight="1" x14ac:dyDescent="0.2">
      <c r="B74" s="104"/>
      <c r="C74" s="105"/>
      <c r="D74" s="105"/>
      <c r="E74" s="104"/>
      <c r="N74" s="73"/>
    </row>
    <row r="75" spans="2:14" ht="15.75" customHeight="1" x14ac:dyDescent="0.2">
      <c r="B75" s="104"/>
      <c r="C75" s="105"/>
      <c r="D75" s="105"/>
      <c r="E75" s="104"/>
      <c r="N75" s="73"/>
    </row>
    <row r="76" spans="2:14" ht="15.75" customHeight="1" x14ac:dyDescent="0.2">
      <c r="B76" s="104"/>
      <c r="C76" s="105"/>
      <c r="D76" s="105"/>
      <c r="E76" s="104"/>
      <c r="N76" s="73"/>
    </row>
    <row r="77" spans="2:14" ht="15.75" customHeight="1" x14ac:dyDescent="0.2">
      <c r="B77" s="104"/>
      <c r="C77" s="105"/>
      <c r="D77" s="105"/>
      <c r="E77" s="104"/>
      <c r="N77" s="73"/>
    </row>
    <row r="78" spans="2:14" ht="15.75" customHeight="1" x14ac:dyDescent="0.2">
      <c r="B78" s="104"/>
      <c r="C78" s="105"/>
      <c r="D78" s="105"/>
      <c r="E78" s="104"/>
      <c r="N78" s="73"/>
    </row>
    <row r="79" spans="2:14" ht="15.75" customHeight="1" x14ac:dyDescent="0.2">
      <c r="B79" s="104"/>
      <c r="C79" s="105"/>
      <c r="D79" s="105"/>
      <c r="E79" s="104"/>
      <c r="N79" s="73"/>
    </row>
    <row r="80" spans="2:14" ht="15.75" customHeight="1" x14ac:dyDescent="0.2">
      <c r="B80" s="104"/>
      <c r="C80" s="105"/>
      <c r="D80" s="105"/>
      <c r="E80" s="104"/>
      <c r="N80" s="73"/>
    </row>
    <row r="81" spans="2:14" ht="15.75" customHeight="1" x14ac:dyDescent="0.2">
      <c r="B81" s="104"/>
      <c r="C81" s="105"/>
      <c r="D81" s="105"/>
      <c r="E81" s="104"/>
      <c r="N81" s="73"/>
    </row>
    <row r="82" spans="2:14" ht="15.75" customHeight="1" x14ac:dyDescent="0.2">
      <c r="B82" s="104"/>
      <c r="C82" s="105"/>
      <c r="D82" s="105"/>
      <c r="E82" s="104"/>
      <c r="N82" s="73"/>
    </row>
    <row r="83" spans="2:14" ht="15.75" customHeight="1" x14ac:dyDescent="0.2">
      <c r="B83" s="104"/>
      <c r="C83" s="105"/>
      <c r="D83" s="105"/>
      <c r="E83" s="104"/>
      <c r="N83" s="73"/>
    </row>
    <row r="84" spans="2:14" ht="15.75" customHeight="1" x14ac:dyDescent="0.2">
      <c r="B84" s="104"/>
      <c r="C84" s="105"/>
      <c r="D84" s="105"/>
      <c r="E84" s="104"/>
      <c r="N84" s="73"/>
    </row>
    <row r="85" spans="2:14" ht="15.75" customHeight="1" x14ac:dyDescent="0.2">
      <c r="B85" s="104"/>
      <c r="C85" s="105"/>
      <c r="D85" s="105"/>
      <c r="E85" s="104"/>
      <c r="N85" s="73"/>
    </row>
    <row r="86" spans="2:14" ht="15.75" customHeight="1" x14ac:dyDescent="0.2">
      <c r="B86" s="104"/>
      <c r="C86" s="105"/>
      <c r="D86" s="105"/>
      <c r="E86" s="104"/>
      <c r="N86" s="73"/>
    </row>
    <row r="87" spans="2:14" ht="15.75" customHeight="1" x14ac:dyDescent="0.2">
      <c r="B87" s="104"/>
      <c r="C87" s="105"/>
      <c r="D87" s="105"/>
      <c r="E87" s="104"/>
      <c r="N87" s="73"/>
    </row>
    <row r="88" spans="2:14" ht="15.75" customHeight="1" x14ac:dyDescent="0.2">
      <c r="B88" s="104"/>
      <c r="C88" s="105"/>
      <c r="D88" s="105"/>
      <c r="E88" s="104"/>
      <c r="N88" s="73"/>
    </row>
    <row r="89" spans="2:14" ht="15.75" customHeight="1" x14ac:dyDescent="0.2">
      <c r="B89" s="104"/>
      <c r="C89" s="105"/>
      <c r="D89" s="105"/>
      <c r="E89" s="104"/>
      <c r="N89" s="73"/>
    </row>
    <row r="90" spans="2:14" ht="15.75" customHeight="1" x14ac:dyDescent="0.2">
      <c r="B90" s="104"/>
      <c r="C90" s="105"/>
      <c r="D90" s="105"/>
      <c r="E90" s="104"/>
      <c r="N90" s="73"/>
    </row>
    <row r="91" spans="2:14" ht="15.75" customHeight="1" x14ac:dyDescent="0.2">
      <c r="B91" s="104"/>
      <c r="C91" s="105"/>
      <c r="D91" s="105"/>
      <c r="E91" s="104"/>
      <c r="N91" s="73"/>
    </row>
    <row r="92" spans="2:14" ht="15.75" customHeight="1" x14ac:dyDescent="0.2">
      <c r="B92" s="104"/>
      <c r="C92" s="105"/>
      <c r="D92" s="105"/>
      <c r="E92" s="104"/>
      <c r="N92" s="73"/>
    </row>
    <row r="93" spans="2:14" ht="15.75" customHeight="1" x14ac:dyDescent="0.2">
      <c r="B93" s="104"/>
      <c r="C93" s="105"/>
      <c r="D93" s="105"/>
      <c r="E93" s="104"/>
      <c r="N93" s="73"/>
    </row>
    <row r="94" spans="2:14" ht="15.75" customHeight="1" x14ac:dyDescent="0.2">
      <c r="B94" s="104"/>
      <c r="C94" s="105"/>
      <c r="D94" s="105"/>
      <c r="E94" s="104"/>
      <c r="N94" s="73"/>
    </row>
    <row r="95" spans="2:14" ht="15.75" customHeight="1" x14ac:dyDescent="0.2">
      <c r="B95" s="104"/>
      <c r="C95" s="105"/>
      <c r="D95" s="105"/>
      <c r="E95" s="104"/>
      <c r="N95" s="73"/>
    </row>
    <row r="96" spans="2:14" ht="15.75" customHeight="1" x14ac:dyDescent="0.2">
      <c r="B96" s="104"/>
      <c r="C96" s="105"/>
      <c r="D96" s="105"/>
      <c r="E96" s="104"/>
      <c r="N96" s="73"/>
    </row>
    <row r="97" spans="2:14" ht="15.75" customHeight="1" x14ac:dyDescent="0.2">
      <c r="B97" s="104"/>
      <c r="C97" s="105"/>
      <c r="D97" s="105"/>
      <c r="E97" s="104"/>
      <c r="N97" s="73"/>
    </row>
    <row r="98" spans="2:14" ht="15.75" customHeight="1" x14ac:dyDescent="0.2">
      <c r="B98" s="104"/>
      <c r="C98" s="105"/>
      <c r="D98" s="105"/>
      <c r="E98" s="104"/>
      <c r="N98" s="73"/>
    </row>
    <row r="99" spans="2:14" ht="15.75" customHeight="1" x14ac:dyDescent="0.2">
      <c r="B99" s="104"/>
      <c r="C99" s="105"/>
      <c r="D99" s="105"/>
      <c r="E99" s="104"/>
      <c r="N99" s="73"/>
    </row>
    <row r="100" spans="2:14" ht="15.75" customHeight="1" x14ac:dyDescent="0.2">
      <c r="B100" s="104"/>
      <c r="C100" s="105"/>
      <c r="D100" s="105"/>
      <c r="E100" s="104"/>
      <c r="N100" s="73"/>
    </row>
    <row r="101" spans="2:14" ht="15.75" customHeight="1" x14ac:dyDescent="0.2">
      <c r="B101" s="104"/>
      <c r="C101" s="105"/>
      <c r="D101" s="105"/>
      <c r="E101" s="104"/>
      <c r="N101" s="73"/>
    </row>
    <row r="102" spans="2:14" ht="15.75" customHeight="1" x14ac:dyDescent="0.2">
      <c r="B102" s="104"/>
      <c r="C102" s="105"/>
      <c r="D102" s="105"/>
      <c r="E102" s="104"/>
      <c r="N102" s="73"/>
    </row>
    <row r="103" spans="2:14" ht="15.75" customHeight="1" x14ac:dyDescent="0.2">
      <c r="B103" s="104"/>
      <c r="C103" s="105"/>
      <c r="D103" s="105"/>
      <c r="E103" s="104"/>
      <c r="N103" s="73"/>
    </row>
    <row r="104" spans="2:14" ht="15.75" customHeight="1" x14ac:dyDescent="0.2">
      <c r="B104" s="104"/>
      <c r="C104" s="105"/>
      <c r="D104" s="105"/>
      <c r="E104" s="104"/>
      <c r="N104" s="73"/>
    </row>
    <row r="105" spans="2:14" ht="15.75" customHeight="1" x14ac:dyDescent="0.2">
      <c r="B105" s="104"/>
      <c r="C105" s="105"/>
      <c r="D105" s="105"/>
      <c r="E105" s="104"/>
      <c r="N105" s="73"/>
    </row>
    <row r="106" spans="2:14" ht="15.75" customHeight="1" x14ac:dyDescent="0.2">
      <c r="B106" s="104"/>
      <c r="C106" s="105"/>
      <c r="D106" s="105"/>
      <c r="E106" s="104"/>
      <c r="N106" s="73"/>
    </row>
    <row r="107" spans="2:14" ht="15.75" customHeight="1" x14ac:dyDescent="0.2">
      <c r="B107" s="104"/>
      <c r="C107" s="105"/>
      <c r="D107" s="105"/>
      <c r="E107" s="104"/>
      <c r="N107" s="73"/>
    </row>
    <row r="108" spans="2:14" ht="15.75" customHeight="1" x14ac:dyDescent="0.2">
      <c r="B108" s="104"/>
      <c r="C108" s="105"/>
      <c r="D108" s="105"/>
      <c r="E108" s="104"/>
      <c r="N108" s="73"/>
    </row>
    <row r="109" spans="2:14" ht="15.75" customHeight="1" x14ac:dyDescent="0.2">
      <c r="B109" s="104"/>
      <c r="C109" s="105"/>
      <c r="D109" s="105"/>
      <c r="E109" s="104"/>
      <c r="N109" s="73"/>
    </row>
    <row r="110" spans="2:14" ht="15.75" customHeight="1" x14ac:dyDescent="0.2">
      <c r="B110" s="104"/>
      <c r="C110" s="105"/>
      <c r="D110" s="105"/>
      <c r="E110" s="104"/>
      <c r="N110" s="73"/>
    </row>
    <row r="111" spans="2:14" ht="15.75" customHeight="1" x14ac:dyDescent="0.2">
      <c r="B111" s="104"/>
      <c r="C111" s="105"/>
      <c r="D111" s="105"/>
      <c r="E111" s="104"/>
      <c r="N111" s="73"/>
    </row>
    <row r="112" spans="2:14" ht="15.75" customHeight="1" x14ac:dyDescent="0.2">
      <c r="B112" s="104"/>
      <c r="C112" s="105"/>
      <c r="D112" s="105"/>
      <c r="E112" s="104"/>
      <c r="N112" s="73"/>
    </row>
    <row r="113" spans="2:14" ht="15.75" customHeight="1" x14ac:dyDescent="0.2">
      <c r="B113" s="104"/>
      <c r="C113" s="105"/>
      <c r="D113" s="105"/>
      <c r="E113" s="104"/>
      <c r="N113" s="73"/>
    </row>
    <row r="114" spans="2:14" ht="15.75" customHeight="1" x14ac:dyDescent="0.2">
      <c r="B114" s="104"/>
      <c r="C114" s="105"/>
      <c r="D114" s="105"/>
      <c r="E114" s="104"/>
      <c r="N114" s="73"/>
    </row>
    <row r="115" spans="2:14" ht="15.75" customHeight="1" x14ac:dyDescent="0.2">
      <c r="B115" s="104"/>
      <c r="C115" s="105"/>
      <c r="D115" s="105"/>
      <c r="E115" s="104"/>
      <c r="N115" s="73"/>
    </row>
    <row r="116" spans="2:14" ht="15.75" customHeight="1" x14ac:dyDescent="0.2">
      <c r="B116" s="104"/>
      <c r="C116" s="105"/>
      <c r="D116" s="105"/>
      <c r="E116" s="104"/>
      <c r="N116" s="73"/>
    </row>
    <row r="117" spans="2:14" ht="15.75" customHeight="1" x14ac:dyDescent="0.2">
      <c r="B117" s="104"/>
      <c r="C117" s="105"/>
      <c r="D117" s="105"/>
      <c r="E117" s="104"/>
      <c r="N117" s="73"/>
    </row>
    <row r="118" spans="2:14" ht="15.75" customHeight="1" x14ac:dyDescent="0.2">
      <c r="B118" s="104"/>
      <c r="C118" s="105"/>
      <c r="D118" s="105"/>
      <c r="E118" s="104"/>
      <c r="N118" s="73"/>
    </row>
    <row r="119" spans="2:14" ht="15.75" customHeight="1" x14ac:dyDescent="0.2">
      <c r="B119" s="104"/>
      <c r="C119" s="105"/>
      <c r="D119" s="105"/>
      <c r="E119" s="104"/>
      <c r="N119" s="73"/>
    </row>
    <row r="120" spans="2:14" ht="15.75" customHeight="1" x14ac:dyDescent="0.2">
      <c r="B120" s="104"/>
      <c r="C120" s="105"/>
      <c r="D120" s="105"/>
      <c r="E120" s="104"/>
      <c r="N120" s="73"/>
    </row>
    <row r="121" spans="2:14" ht="15.75" customHeight="1" x14ac:dyDescent="0.2">
      <c r="B121" s="104"/>
      <c r="C121" s="105"/>
      <c r="D121" s="105"/>
      <c r="E121" s="104"/>
      <c r="N121" s="73"/>
    </row>
    <row r="122" spans="2:14" ht="15.75" customHeight="1" x14ac:dyDescent="0.2">
      <c r="B122" s="104"/>
      <c r="C122" s="105"/>
      <c r="D122" s="105"/>
      <c r="E122" s="104"/>
      <c r="N122" s="73"/>
    </row>
    <row r="123" spans="2:14" ht="15.75" customHeight="1" x14ac:dyDescent="0.2">
      <c r="B123" s="104"/>
      <c r="C123" s="105"/>
      <c r="D123" s="105"/>
      <c r="E123" s="104"/>
      <c r="N123" s="73"/>
    </row>
    <row r="124" spans="2:14" ht="15.75" customHeight="1" x14ac:dyDescent="0.2">
      <c r="B124" s="104"/>
      <c r="C124" s="105"/>
      <c r="D124" s="105"/>
      <c r="E124" s="104"/>
      <c r="N124" s="73"/>
    </row>
    <row r="125" spans="2:14" ht="15.75" customHeight="1" x14ac:dyDescent="0.2">
      <c r="B125" s="104"/>
      <c r="C125" s="105"/>
      <c r="D125" s="105"/>
      <c r="E125" s="104"/>
      <c r="N125" s="73"/>
    </row>
    <row r="126" spans="2:14" ht="15.75" customHeight="1" x14ac:dyDescent="0.2">
      <c r="B126" s="104"/>
      <c r="C126" s="105"/>
      <c r="D126" s="105"/>
      <c r="E126" s="104"/>
      <c r="N126" s="73"/>
    </row>
    <row r="127" spans="2:14" ht="15.75" customHeight="1" x14ac:dyDescent="0.2">
      <c r="B127" s="104"/>
      <c r="C127" s="105"/>
      <c r="D127" s="105"/>
      <c r="E127" s="104"/>
      <c r="N127" s="73"/>
    </row>
    <row r="128" spans="2:14" ht="15.75" customHeight="1" x14ac:dyDescent="0.2">
      <c r="B128" s="104"/>
      <c r="C128" s="105"/>
      <c r="D128" s="105"/>
      <c r="E128" s="104"/>
      <c r="N128" s="73"/>
    </row>
    <row r="129" spans="2:14" ht="15.75" customHeight="1" x14ac:dyDescent="0.2">
      <c r="B129" s="104"/>
      <c r="C129" s="105"/>
      <c r="D129" s="105"/>
      <c r="E129" s="104"/>
      <c r="N129" s="73"/>
    </row>
    <row r="130" spans="2:14" ht="15.75" customHeight="1" x14ac:dyDescent="0.2">
      <c r="B130" s="104"/>
      <c r="C130" s="105"/>
      <c r="D130" s="105"/>
      <c r="E130" s="104"/>
      <c r="N130" s="73"/>
    </row>
    <row r="131" spans="2:14" ht="15.75" customHeight="1" x14ac:dyDescent="0.2">
      <c r="B131" s="104"/>
      <c r="C131" s="105"/>
      <c r="D131" s="105"/>
      <c r="E131" s="104"/>
      <c r="N131" s="73"/>
    </row>
    <row r="132" spans="2:14" ht="15.75" customHeight="1" x14ac:dyDescent="0.2">
      <c r="B132" s="104"/>
      <c r="C132" s="105"/>
      <c r="D132" s="105"/>
      <c r="E132" s="104"/>
      <c r="N132" s="73"/>
    </row>
    <row r="133" spans="2:14" ht="15.75" customHeight="1" x14ac:dyDescent="0.2">
      <c r="B133" s="104"/>
      <c r="C133" s="105"/>
      <c r="D133" s="105"/>
      <c r="E133" s="104"/>
      <c r="N133" s="73"/>
    </row>
    <row r="134" spans="2:14" ht="15.75" customHeight="1" x14ac:dyDescent="0.2">
      <c r="B134" s="104"/>
      <c r="C134" s="105"/>
      <c r="D134" s="105"/>
      <c r="E134" s="104"/>
      <c r="N134" s="73"/>
    </row>
    <row r="135" spans="2:14" ht="15.75" customHeight="1" x14ac:dyDescent="0.2">
      <c r="B135" s="104"/>
      <c r="C135" s="105"/>
      <c r="D135" s="105"/>
      <c r="E135" s="104"/>
      <c r="N135" s="73"/>
    </row>
    <row r="136" spans="2:14" ht="15.75" customHeight="1" x14ac:dyDescent="0.2">
      <c r="B136" s="104"/>
      <c r="C136" s="105"/>
      <c r="D136" s="105"/>
      <c r="E136" s="104"/>
      <c r="N136" s="73"/>
    </row>
    <row r="137" spans="2:14" ht="15.75" customHeight="1" x14ac:dyDescent="0.2">
      <c r="B137" s="104"/>
      <c r="C137" s="105"/>
      <c r="D137" s="105"/>
      <c r="E137" s="104"/>
      <c r="N137" s="73"/>
    </row>
    <row r="138" spans="2:14" ht="15.75" customHeight="1" x14ac:dyDescent="0.2">
      <c r="B138" s="104"/>
      <c r="C138" s="105"/>
      <c r="D138" s="105"/>
      <c r="E138" s="104"/>
      <c r="N138" s="73"/>
    </row>
    <row r="139" spans="2:14" ht="15.75" customHeight="1" x14ac:dyDescent="0.2">
      <c r="B139" s="104"/>
      <c r="C139" s="105"/>
      <c r="D139" s="105"/>
      <c r="E139" s="104"/>
      <c r="N139" s="73"/>
    </row>
    <row r="140" spans="2:14" ht="15.75" customHeight="1" x14ac:dyDescent="0.2">
      <c r="B140" s="104"/>
      <c r="C140" s="105"/>
      <c r="D140" s="105"/>
      <c r="E140" s="104"/>
      <c r="N140" s="73"/>
    </row>
    <row r="141" spans="2:14" ht="15.75" customHeight="1" x14ac:dyDescent="0.2">
      <c r="B141" s="104"/>
      <c r="C141" s="105"/>
      <c r="D141" s="105"/>
      <c r="E141" s="104"/>
      <c r="N141" s="73"/>
    </row>
    <row r="142" spans="2:14" ht="15.75" customHeight="1" x14ac:dyDescent="0.2">
      <c r="B142" s="104"/>
      <c r="C142" s="105"/>
      <c r="D142" s="105"/>
      <c r="E142" s="104"/>
      <c r="N142" s="73"/>
    </row>
    <row r="143" spans="2:14" ht="15.75" customHeight="1" x14ac:dyDescent="0.2">
      <c r="B143" s="104"/>
      <c r="C143" s="105"/>
      <c r="D143" s="105"/>
      <c r="E143" s="104"/>
      <c r="N143" s="73"/>
    </row>
    <row r="144" spans="2:14" ht="15.75" customHeight="1" x14ac:dyDescent="0.2">
      <c r="B144" s="104"/>
      <c r="C144" s="105"/>
      <c r="D144" s="105"/>
      <c r="E144" s="104"/>
      <c r="N144" s="73"/>
    </row>
    <row r="145" spans="2:14" ht="15.75" customHeight="1" x14ac:dyDescent="0.2">
      <c r="B145" s="104"/>
      <c r="C145" s="105"/>
      <c r="D145" s="105"/>
      <c r="E145" s="104"/>
      <c r="N145" s="73"/>
    </row>
    <row r="146" spans="2:14" ht="15.75" customHeight="1" x14ac:dyDescent="0.2">
      <c r="B146" s="104"/>
      <c r="C146" s="105"/>
      <c r="D146" s="105"/>
      <c r="E146" s="104"/>
      <c r="N146" s="73"/>
    </row>
    <row r="147" spans="2:14" ht="15.75" customHeight="1" x14ac:dyDescent="0.2">
      <c r="B147" s="104"/>
      <c r="C147" s="105"/>
      <c r="D147" s="105"/>
      <c r="E147" s="104"/>
      <c r="N147" s="73"/>
    </row>
    <row r="148" spans="2:14" ht="15.75" customHeight="1" x14ac:dyDescent="0.2">
      <c r="B148" s="104"/>
      <c r="C148" s="105"/>
      <c r="D148" s="105"/>
      <c r="E148" s="104"/>
      <c r="N148" s="73"/>
    </row>
    <row r="149" spans="2:14" ht="15.75" customHeight="1" x14ac:dyDescent="0.2">
      <c r="B149" s="104"/>
      <c r="C149" s="105"/>
      <c r="D149" s="105"/>
      <c r="E149" s="104"/>
      <c r="N149" s="73"/>
    </row>
    <row r="150" spans="2:14" ht="15.75" customHeight="1" x14ac:dyDescent="0.2">
      <c r="B150" s="104"/>
      <c r="C150" s="105"/>
      <c r="D150" s="105"/>
      <c r="E150" s="104"/>
      <c r="N150" s="73"/>
    </row>
    <row r="151" spans="2:14" ht="15.75" customHeight="1" x14ac:dyDescent="0.2">
      <c r="B151" s="104"/>
      <c r="C151" s="105"/>
      <c r="D151" s="105"/>
      <c r="E151" s="104"/>
      <c r="N151" s="73"/>
    </row>
    <row r="152" spans="2:14" ht="15.75" customHeight="1" x14ac:dyDescent="0.2">
      <c r="B152" s="104"/>
      <c r="C152" s="105"/>
      <c r="D152" s="105"/>
      <c r="E152" s="104"/>
      <c r="N152" s="73"/>
    </row>
    <row r="153" spans="2:14" ht="15.75" customHeight="1" x14ac:dyDescent="0.2">
      <c r="B153" s="104"/>
      <c r="C153" s="105"/>
      <c r="D153" s="105"/>
      <c r="E153" s="104"/>
      <c r="N153" s="73"/>
    </row>
    <row r="154" spans="2:14" ht="15.75" customHeight="1" x14ac:dyDescent="0.2">
      <c r="B154" s="104"/>
      <c r="C154" s="105"/>
      <c r="D154" s="105"/>
      <c r="E154" s="104"/>
      <c r="N154" s="73"/>
    </row>
    <row r="155" spans="2:14" ht="15.75" customHeight="1" x14ac:dyDescent="0.2">
      <c r="B155" s="104"/>
      <c r="C155" s="105"/>
      <c r="D155" s="105"/>
      <c r="E155" s="104"/>
      <c r="N155" s="73"/>
    </row>
    <row r="156" spans="2:14" ht="15.75" customHeight="1" x14ac:dyDescent="0.2">
      <c r="B156" s="104"/>
      <c r="C156" s="105"/>
      <c r="D156" s="105"/>
      <c r="E156" s="104"/>
      <c r="N156" s="73"/>
    </row>
    <row r="157" spans="2:14" ht="15.75" customHeight="1" x14ac:dyDescent="0.2">
      <c r="B157" s="104"/>
      <c r="C157" s="105"/>
      <c r="D157" s="105"/>
      <c r="E157" s="104"/>
      <c r="N157" s="73"/>
    </row>
    <row r="158" spans="2:14" ht="15.75" customHeight="1" x14ac:dyDescent="0.2">
      <c r="B158" s="104"/>
      <c r="C158" s="105"/>
      <c r="D158" s="105"/>
      <c r="E158" s="104"/>
      <c r="N158" s="73"/>
    </row>
    <row r="159" spans="2:14" ht="15.75" customHeight="1" x14ac:dyDescent="0.2">
      <c r="B159" s="104"/>
      <c r="C159" s="105"/>
      <c r="D159" s="105"/>
      <c r="E159" s="104"/>
      <c r="N159" s="73"/>
    </row>
    <row r="160" spans="2:14" ht="15.75" customHeight="1" x14ac:dyDescent="0.2">
      <c r="B160" s="104"/>
      <c r="C160" s="105"/>
      <c r="D160" s="105"/>
      <c r="E160" s="104"/>
      <c r="N160" s="73"/>
    </row>
    <row r="161" spans="2:14" ht="15.75" customHeight="1" x14ac:dyDescent="0.2">
      <c r="B161" s="104"/>
      <c r="C161" s="105"/>
      <c r="D161" s="105"/>
      <c r="E161" s="104"/>
      <c r="N161" s="73"/>
    </row>
    <row r="162" spans="2:14" ht="15.75" customHeight="1" x14ac:dyDescent="0.2">
      <c r="B162" s="104"/>
      <c r="C162" s="105"/>
      <c r="D162" s="105"/>
      <c r="E162" s="104"/>
      <c r="N162" s="73"/>
    </row>
    <row r="163" spans="2:14" ht="15.75" customHeight="1" x14ac:dyDescent="0.2">
      <c r="B163" s="104"/>
      <c r="C163" s="105"/>
      <c r="D163" s="105"/>
      <c r="E163" s="104"/>
      <c r="N163" s="73"/>
    </row>
    <row r="164" spans="2:14" ht="15.75" customHeight="1" x14ac:dyDescent="0.2">
      <c r="B164" s="104"/>
      <c r="C164" s="105"/>
      <c r="D164" s="105"/>
      <c r="E164" s="104"/>
      <c r="N164" s="73"/>
    </row>
    <row r="165" spans="2:14" ht="15.75" customHeight="1" x14ac:dyDescent="0.2">
      <c r="B165" s="104"/>
      <c r="C165" s="105"/>
      <c r="D165" s="105"/>
      <c r="E165" s="104"/>
      <c r="N165" s="73"/>
    </row>
    <row r="166" spans="2:14" ht="15.75" customHeight="1" x14ac:dyDescent="0.2">
      <c r="B166" s="104"/>
      <c r="C166" s="105"/>
      <c r="D166" s="105"/>
      <c r="E166" s="104"/>
      <c r="N166" s="73"/>
    </row>
    <row r="167" spans="2:14" ht="15.75" customHeight="1" x14ac:dyDescent="0.2">
      <c r="B167" s="104"/>
      <c r="C167" s="105"/>
      <c r="D167" s="105"/>
      <c r="E167" s="104"/>
      <c r="N167" s="73"/>
    </row>
    <row r="168" spans="2:14" ht="15.75" customHeight="1" x14ac:dyDescent="0.2">
      <c r="B168" s="104"/>
      <c r="C168" s="105"/>
      <c r="D168" s="105"/>
      <c r="E168" s="104"/>
      <c r="N168" s="73"/>
    </row>
    <row r="169" spans="2:14" ht="15.75" customHeight="1" x14ac:dyDescent="0.2">
      <c r="B169" s="104"/>
      <c r="C169" s="105"/>
      <c r="D169" s="105"/>
      <c r="E169" s="104"/>
      <c r="N169" s="73"/>
    </row>
    <row r="170" spans="2:14" ht="15.75" customHeight="1" x14ac:dyDescent="0.2">
      <c r="B170" s="104"/>
      <c r="C170" s="105"/>
      <c r="D170" s="105"/>
      <c r="E170" s="104"/>
      <c r="N170" s="73"/>
    </row>
    <row r="171" spans="2:14" ht="15.75" customHeight="1" x14ac:dyDescent="0.2">
      <c r="B171" s="104"/>
      <c r="C171" s="105"/>
      <c r="D171" s="105"/>
      <c r="E171" s="104"/>
      <c r="N171" s="73"/>
    </row>
    <row r="172" spans="2:14" ht="15.75" customHeight="1" x14ac:dyDescent="0.2">
      <c r="B172" s="104"/>
      <c r="C172" s="105"/>
      <c r="D172" s="105"/>
      <c r="E172" s="104"/>
      <c r="N172" s="73"/>
    </row>
    <row r="173" spans="2:14" ht="15.75" customHeight="1" x14ac:dyDescent="0.2">
      <c r="B173" s="104"/>
      <c r="C173" s="105"/>
      <c r="D173" s="105"/>
      <c r="E173" s="104"/>
      <c r="N173" s="73"/>
    </row>
    <row r="174" spans="2:14" ht="15.75" customHeight="1" x14ac:dyDescent="0.2">
      <c r="B174" s="104"/>
      <c r="C174" s="105"/>
      <c r="D174" s="105"/>
      <c r="E174" s="104"/>
      <c r="N174" s="73"/>
    </row>
    <row r="175" spans="2:14" ht="15.75" customHeight="1" x14ac:dyDescent="0.2">
      <c r="B175" s="104"/>
      <c r="C175" s="105"/>
      <c r="D175" s="105"/>
      <c r="E175" s="104"/>
      <c r="N175" s="73"/>
    </row>
    <row r="176" spans="2:14" ht="15.75" customHeight="1" x14ac:dyDescent="0.2">
      <c r="B176" s="104"/>
      <c r="C176" s="105"/>
      <c r="D176" s="105"/>
      <c r="E176" s="104"/>
      <c r="N176" s="73"/>
    </row>
    <row r="177" spans="2:14" ht="15.75" customHeight="1" x14ac:dyDescent="0.2">
      <c r="B177" s="104"/>
      <c r="C177" s="105"/>
      <c r="D177" s="105"/>
      <c r="E177" s="104"/>
      <c r="N177" s="73"/>
    </row>
    <row r="178" spans="2:14" ht="15.75" customHeight="1" x14ac:dyDescent="0.2">
      <c r="B178" s="104"/>
      <c r="C178" s="105"/>
      <c r="D178" s="105"/>
      <c r="E178" s="104"/>
      <c r="N178" s="73"/>
    </row>
    <row r="179" spans="2:14" ht="15.75" customHeight="1" x14ac:dyDescent="0.2">
      <c r="B179" s="104"/>
      <c r="C179" s="105"/>
      <c r="D179" s="105"/>
      <c r="E179" s="104"/>
      <c r="N179" s="73"/>
    </row>
    <row r="180" spans="2:14" ht="15.75" customHeight="1" x14ac:dyDescent="0.2">
      <c r="B180" s="104"/>
      <c r="C180" s="105"/>
      <c r="D180" s="105"/>
      <c r="E180" s="104"/>
      <c r="N180" s="73"/>
    </row>
    <row r="181" spans="2:14" ht="15.75" customHeight="1" x14ac:dyDescent="0.2">
      <c r="B181" s="104"/>
      <c r="C181" s="105"/>
      <c r="D181" s="105"/>
      <c r="E181" s="104"/>
      <c r="N181" s="73"/>
    </row>
    <row r="182" spans="2:14" ht="15.75" customHeight="1" x14ac:dyDescent="0.2">
      <c r="B182" s="104"/>
      <c r="C182" s="105"/>
      <c r="D182" s="105"/>
      <c r="E182" s="104"/>
      <c r="N182" s="73"/>
    </row>
    <row r="183" spans="2:14" ht="15.75" customHeight="1" x14ac:dyDescent="0.2">
      <c r="B183" s="104"/>
      <c r="C183" s="105"/>
      <c r="D183" s="105"/>
      <c r="E183" s="104"/>
      <c r="N183" s="73"/>
    </row>
    <row r="184" spans="2:14" ht="15.75" customHeight="1" x14ac:dyDescent="0.2">
      <c r="B184" s="104"/>
      <c r="C184" s="105"/>
      <c r="D184" s="105"/>
      <c r="E184" s="104"/>
      <c r="N184" s="73"/>
    </row>
    <row r="185" spans="2:14" ht="15.75" customHeight="1" x14ac:dyDescent="0.2">
      <c r="B185" s="104"/>
      <c r="C185" s="105"/>
      <c r="D185" s="105"/>
      <c r="E185" s="104"/>
      <c r="N185" s="73"/>
    </row>
    <row r="186" spans="2:14" ht="15.75" customHeight="1" x14ac:dyDescent="0.2">
      <c r="B186" s="104"/>
      <c r="C186" s="105"/>
      <c r="D186" s="105"/>
      <c r="E186" s="104"/>
      <c r="N186" s="73"/>
    </row>
    <row r="187" spans="2:14" ht="15.75" customHeight="1" x14ac:dyDescent="0.2">
      <c r="B187" s="104"/>
      <c r="C187" s="105"/>
      <c r="D187" s="105"/>
      <c r="E187" s="104"/>
      <c r="N187" s="73"/>
    </row>
    <row r="188" spans="2:14" ht="15.75" customHeight="1" x14ac:dyDescent="0.2">
      <c r="B188" s="104"/>
      <c r="C188" s="105"/>
      <c r="D188" s="105"/>
      <c r="E188" s="104"/>
      <c r="N188" s="73"/>
    </row>
    <row r="189" spans="2:14" ht="15.75" customHeight="1" x14ac:dyDescent="0.2">
      <c r="B189" s="104"/>
      <c r="C189" s="105"/>
      <c r="D189" s="105"/>
      <c r="E189" s="104"/>
      <c r="N189" s="73"/>
    </row>
    <row r="190" spans="2:14" ht="15.75" customHeight="1" x14ac:dyDescent="0.2">
      <c r="B190" s="104"/>
      <c r="C190" s="105"/>
      <c r="D190" s="105"/>
      <c r="E190" s="104"/>
      <c r="N190" s="73"/>
    </row>
    <row r="191" spans="2:14" ht="15.75" customHeight="1" x14ac:dyDescent="0.2">
      <c r="B191" s="104"/>
      <c r="C191" s="105"/>
      <c r="D191" s="105"/>
      <c r="E191" s="104"/>
      <c r="N191" s="73"/>
    </row>
    <row r="192" spans="2:14" ht="15.75" customHeight="1" x14ac:dyDescent="0.2">
      <c r="B192" s="104"/>
      <c r="C192" s="105"/>
      <c r="D192" s="105"/>
      <c r="E192" s="104"/>
      <c r="N192" s="73"/>
    </row>
    <row r="193" spans="2:14" ht="15.75" customHeight="1" x14ac:dyDescent="0.2">
      <c r="B193" s="104"/>
      <c r="C193" s="105"/>
      <c r="D193" s="105"/>
      <c r="E193" s="104"/>
      <c r="N193" s="73"/>
    </row>
    <row r="194" spans="2:14" ht="15.75" customHeight="1" x14ac:dyDescent="0.2">
      <c r="B194" s="104"/>
      <c r="C194" s="105"/>
      <c r="D194" s="105"/>
      <c r="E194" s="104"/>
      <c r="N194" s="73"/>
    </row>
    <row r="195" spans="2:14" ht="15.75" customHeight="1" x14ac:dyDescent="0.2">
      <c r="B195" s="104"/>
      <c r="C195" s="105"/>
      <c r="D195" s="105"/>
      <c r="E195" s="104"/>
      <c r="N195" s="73"/>
    </row>
    <row r="196" spans="2:14" ht="15.75" customHeight="1" x14ac:dyDescent="0.2">
      <c r="B196" s="104"/>
      <c r="C196" s="105"/>
      <c r="D196" s="105"/>
      <c r="E196" s="104"/>
      <c r="N196" s="73"/>
    </row>
    <row r="197" spans="2:14" ht="15.75" customHeight="1" x14ac:dyDescent="0.2">
      <c r="B197" s="104"/>
      <c r="C197" s="105"/>
      <c r="D197" s="105"/>
      <c r="E197" s="104"/>
      <c r="N197" s="73"/>
    </row>
    <row r="198" spans="2:14" ht="15.75" customHeight="1" x14ac:dyDescent="0.2">
      <c r="B198" s="104"/>
      <c r="C198" s="105"/>
      <c r="D198" s="105"/>
      <c r="E198" s="104"/>
      <c r="N198" s="73"/>
    </row>
    <row r="199" spans="2:14" ht="15.75" customHeight="1" x14ac:dyDescent="0.2">
      <c r="B199" s="104"/>
      <c r="C199" s="105"/>
      <c r="D199" s="105"/>
      <c r="E199" s="104"/>
      <c r="N199" s="73"/>
    </row>
    <row r="200" spans="2:14" ht="15.75" customHeight="1" x14ac:dyDescent="0.2">
      <c r="B200" s="104"/>
      <c r="C200" s="105"/>
      <c r="D200" s="105"/>
      <c r="E200" s="104"/>
      <c r="N200" s="73"/>
    </row>
    <row r="201" spans="2:14" ht="15.75" customHeight="1" x14ac:dyDescent="0.2">
      <c r="B201" s="104"/>
      <c r="C201" s="105"/>
      <c r="D201" s="105"/>
      <c r="E201" s="104"/>
      <c r="N201" s="73"/>
    </row>
    <row r="202" spans="2:14" ht="15.75" customHeight="1" x14ac:dyDescent="0.2">
      <c r="B202" s="104"/>
      <c r="C202" s="105"/>
      <c r="D202" s="105"/>
      <c r="E202" s="104"/>
      <c r="N202" s="73"/>
    </row>
    <row r="203" spans="2:14" ht="15.75" customHeight="1" x14ac:dyDescent="0.2">
      <c r="B203" s="104"/>
      <c r="C203" s="105"/>
      <c r="D203" s="105"/>
      <c r="E203" s="104"/>
      <c r="N203" s="73"/>
    </row>
    <row r="204" spans="2:14" ht="15.75" customHeight="1" x14ac:dyDescent="0.2">
      <c r="B204" s="104"/>
      <c r="C204" s="105"/>
      <c r="D204" s="105"/>
      <c r="E204" s="104"/>
      <c r="N204" s="73"/>
    </row>
    <row r="205" spans="2:14" ht="15.75" customHeight="1" x14ac:dyDescent="0.2">
      <c r="B205" s="104"/>
      <c r="C205" s="105"/>
      <c r="D205" s="105"/>
      <c r="E205" s="104"/>
      <c r="N205" s="73"/>
    </row>
    <row r="206" spans="2:14" ht="15.75" customHeight="1" x14ac:dyDescent="0.2">
      <c r="B206" s="104"/>
      <c r="C206" s="105"/>
      <c r="D206" s="105"/>
      <c r="E206" s="104"/>
      <c r="N206" s="73"/>
    </row>
    <row r="207" spans="2:14" ht="15.75" customHeight="1" x14ac:dyDescent="0.2">
      <c r="B207" s="104"/>
      <c r="C207" s="105"/>
      <c r="D207" s="105"/>
      <c r="E207" s="104"/>
      <c r="N207" s="73"/>
    </row>
    <row r="208" spans="2:14" ht="15.75" customHeight="1" x14ac:dyDescent="0.2">
      <c r="B208" s="104"/>
      <c r="C208" s="105"/>
      <c r="D208" s="105"/>
      <c r="E208" s="104"/>
      <c r="N208" s="73"/>
    </row>
    <row r="209" spans="2:14" ht="15.75" customHeight="1" x14ac:dyDescent="0.2">
      <c r="B209" s="104"/>
      <c r="C209" s="105"/>
      <c r="D209" s="105"/>
      <c r="E209" s="104"/>
      <c r="N209" s="73"/>
    </row>
    <row r="210" spans="2:14" ht="15.75" customHeight="1" x14ac:dyDescent="0.2">
      <c r="B210" s="104"/>
      <c r="C210" s="105"/>
      <c r="D210" s="105"/>
      <c r="E210" s="104"/>
      <c r="N210" s="73"/>
    </row>
    <row r="211" spans="2:14" ht="15.75" customHeight="1" x14ac:dyDescent="0.2">
      <c r="B211" s="104"/>
      <c r="C211" s="105"/>
      <c r="D211" s="105"/>
      <c r="E211" s="104"/>
      <c r="N211" s="73"/>
    </row>
    <row r="212" spans="2:14" ht="15.75" customHeight="1" x14ac:dyDescent="0.2">
      <c r="B212" s="104"/>
      <c r="C212" s="105"/>
      <c r="D212" s="105"/>
      <c r="E212" s="104"/>
      <c r="N212" s="73"/>
    </row>
    <row r="213" spans="2:14" ht="15.75" customHeight="1" x14ac:dyDescent="0.2">
      <c r="B213" s="104"/>
      <c r="C213" s="105"/>
      <c r="D213" s="105"/>
      <c r="E213" s="104"/>
      <c r="N213" s="73"/>
    </row>
    <row r="214" spans="2:14" ht="15.75" customHeight="1" x14ac:dyDescent="0.2">
      <c r="B214" s="104"/>
      <c r="C214" s="105"/>
      <c r="D214" s="105"/>
      <c r="E214" s="104"/>
      <c r="N214" s="73"/>
    </row>
    <row r="215" spans="2:14" ht="15.75" customHeight="1" x14ac:dyDescent="0.2">
      <c r="B215" s="104"/>
      <c r="C215" s="105"/>
      <c r="D215" s="105"/>
      <c r="E215" s="104"/>
      <c r="N215" s="73"/>
    </row>
    <row r="216" spans="2:14" ht="15.75" customHeight="1" x14ac:dyDescent="0.2">
      <c r="B216" s="104"/>
      <c r="C216" s="105"/>
      <c r="D216" s="105"/>
      <c r="E216" s="104"/>
      <c r="N216" s="73"/>
    </row>
    <row r="217" spans="2:14" ht="15.75" customHeight="1" x14ac:dyDescent="0.2">
      <c r="B217" s="104"/>
      <c r="C217" s="105"/>
      <c r="D217" s="105"/>
      <c r="E217" s="104"/>
      <c r="N217" s="73"/>
    </row>
    <row r="218" spans="2:14" ht="15.75" customHeight="1" x14ac:dyDescent="0.2">
      <c r="B218" s="104"/>
      <c r="C218" s="105"/>
      <c r="D218" s="105"/>
      <c r="E218" s="104"/>
      <c r="N218" s="73"/>
    </row>
    <row r="219" spans="2:14" ht="15.75" customHeight="1" x14ac:dyDescent="0.2">
      <c r="B219" s="104"/>
      <c r="C219" s="105"/>
      <c r="D219" s="105"/>
      <c r="E219" s="104"/>
      <c r="N219" s="73"/>
    </row>
    <row r="220" spans="2:14" ht="15.75" customHeight="1" x14ac:dyDescent="0.2">
      <c r="B220" s="104"/>
      <c r="C220" s="105"/>
      <c r="D220" s="105"/>
      <c r="E220" s="104"/>
      <c r="N220" s="73"/>
    </row>
    <row r="221" spans="2:14" ht="15.75" customHeight="1" x14ac:dyDescent="0.2">
      <c r="B221" s="104"/>
      <c r="C221" s="105"/>
      <c r="D221" s="105"/>
      <c r="E221" s="104"/>
      <c r="N221" s="73"/>
    </row>
    <row r="222" spans="2:14" ht="15.75" customHeight="1" x14ac:dyDescent="0.2">
      <c r="B222" s="104"/>
      <c r="C222" s="105"/>
      <c r="D222" s="105"/>
      <c r="E222" s="104"/>
      <c r="N222" s="73"/>
    </row>
    <row r="223" spans="2:14" ht="15.75" customHeight="1" x14ac:dyDescent="0.2">
      <c r="B223" s="104"/>
      <c r="C223" s="105"/>
      <c r="D223" s="105"/>
      <c r="E223" s="104"/>
      <c r="N223" s="73"/>
    </row>
    <row r="224" spans="2:14" ht="15.75" customHeight="1" x14ac:dyDescent="0.2">
      <c r="B224" s="104"/>
      <c r="C224" s="105"/>
      <c r="D224" s="105"/>
      <c r="E224" s="104"/>
      <c r="N224" s="73"/>
    </row>
    <row r="225" spans="2:14" ht="15.75" customHeight="1" x14ac:dyDescent="0.2">
      <c r="B225" s="104"/>
      <c r="C225" s="105"/>
      <c r="D225" s="105"/>
      <c r="E225" s="104"/>
      <c r="N225" s="73"/>
    </row>
    <row r="226" spans="2:14" ht="15.75" customHeight="1" x14ac:dyDescent="0.2">
      <c r="B226" s="104"/>
      <c r="C226" s="105"/>
      <c r="D226" s="105"/>
      <c r="E226" s="104"/>
      <c r="N226" s="73"/>
    </row>
    <row r="227" spans="2:14" ht="15.75" customHeight="1" x14ac:dyDescent="0.2">
      <c r="B227" s="104"/>
      <c r="C227" s="105"/>
      <c r="D227" s="105"/>
      <c r="E227" s="104"/>
      <c r="N227" s="73"/>
    </row>
    <row r="228" spans="2:14" ht="15.75" customHeight="1" x14ac:dyDescent="0.2">
      <c r="B228" s="104"/>
      <c r="C228" s="105"/>
      <c r="D228" s="105"/>
      <c r="E228" s="104"/>
      <c r="N228" s="73"/>
    </row>
    <row r="229" spans="2:14" ht="15.75" customHeight="1" x14ac:dyDescent="0.2">
      <c r="B229" s="104"/>
      <c r="C229" s="105"/>
      <c r="D229" s="105"/>
      <c r="E229" s="104"/>
      <c r="N229" s="73"/>
    </row>
    <row r="230" spans="2:14" ht="15.75" customHeight="1" x14ac:dyDescent="0.2">
      <c r="B230" s="104"/>
      <c r="C230" s="105"/>
      <c r="D230" s="105"/>
      <c r="E230" s="104"/>
      <c r="N230" s="73"/>
    </row>
    <row r="231" spans="2:14" ht="15.75" customHeight="1" x14ac:dyDescent="0.2">
      <c r="B231" s="104"/>
      <c r="C231" s="105"/>
      <c r="D231" s="105"/>
      <c r="E231" s="104"/>
      <c r="N231" s="73"/>
    </row>
    <row r="232" spans="2:14" ht="15.75" customHeight="1" x14ac:dyDescent="0.2">
      <c r="B232" s="104"/>
      <c r="C232" s="105"/>
      <c r="D232" s="105"/>
      <c r="E232" s="104"/>
      <c r="N232" s="73"/>
    </row>
    <row r="233" spans="2:14" ht="15.75" customHeight="1" x14ac:dyDescent="0.2">
      <c r="B233" s="104"/>
      <c r="C233" s="105"/>
      <c r="D233" s="105"/>
      <c r="E233" s="104"/>
      <c r="N233" s="73"/>
    </row>
    <row r="234" spans="2:14" ht="15.75" customHeight="1" x14ac:dyDescent="0.2">
      <c r="B234" s="104"/>
      <c r="C234" s="105"/>
      <c r="D234" s="105"/>
      <c r="E234" s="104"/>
      <c r="N234" s="73"/>
    </row>
    <row r="235" spans="2:14" ht="15.75" customHeight="1" x14ac:dyDescent="0.2">
      <c r="B235" s="104"/>
      <c r="C235" s="105"/>
      <c r="D235" s="105"/>
      <c r="E235" s="104"/>
      <c r="N235" s="73"/>
    </row>
    <row r="236" spans="2:14" ht="15.75" customHeight="1" x14ac:dyDescent="0.2">
      <c r="B236" s="104"/>
      <c r="C236" s="105"/>
      <c r="D236" s="105"/>
      <c r="E236" s="104"/>
      <c r="N236" s="73"/>
    </row>
    <row r="237" spans="2:14" ht="15.75" customHeight="1" x14ac:dyDescent="0.2">
      <c r="B237" s="104"/>
      <c r="C237" s="105"/>
      <c r="D237" s="105"/>
      <c r="E237" s="104"/>
      <c r="N237" s="73"/>
    </row>
    <row r="238" spans="2:14" ht="15.75" customHeight="1" x14ac:dyDescent="0.2">
      <c r="B238" s="104"/>
      <c r="C238" s="105"/>
      <c r="D238" s="105"/>
      <c r="E238" s="104"/>
      <c r="N238" s="73"/>
    </row>
    <row r="239" spans="2:14" ht="15.75" customHeight="1" x14ac:dyDescent="0.2">
      <c r="B239" s="104"/>
      <c r="C239" s="105"/>
      <c r="D239" s="105"/>
      <c r="E239" s="104"/>
      <c r="N239" s="73"/>
    </row>
    <row r="240" spans="2:14" ht="15.75" customHeight="1" x14ac:dyDescent="0.2">
      <c r="B240" s="104"/>
      <c r="C240" s="105"/>
      <c r="D240" s="105"/>
      <c r="E240" s="104"/>
      <c r="N240" s="73"/>
    </row>
    <row r="241" spans="2:14" ht="15.75" customHeight="1" x14ac:dyDescent="0.2">
      <c r="B241" s="104"/>
      <c r="C241" s="105"/>
      <c r="D241" s="105"/>
      <c r="E241" s="104"/>
      <c r="N241" s="73"/>
    </row>
    <row r="242" spans="2:14" ht="15.75" customHeight="1" x14ac:dyDescent="0.2">
      <c r="B242" s="104"/>
      <c r="C242" s="105"/>
      <c r="D242" s="105"/>
      <c r="E242" s="104"/>
      <c r="N242" s="73"/>
    </row>
    <row r="243" spans="2:14" ht="15.75" customHeight="1" x14ac:dyDescent="0.2">
      <c r="B243" s="104"/>
      <c r="C243" s="105"/>
      <c r="D243" s="105"/>
      <c r="E243" s="104"/>
      <c r="N243" s="73"/>
    </row>
    <row r="244" spans="2:14" ht="15.75" customHeight="1" x14ac:dyDescent="0.2">
      <c r="B244" s="104"/>
      <c r="C244" s="105"/>
      <c r="D244" s="105"/>
      <c r="E244" s="104"/>
      <c r="N244" s="73"/>
    </row>
    <row r="245" spans="2:14" ht="15.75" customHeight="1" x14ac:dyDescent="0.2">
      <c r="B245" s="104"/>
      <c r="C245" s="105"/>
      <c r="D245" s="105"/>
      <c r="E245" s="104"/>
      <c r="N245" s="73"/>
    </row>
    <row r="246" spans="2:14" ht="15.75" customHeight="1" x14ac:dyDescent="0.2">
      <c r="B246" s="104"/>
      <c r="C246" s="105"/>
      <c r="D246" s="105"/>
      <c r="E246" s="104"/>
      <c r="N246" s="73"/>
    </row>
    <row r="247" spans="2:14" ht="15.75" customHeight="1" x14ac:dyDescent="0.2">
      <c r="B247" s="104"/>
      <c r="C247" s="105"/>
      <c r="D247" s="105"/>
      <c r="E247" s="104"/>
      <c r="N247" s="73"/>
    </row>
    <row r="248" spans="2:14" ht="15.75" customHeight="1" x14ac:dyDescent="0.2">
      <c r="B248" s="104"/>
      <c r="C248" s="105"/>
      <c r="D248" s="105"/>
      <c r="E248" s="104"/>
      <c r="N248" s="73"/>
    </row>
    <row r="249" spans="2:14" ht="15.75" customHeight="1" x14ac:dyDescent="0.2">
      <c r="B249" s="104"/>
      <c r="C249" s="105"/>
      <c r="D249" s="105"/>
      <c r="E249" s="104"/>
      <c r="N249" s="73"/>
    </row>
    <row r="250" spans="2:14" ht="15.75" customHeight="1" x14ac:dyDescent="0.2">
      <c r="B250" s="104"/>
      <c r="C250" s="105"/>
      <c r="D250" s="105"/>
      <c r="E250" s="104"/>
      <c r="N250" s="73"/>
    </row>
    <row r="251" spans="2:14" ht="15.75" customHeight="1" x14ac:dyDescent="0.2">
      <c r="B251" s="104"/>
      <c r="C251" s="105"/>
      <c r="D251" s="105"/>
      <c r="E251" s="104"/>
      <c r="N251" s="73"/>
    </row>
    <row r="252" spans="2:14" ht="15.75" customHeight="1" x14ac:dyDescent="0.2">
      <c r="B252" s="104"/>
      <c r="C252" s="105"/>
      <c r="D252" s="105"/>
      <c r="E252" s="104"/>
      <c r="N252" s="73"/>
    </row>
    <row r="253" spans="2:14" ht="15.75" customHeight="1" x14ac:dyDescent="0.2">
      <c r="B253" s="104"/>
      <c r="C253" s="105"/>
      <c r="D253" s="105"/>
      <c r="E253" s="104"/>
      <c r="N253" s="73"/>
    </row>
    <row r="254" spans="2:14" ht="15.75" customHeight="1" x14ac:dyDescent="0.2">
      <c r="B254" s="104"/>
      <c r="C254" s="105"/>
      <c r="D254" s="105"/>
      <c r="E254" s="104"/>
      <c r="N254" s="73"/>
    </row>
    <row r="255" spans="2:14" ht="15.75" customHeight="1" x14ac:dyDescent="0.2">
      <c r="B255" s="104"/>
      <c r="C255" s="105"/>
      <c r="D255" s="105"/>
      <c r="E255" s="104"/>
      <c r="N255" s="73"/>
    </row>
    <row r="256" spans="2:14" ht="15.75" customHeight="1" x14ac:dyDescent="0.2">
      <c r="B256" s="104"/>
      <c r="C256" s="105"/>
      <c r="D256" s="105"/>
      <c r="E256" s="104"/>
      <c r="N256" s="73"/>
    </row>
    <row r="257" spans="2:14" ht="15.75" customHeight="1" x14ac:dyDescent="0.2">
      <c r="B257" s="104"/>
      <c r="C257" s="105"/>
      <c r="D257" s="105"/>
      <c r="E257" s="104"/>
      <c r="N257" s="73"/>
    </row>
    <row r="258" spans="2:14" ht="15.75" customHeight="1" x14ac:dyDescent="0.2">
      <c r="B258" s="104"/>
      <c r="C258" s="105"/>
      <c r="D258" s="105"/>
      <c r="E258" s="104"/>
      <c r="N258" s="73"/>
    </row>
    <row r="259" spans="2:14" ht="15.75" customHeight="1" x14ac:dyDescent="0.2">
      <c r="B259" s="104"/>
      <c r="C259" s="105"/>
      <c r="D259" s="105"/>
      <c r="E259" s="104"/>
      <c r="N259" s="73"/>
    </row>
    <row r="260" spans="2:14" ht="15.75" customHeight="1" x14ac:dyDescent="0.2">
      <c r="B260" s="104"/>
      <c r="C260" s="105"/>
      <c r="D260" s="105"/>
      <c r="E260" s="104"/>
      <c r="N260" s="73"/>
    </row>
    <row r="261" spans="2:14" ht="15.75" customHeight="1" x14ac:dyDescent="0.2">
      <c r="B261" s="104"/>
      <c r="C261" s="105"/>
      <c r="D261" s="105"/>
      <c r="E261" s="104"/>
      <c r="N261" s="73"/>
    </row>
    <row r="262" spans="2:14" ht="15.75" customHeight="1" x14ac:dyDescent="0.2">
      <c r="B262" s="104"/>
      <c r="C262" s="105"/>
      <c r="D262" s="105"/>
      <c r="E262" s="104"/>
      <c r="N262" s="73"/>
    </row>
    <row r="263" spans="2:14" ht="15.75" customHeight="1" x14ac:dyDescent="0.2">
      <c r="B263" s="104"/>
      <c r="C263" s="105"/>
      <c r="D263" s="105"/>
      <c r="E263" s="104"/>
      <c r="N263" s="73"/>
    </row>
    <row r="264" spans="2:14" ht="15.75" customHeight="1" x14ac:dyDescent="0.2">
      <c r="B264" s="104"/>
      <c r="C264" s="105"/>
      <c r="D264" s="105"/>
      <c r="E264" s="104"/>
      <c r="N264" s="73"/>
    </row>
    <row r="265" spans="2:14" ht="15.75" customHeight="1" x14ac:dyDescent="0.2">
      <c r="B265" s="104"/>
      <c r="C265" s="105"/>
      <c r="D265" s="105"/>
      <c r="E265" s="104"/>
      <c r="N265" s="73"/>
    </row>
    <row r="266" spans="2:14" ht="15.75" customHeight="1" x14ac:dyDescent="0.2">
      <c r="B266" s="104"/>
      <c r="C266" s="105"/>
      <c r="D266" s="105"/>
      <c r="E266" s="104"/>
      <c r="N266" s="73"/>
    </row>
    <row r="267" spans="2:14" ht="15.75" customHeight="1" x14ac:dyDescent="0.2">
      <c r="B267" s="104"/>
      <c r="C267" s="105"/>
      <c r="D267" s="105"/>
      <c r="E267" s="104"/>
      <c r="N267" s="73"/>
    </row>
    <row r="268" spans="2:14" ht="15.75" customHeight="1" x14ac:dyDescent="0.2">
      <c r="B268" s="104"/>
      <c r="C268" s="105"/>
      <c r="D268" s="105"/>
      <c r="E268" s="104"/>
      <c r="N268" s="73"/>
    </row>
    <row r="269" spans="2:14" ht="15.75" customHeight="1" x14ac:dyDescent="0.2">
      <c r="B269" s="104"/>
      <c r="C269" s="105"/>
      <c r="D269" s="105"/>
      <c r="E269" s="104"/>
      <c r="N269" s="73"/>
    </row>
    <row r="270" spans="2:14" ht="15.75" customHeight="1" x14ac:dyDescent="0.2">
      <c r="B270" s="104"/>
      <c r="C270" s="105"/>
      <c r="D270" s="105"/>
      <c r="E270" s="104"/>
      <c r="N270" s="73"/>
    </row>
    <row r="271" spans="2:14" ht="15.75" customHeight="1" x14ac:dyDescent="0.2">
      <c r="B271" s="104"/>
      <c r="C271" s="105"/>
      <c r="D271" s="105"/>
      <c r="E271" s="104"/>
      <c r="N271" s="73"/>
    </row>
    <row r="272" spans="2:14" ht="15.75" customHeight="1" x14ac:dyDescent="0.2">
      <c r="B272" s="104"/>
      <c r="C272" s="105"/>
      <c r="D272" s="105"/>
      <c r="E272" s="104"/>
      <c r="N272" s="73"/>
    </row>
    <row r="273" spans="2:14" ht="15.75" customHeight="1" x14ac:dyDescent="0.2">
      <c r="B273" s="104"/>
      <c r="C273" s="105"/>
      <c r="D273" s="105"/>
      <c r="E273" s="104"/>
      <c r="N273" s="73"/>
    </row>
    <row r="274" spans="2:14" ht="15.75" customHeight="1" x14ac:dyDescent="0.2">
      <c r="B274" s="104"/>
      <c r="C274" s="105"/>
      <c r="D274" s="105"/>
      <c r="E274" s="104"/>
      <c r="N274" s="73"/>
    </row>
    <row r="275" spans="2:14" ht="15.75" customHeight="1" x14ac:dyDescent="0.2">
      <c r="B275" s="104"/>
      <c r="C275" s="105"/>
      <c r="D275" s="105"/>
      <c r="E275" s="104"/>
      <c r="N275" s="73"/>
    </row>
    <row r="276" spans="2:14" ht="15.75" customHeight="1" x14ac:dyDescent="0.2">
      <c r="B276" s="104"/>
      <c r="C276" s="105"/>
      <c r="D276" s="105"/>
      <c r="E276" s="104"/>
      <c r="N276" s="73"/>
    </row>
    <row r="277" spans="2:14" ht="15.75" customHeight="1" x14ac:dyDescent="0.2">
      <c r="B277" s="104"/>
      <c r="C277" s="105"/>
      <c r="D277" s="105"/>
      <c r="E277" s="104"/>
      <c r="N277" s="73"/>
    </row>
    <row r="278" spans="2:14" ht="15.75" customHeight="1" x14ac:dyDescent="0.2">
      <c r="B278" s="104"/>
      <c r="C278" s="105"/>
      <c r="D278" s="105"/>
      <c r="E278" s="104"/>
      <c r="N278" s="73"/>
    </row>
    <row r="279" spans="2:14" ht="15.75" customHeight="1" x14ac:dyDescent="0.2">
      <c r="B279" s="104"/>
      <c r="C279" s="105"/>
      <c r="D279" s="105"/>
      <c r="E279" s="104"/>
      <c r="N279" s="73"/>
    </row>
    <row r="280" spans="2:14" ht="15.75" customHeight="1" x14ac:dyDescent="0.2">
      <c r="B280" s="104"/>
      <c r="C280" s="105"/>
      <c r="D280" s="105"/>
      <c r="E280" s="104"/>
      <c r="N280" s="73"/>
    </row>
    <row r="281" spans="2:14" ht="15.75" customHeight="1" x14ac:dyDescent="0.2">
      <c r="B281" s="104"/>
      <c r="C281" s="105"/>
      <c r="D281" s="105"/>
      <c r="E281" s="104"/>
      <c r="N281" s="73"/>
    </row>
    <row r="282" spans="2:14" ht="15.75" customHeight="1" x14ac:dyDescent="0.2">
      <c r="B282" s="104"/>
      <c r="C282" s="105"/>
      <c r="D282" s="105"/>
      <c r="E282" s="104"/>
      <c r="N282" s="73"/>
    </row>
    <row r="283" spans="2:14" ht="15.75" customHeight="1" x14ac:dyDescent="0.2">
      <c r="B283" s="104"/>
      <c r="C283" s="105"/>
      <c r="D283" s="105"/>
      <c r="E283" s="104"/>
      <c r="N283" s="73"/>
    </row>
    <row r="284" spans="2:14" ht="15.75" customHeight="1" x14ac:dyDescent="0.2">
      <c r="B284" s="104"/>
      <c r="C284" s="105"/>
      <c r="D284" s="105"/>
      <c r="E284" s="104"/>
      <c r="N284" s="73"/>
    </row>
    <row r="285" spans="2:14" ht="15.75" customHeight="1" x14ac:dyDescent="0.2">
      <c r="B285" s="104"/>
      <c r="C285" s="105"/>
      <c r="D285" s="105"/>
      <c r="E285" s="104"/>
      <c r="N285" s="73"/>
    </row>
    <row r="286" spans="2:14" ht="15.75" customHeight="1" x14ac:dyDescent="0.2">
      <c r="B286" s="104"/>
      <c r="C286" s="105"/>
      <c r="D286" s="105"/>
      <c r="E286" s="104"/>
      <c r="N286" s="73"/>
    </row>
    <row r="287" spans="2:14" ht="15.75" customHeight="1" x14ac:dyDescent="0.2">
      <c r="B287" s="104"/>
      <c r="C287" s="105"/>
      <c r="D287" s="105"/>
      <c r="E287" s="104"/>
      <c r="N287" s="73"/>
    </row>
    <row r="288" spans="2:14" ht="15.75" customHeight="1" x14ac:dyDescent="0.2">
      <c r="B288" s="104"/>
      <c r="C288" s="105"/>
      <c r="D288" s="105"/>
      <c r="E288" s="104"/>
      <c r="N288" s="73"/>
    </row>
    <row r="289" spans="2:14" ht="15.75" customHeight="1" x14ac:dyDescent="0.2">
      <c r="B289" s="104"/>
      <c r="C289" s="105"/>
      <c r="D289" s="105"/>
      <c r="E289" s="104"/>
      <c r="N289" s="73"/>
    </row>
    <row r="290" spans="2:14" ht="15.75" customHeight="1" x14ac:dyDescent="0.2">
      <c r="B290" s="104"/>
      <c r="C290" s="105"/>
      <c r="D290" s="105"/>
      <c r="E290" s="104"/>
      <c r="N290" s="73"/>
    </row>
    <row r="291" spans="2:14" ht="15.75" customHeight="1" x14ac:dyDescent="0.2">
      <c r="B291" s="104"/>
      <c r="C291" s="105"/>
      <c r="D291" s="105"/>
      <c r="E291" s="104"/>
      <c r="N291" s="73"/>
    </row>
    <row r="292" spans="2:14" ht="15.75" customHeight="1" x14ac:dyDescent="0.2">
      <c r="B292" s="104"/>
      <c r="C292" s="105"/>
      <c r="D292" s="105"/>
      <c r="E292" s="104"/>
      <c r="N292" s="73"/>
    </row>
    <row r="293" spans="2:14" ht="15.75" customHeight="1" x14ac:dyDescent="0.2">
      <c r="B293" s="104"/>
      <c r="C293" s="105"/>
      <c r="D293" s="105"/>
      <c r="E293" s="104"/>
      <c r="N293" s="73"/>
    </row>
    <row r="294" spans="2:14" ht="15.75" customHeight="1" x14ac:dyDescent="0.2">
      <c r="B294" s="104"/>
      <c r="C294" s="105"/>
      <c r="D294" s="105"/>
      <c r="E294" s="104"/>
      <c r="N294" s="73"/>
    </row>
    <row r="295" spans="2:14" ht="15.75" customHeight="1" x14ac:dyDescent="0.2">
      <c r="B295" s="104"/>
      <c r="C295" s="105"/>
      <c r="D295" s="105"/>
      <c r="E295" s="104"/>
      <c r="N295" s="73"/>
    </row>
    <row r="296" spans="2:14" ht="15.75" customHeight="1" x14ac:dyDescent="0.2">
      <c r="B296" s="104"/>
      <c r="C296" s="105"/>
      <c r="D296" s="105"/>
      <c r="E296" s="104"/>
      <c r="N296" s="73"/>
    </row>
    <row r="297" spans="2:14" ht="15.75" customHeight="1" x14ac:dyDescent="0.2">
      <c r="B297" s="104"/>
      <c r="C297" s="105"/>
      <c r="D297" s="105"/>
      <c r="E297" s="104"/>
      <c r="N297" s="73"/>
    </row>
    <row r="298" spans="2:14" ht="15.75" customHeight="1" x14ac:dyDescent="0.2">
      <c r="B298" s="104"/>
      <c r="C298" s="105"/>
      <c r="D298" s="105"/>
      <c r="E298" s="104"/>
      <c r="N298" s="73"/>
    </row>
    <row r="299" spans="2:14" ht="15.75" customHeight="1" x14ac:dyDescent="0.2">
      <c r="B299" s="104"/>
      <c r="C299" s="105"/>
      <c r="D299" s="105"/>
      <c r="E299" s="104"/>
      <c r="N299" s="73"/>
    </row>
    <row r="300" spans="2:14" ht="15.75" customHeight="1" x14ac:dyDescent="0.2">
      <c r="B300" s="104"/>
      <c r="C300" s="105"/>
      <c r="D300" s="105"/>
      <c r="E300" s="104"/>
      <c r="N300" s="73"/>
    </row>
    <row r="301" spans="2:14" ht="15.75" customHeight="1" x14ac:dyDescent="0.2">
      <c r="B301" s="104"/>
      <c r="C301" s="105"/>
      <c r="D301" s="105"/>
      <c r="E301" s="104"/>
      <c r="N301" s="73"/>
    </row>
    <row r="302" spans="2:14" ht="15.75" customHeight="1" x14ac:dyDescent="0.2">
      <c r="B302" s="104"/>
      <c r="C302" s="105"/>
      <c r="D302" s="105"/>
      <c r="E302" s="104"/>
      <c r="N302" s="73"/>
    </row>
    <row r="303" spans="2:14" ht="15.75" customHeight="1" x14ac:dyDescent="0.2">
      <c r="B303" s="104"/>
      <c r="C303" s="105"/>
      <c r="D303" s="105"/>
      <c r="E303" s="104"/>
      <c r="N303" s="73"/>
    </row>
    <row r="304" spans="2:14" ht="15.75" customHeight="1" x14ac:dyDescent="0.2">
      <c r="B304" s="104"/>
      <c r="C304" s="105"/>
      <c r="D304" s="105"/>
      <c r="E304" s="104"/>
      <c r="N304" s="73"/>
    </row>
    <row r="305" spans="2:14" ht="15.75" customHeight="1" x14ac:dyDescent="0.2">
      <c r="B305" s="104"/>
      <c r="C305" s="105"/>
      <c r="D305" s="105"/>
      <c r="E305" s="104"/>
      <c r="N305" s="73"/>
    </row>
    <row r="306" spans="2:14" ht="15.75" customHeight="1" x14ac:dyDescent="0.2">
      <c r="B306" s="104"/>
      <c r="C306" s="105"/>
      <c r="D306" s="105"/>
      <c r="E306" s="104"/>
      <c r="N306" s="73"/>
    </row>
    <row r="307" spans="2:14" ht="15.75" customHeight="1" x14ac:dyDescent="0.2">
      <c r="B307" s="104"/>
      <c r="C307" s="105"/>
      <c r="D307" s="105"/>
      <c r="E307" s="104"/>
      <c r="N307" s="73"/>
    </row>
    <row r="308" spans="2:14" ht="15.75" customHeight="1" x14ac:dyDescent="0.2">
      <c r="B308" s="104"/>
      <c r="C308" s="105"/>
      <c r="D308" s="105"/>
      <c r="E308" s="104"/>
      <c r="N308" s="73"/>
    </row>
    <row r="309" spans="2:14" ht="15.75" customHeight="1" x14ac:dyDescent="0.2">
      <c r="B309" s="104"/>
      <c r="C309" s="105"/>
      <c r="D309" s="105"/>
      <c r="E309" s="104"/>
      <c r="N309" s="73"/>
    </row>
    <row r="310" spans="2:14" ht="15.75" customHeight="1" x14ac:dyDescent="0.2">
      <c r="B310" s="104"/>
      <c r="C310" s="105"/>
      <c r="D310" s="105"/>
      <c r="E310" s="104"/>
      <c r="N310" s="73"/>
    </row>
    <row r="311" spans="2:14" ht="15.75" customHeight="1" x14ac:dyDescent="0.2">
      <c r="B311" s="104"/>
      <c r="C311" s="105"/>
      <c r="D311" s="105"/>
      <c r="E311" s="104"/>
      <c r="N311" s="73"/>
    </row>
    <row r="312" spans="2:14" ht="15.75" customHeight="1" x14ac:dyDescent="0.2">
      <c r="B312" s="104"/>
      <c r="C312" s="105"/>
      <c r="D312" s="105"/>
      <c r="E312" s="104"/>
      <c r="N312" s="73"/>
    </row>
    <row r="313" spans="2:14" ht="15.75" customHeight="1" x14ac:dyDescent="0.2">
      <c r="B313" s="104"/>
      <c r="C313" s="105"/>
      <c r="D313" s="105"/>
      <c r="E313" s="104"/>
      <c r="N313" s="73"/>
    </row>
    <row r="314" spans="2:14" ht="15.75" customHeight="1" x14ac:dyDescent="0.2">
      <c r="B314" s="104"/>
      <c r="C314" s="105"/>
      <c r="D314" s="105"/>
      <c r="E314" s="104"/>
      <c r="N314" s="73"/>
    </row>
    <row r="315" spans="2:14" ht="15.75" customHeight="1" x14ac:dyDescent="0.2">
      <c r="B315" s="104"/>
      <c r="C315" s="105"/>
      <c r="D315" s="105"/>
      <c r="E315" s="104"/>
      <c r="N315" s="73"/>
    </row>
    <row r="316" spans="2:14" ht="15.75" customHeight="1" x14ac:dyDescent="0.2">
      <c r="B316" s="104"/>
      <c r="C316" s="105"/>
      <c r="D316" s="105"/>
      <c r="E316" s="104"/>
      <c r="N316" s="73"/>
    </row>
    <row r="317" spans="2:14" ht="15.75" customHeight="1" x14ac:dyDescent="0.2">
      <c r="B317" s="104"/>
      <c r="C317" s="105"/>
      <c r="D317" s="105"/>
      <c r="E317" s="104"/>
      <c r="N317" s="73"/>
    </row>
    <row r="318" spans="2:14" ht="15.75" customHeight="1" x14ac:dyDescent="0.2">
      <c r="B318" s="104"/>
      <c r="C318" s="105"/>
      <c r="D318" s="105"/>
      <c r="E318" s="104"/>
      <c r="N318" s="73"/>
    </row>
    <row r="319" spans="2:14" ht="15.75" customHeight="1" x14ac:dyDescent="0.2">
      <c r="B319" s="104"/>
      <c r="C319" s="105"/>
      <c r="D319" s="105"/>
      <c r="E319" s="104"/>
      <c r="N319" s="73"/>
    </row>
    <row r="320" spans="2:14" ht="15.75" customHeight="1" x14ac:dyDescent="0.2">
      <c r="B320" s="104"/>
      <c r="C320" s="105"/>
      <c r="D320" s="105"/>
      <c r="E320" s="104"/>
      <c r="N320" s="73"/>
    </row>
    <row r="321" spans="2:14" ht="15.75" customHeight="1" x14ac:dyDescent="0.2">
      <c r="B321" s="104"/>
      <c r="C321" s="105"/>
      <c r="D321" s="105"/>
      <c r="E321" s="104"/>
      <c r="N321" s="73"/>
    </row>
    <row r="322" spans="2:14" ht="15.75" customHeight="1" x14ac:dyDescent="0.2">
      <c r="B322" s="104"/>
      <c r="C322" s="105"/>
      <c r="D322" s="105"/>
      <c r="E322" s="104"/>
      <c r="N322" s="73"/>
    </row>
    <row r="323" spans="2:14" ht="15.75" customHeight="1" x14ac:dyDescent="0.2">
      <c r="B323" s="104"/>
      <c r="C323" s="105"/>
      <c r="D323" s="105"/>
      <c r="E323" s="104"/>
      <c r="N323" s="73"/>
    </row>
    <row r="324" spans="2:14" ht="15.75" customHeight="1" x14ac:dyDescent="0.2">
      <c r="B324" s="104"/>
      <c r="C324" s="105"/>
      <c r="D324" s="105"/>
      <c r="E324" s="104"/>
      <c r="N324" s="73"/>
    </row>
    <row r="325" spans="2:14" ht="15.75" customHeight="1" x14ac:dyDescent="0.2">
      <c r="B325" s="104"/>
      <c r="C325" s="105"/>
      <c r="D325" s="105"/>
      <c r="E325" s="104"/>
      <c r="N325" s="73"/>
    </row>
    <row r="326" spans="2:14" ht="15.75" customHeight="1" x14ac:dyDescent="0.2">
      <c r="B326" s="104"/>
      <c r="C326" s="105"/>
      <c r="D326" s="105"/>
      <c r="E326" s="104"/>
      <c r="N326" s="73"/>
    </row>
    <row r="327" spans="2:14" ht="15.75" customHeight="1" x14ac:dyDescent="0.2">
      <c r="B327" s="104"/>
      <c r="C327" s="105"/>
      <c r="D327" s="105"/>
      <c r="E327" s="104"/>
      <c r="N327" s="73"/>
    </row>
    <row r="328" spans="2:14" ht="15.75" customHeight="1" x14ac:dyDescent="0.2">
      <c r="B328" s="104"/>
      <c r="C328" s="105"/>
      <c r="D328" s="105"/>
      <c r="E328" s="104"/>
      <c r="N328" s="73"/>
    </row>
    <row r="329" spans="2:14" ht="15.75" customHeight="1" x14ac:dyDescent="0.2">
      <c r="B329" s="104"/>
      <c r="C329" s="105"/>
      <c r="D329" s="105"/>
      <c r="E329" s="104"/>
      <c r="N329" s="73"/>
    </row>
    <row r="330" spans="2:14" ht="15.75" customHeight="1" x14ac:dyDescent="0.2">
      <c r="B330" s="104"/>
      <c r="C330" s="105"/>
      <c r="D330" s="105"/>
      <c r="E330" s="104"/>
      <c r="N330" s="73"/>
    </row>
    <row r="331" spans="2:14" ht="15.75" customHeight="1" x14ac:dyDescent="0.2">
      <c r="B331" s="104"/>
      <c r="C331" s="105"/>
      <c r="D331" s="105"/>
      <c r="E331" s="104"/>
      <c r="N331" s="73"/>
    </row>
    <row r="332" spans="2:14" ht="15.75" customHeight="1" x14ac:dyDescent="0.2">
      <c r="B332" s="104"/>
      <c r="C332" s="105"/>
      <c r="D332" s="105"/>
      <c r="E332" s="104"/>
      <c r="N332" s="73"/>
    </row>
    <row r="333" spans="2:14" ht="15.75" customHeight="1" x14ac:dyDescent="0.2">
      <c r="B333" s="104"/>
      <c r="C333" s="105"/>
      <c r="D333" s="105"/>
      <c r="E333" s="104"/>
      <c r="N333" s="73"/>
    </row>
    <row r="334" spans="2:14" ht="15.75" customHeight="1" x14ac:dyDescent="0.2">
      <c r="B334" s="104"/>
      <c r="C334" s="105"/>
      <c r="D334" s="105"/>
      <c r="E334" s="104"/>
      <c r="N334" s="73"/>
    </row>
    <row r="335" spans="2:14" ht="15.75" customHeight="1" x14ac:dyDescent="0.2">
      <c r="B335" s="104"/>
      <c r="C335" s="105"/>
      <c r="D335" s="105"/>
      <c r="E335" s="104"/>
      <c r="N335" s="73"/>
    </row>
    <row r="336" spans="2:14" ht="15.75" customHeight="1" x14ac:dyDescent="0.2">
      <c r="B336" s="104"/>
      <c r="C336" s="105"/>
      <c r="D336" s="105"/>
      <c r="E336" s="104"/>
      <c r="N336" s="73"/>
    </row>
    <row r="337" spans="2:14" ht="15.75" customHeight="1" x14ac:dyDescent="0.2">
      <c r="B337" s="104"/>
      <c r="C337" s="105"/>
      <c r="D337" s="105"/>
      <c r="E337" s="104"/>
      <c r="N337" s="73"/>
    </row>
    <row r="338" spans="2:14" ht="15.75" customHeight="1" x14ac:dyDescent="0.2">
      <c r="B338" s="104"/>
      <c r="C338" s="105"/>
      <c r="D338" s="105"/>
      <c r="E338" s="104"/>
      <c r="N338" s="73"/>
    </row>
    <row r="339" spans="2:14" ht="15.75" customHeight="1" x14ac:dyDescent="0.2">
      <c r="B339" s="104"/>
      <c r="C339" s="105"/>
      <c r="D339" s="105"/>
      <c r="E339" s="104"/>
      <c r="N339" s="73"/>
    </row>
    <row r="340" spans="2:14" ht="15.75" customHeight="1" x14ac:dyDescent="0.2">
      <c r="B340" s="104"/>
      <c r="C340" s="105"/>
      <c r="D340" s="105"/>
      <c r="E340" s="104"/>
      <c r="N340" s="73"/>
    </row>
    <row r="341" spans="2:14" ht="15.75" customHeight="1" x14ac:dyDescent="0.2">
      <c r="B341" s="104"/>
      <c r="C341" s="105"/>
      <c r="D341" s="105"/>
      <c r="E341" s="104"/>
      <c r="N341" s="73"/>
    </row>
    <row r="342" spans="2:14" ht="15.75" customHeight="1" x14ac:dyDescent="0.2">
      <c r="B342" s="104"/>
      <c r="C342" s="105"/>
      <c r="D342" s="105"/>
      <c r="E342" s="104"/>
      <c r="N342" s="73"/>
    </row>
    <row r="343" spans="2:14" ht="15.75" customHeight="1" x14ac:dyDescent="0.2">
      <c r="B343" s="104"/>
      <c r="C343" s="105"/>
      <c r="D343" s="105"/>
      <c r="E343" s="104"/>
      <c r="N343" s="73"/>
    </row>
    <row r="344" spans="2:14" ht="15.75" customHeight="1" x14ac:dyDescent="0.2">
      <c r="B344" s="104"/>
      <c r="C344" s="105"/>
      <c r="D344" s="105"/>
      <c r="E344" s="104"/>
      <c r="N344" s="73"/>
    </row>
    <row r="345" spans="2:14" ht="15.75" customHeight="1" x14ac:dyDescent="0.2">
      <c r="B345" s="104"/>
      <c r="C345" s="105"/>
      <c r="D345" s="105"/>
      <c r="E345" s="104"/>
      <c r="N345" s="73"/>
    </row>
    <row r="346" spans="2:14" ht="15.75" customHeight="1" x14ac:dyDescent="0.2">
      <c r="B346" s="104"/>
      <c r="C346" s="105"/>
      <c r="D346" s="105"/>
      <c r="E346" s="104"/>
      <c r="N346" s="73"/>
    </row>
    <row r="347" spans="2:14" ht="15.75" customHeight="1" x14ac:dyDescent="0.2">
      <c r="B347" s="104"/>
      <c r="C347" s="105"/>
      <c r="D347" s="105"/>
      <c r="E347" s="104"/>
      <c r="N347" s="73"/>
    </row>
    <row r="348" spans="2:14" ht="15.75" customHeight="1" x14ac:dyDescent="0.2">
      <c r="B348" s="104"/>
      <c r="C348" s="105"/>
      <c r="D348" s="105"/>
      <c r="E348" s="104"/>
      <c r="N348" s="73"/>
    </row>
    <row r="349" spans="2:14" ht="15.75" customHeight="1" x14ac:dyDescent="0.2">
      <c r="B349" s="104"/>
      <c r="C349" s="105"/>
      <c r="D349" s="105"/>
      <c r="E349" s="104"/>
      <c r="N349" s="73"/>
    </row>
    <row r="350" spans="2:14" ht="15.75" customHeight="1" x14ac:dyDescent="0.2">
      <c r="B350" s="104"/>
      <c r="C350" s="105"/>
      <c r="D350" s="105"/>
      <c r="E350" s="104"/>
      <c r="N350" s="73"/>
    </row>
    <row r="351" spans="2:14" ht="15.75" customHeight="1" x14ac:dyDescent="0.2">
      <c r="B351" s="104"/>
      <c r="C351" s="105"/>
      <c r="D351" s="105"/>
      <c r="E351" s="104"/>
      <c r="N351" s="73"/>
    </row>
    <row r="352" spans="2:14" ht="15.75" customHeight="1" x14ac:dyDescent="0.2">
      <c r="B352" s="104"/>
      <c r="C352" s="105"/>
      <c r="D352" s="105"/>
      <c r="E352" s="104"/>
      <c r="N352" s="73"/>
    </row>
    <row r="353" spans="2:14" ht="15.75" customHeight="1" x14ac:dyDescent="0.2">
      <c r="B353" s="104"/>
      <c r="C353" s="105"/>
      <c r="D353" s="105"/>
      <c r="E353" s="104"/>
      <c r="N353" s="73"/>
    </row>
    <row r="354" spans="2:14" ht="15.75" customHeight="1" x14ac:dyDescent="0.2">
      <c r="B354" s="104"/>
      <c r="C354" s="105"/>
      <c r="D354" s="105"/>
      <c r="E354" s="104"/>
      <c r="N354" s="73"/>
    </row>
    <row r="355" spans="2:14" ht="15.75" customHeight="1" x14ac:dyDescent="0.2">
      <c r="B355" s="104"/>
      <c r="C355" s="105"/>
      <c r="D355" s="105"/>
      <c r="E355" s="104"/>
      <c r="N355" s="73"/>
    </row>
    <row r="356" spans="2:14" ht="15.75" customHeight="1" x14ac:dyDescent="0.2">
      <c r="B356" s="104"/>
      <c r="C356" s="105"/>
      <c r="D356" s="105"/>
      <c r="E356" s="104"/>
      <c r="N356" s="73"/>
    </row>
    <row r="357" spans="2:14" ht="15.75" customHeight="1" x14ac:dyDescent="0.2">
      <c r="B357" s="104"/>
      <c r="C357" s="105"/>
      <c r="D357" s="105"/>
      <c r="E357" s="104"/>
      <c r="N357" s="73"/>
    </row>
    <row r="358" spans="2:14" ht="15.75" customHeight="1" x14ac:dyDescent="0.2">
      <c r="B358" s="104"/>
      <c r="C358" s="105"/>
      <c r="D358" s="105"/>
      <c r="E358" s="104"/>
      <c r="N358" s="73"/>
    </row>
    <row r="359" spans="2:14" ht="15.75" customHeight="1" x14ac:dyDescent="0.2">
      <c r="B359" s="104"/>
      <c r="C359" s="105"/>
      <c r="D359" s="105"/>
      <c r="E359" s="104"/>
      <c r="N359" s="73"/>
    </row>
    <row r="360" spans="2:14" ht="15.75" customHeight="1" x14ac:dyDescent="0.2">
      <c r="B360" s="104"/>
      <c r="C360" s="105"/>
      <c r="D360" s="105"/>
      <c r="E360" s="104"/>
      <c r="N360" s="73"/>
    </row>
    <row r="361" spans="2:14" ht="15.75" customHeight="1" x14ac:dyDescent="0.2">
      <c r="B361" s="104"/>
      <c r="C361" s="105"/>
      <c r="D361" s="105"/>
      <c r="E361" s="104"/>
      <c r="N361" s="73"/>
    </row>
    <row r="362" spans="2:14" ht="15.75" customHeight="1" x14ac:dyDescent="0.2">
      <c r="B362" s="104"/>
      <c r="C362" s="105"/>
      <c r="D362" s="105"/>
      <c r="E362" s="104"/>
      <c r="N362" s="73"/>
    </row>
    <row r="363" spans="2:14" ht="15.75" customHeight="1" x14ac:dyDescent="0.2">
      <c r="B363" s="104"/>
      <c r="C363" s="105"/>
      <c r="D363" s="105"/>
      <c r="E363" s="104"/>
      <c r="N363" s="73"/>
    </row>
    <row r="364" spans="2:14" ht="15.75" customHeight="1" x14ac:dyDescent="0.2">
      <c r="B364" s="104"/>
      <c r="C364" s="105"/>
      <c r="D364" s="105"/>
      <c r="E364" s="104"/>
      <c r="N364" s="73"/>
    </row>
    <row r="365" spans="2:14" ht="15.75" customHeight="1" x14ac:dyDescent="0.2">
      <c r="B365" s="104"/>
      <c r="C365" s="105"/>
      <c r="D365" s="105"/>
      <c r="E365" s="104"/>
      <c r="N365" s="73"/>
    </row>
    <row r="366" spans="2:14" ht="15.75" customHeight="1" x14ac:dyDescent="0.2">
      <c r="B366" s="104"/>
      <c r="C366" s="105"/>
      <c r="D366" s="105"/>
      <c r="E366" s="104"/>
      <c r="N366" s="73"/>
    </row>
    <row r="367" spans="2:14" ht="15.75" customHeight="1" x14ac:dyDescent="0.2">
      <c r="B367" s="104"/>
      <c r="C367" s="105"/>
      <c r="D367" s="105"/>
      <c r="E367" s="104"/>
      <c r="N367" s="73"/>
    </row>
    <row r="368" spans="2:14" ht="15.75" customHeight="1" x14ac:dyDescent="0.2">
      <c r="B368" s="104"/>
      <c r="C368" s="105"/>
      <c r="D368" s="105"/>
      <c r="E368" s="104"/>
      <c r="N368" s="73"/>
    </row>
    <row r="369" spans="2:14" ht="15.75" customHeight="1" x14ac:dyDescent="0.2">
      <c r="B369" s="104"/>
      <c r="C369" s="105"/>
      <c r="D369" s="105"/>
      <c r="E369" s="104"/>
      <c r="N369" s="73"/>
    </row>
    <row r="370" spans="2:14" ht="15.75" customHeight="1" x14ac:dyDescent="0.2">
      <c r="B370" s="104"/>
      <c r="C370" s="105"/>
      <c r="D370" s="105"/>
      <c r="E370" s="104"/>
      <c r="N370" s="73"/>
    </row>
    <row r="371" spans="2:14" ht="15.75" customHeight="1" x14ac:dyDescent="0.2">
      <c r="B371" s="104"/>
      <c r="C371" s="105"/>
      <c r="D371" s="105"/>
      <c r="E371" s="104"/>
      <c r="N371" s="73"/>
    </row>
    <row r="372" spans="2:14" ht="15.75" customHeight="1" x14ac:dyDescent="0.2">
      <c r="B372" s="104"/>
      <c r="C372" s="105"/>
      <c r="D372" s="105"/>
      <c r="E372" s="104"/>
      <c r="N372" s="73"/>
    </row>
    <row r="373" spans="2:14" ht="15.75" customHeight="1" x14ac:dyDescent="0.2">
      <c r="B373" s="104"/>
      <c r="C373" s="105"/>
      <c r="D373" s="105"/>
      <c r="E373" s="104"/>
      <c r="N373" s="73"/>
    </row>
    <row r="374" spans="2:14" ht="15.75" customHeight="1" x14ac:dyDescent="0.2">
      <c r="B374" s="104"/>
      <c r="C374" s="105"/>
      <c r="D374" s="105"/>
      <c r="E374" s="104"/>
      <c r="N374" s="73"/>
    </row>
    <row r="375" spans="2:14" ht="15.75" customHeight="1" x14ac:dyDescent="0.2">
      <c r="B375" s="104"/>
      <c r="C375" s="105"/>
      <c r="D375" s="105"/>
      <c r="E375" s="104"/>
      <c r="N375" s="73"/>
    </row>
    <row r="376" spans="2:14" ht="15.75" customHeight="1" x14ac:dyDescent="0.2">
      <c r="B376" s="104"/>
      <c r="C376" s="105"/>
      <c r="D376" s="105"/>
      <c r="E376" s="104"/>
      <c r="N376" s="73"/>
    </row>
    <row r="377" spans="2:14" ht="15.75" customHeight="1" x14ac:dyDescent="0.2">
      <c r="B377" s="104"/>
      <c r="C377" s="105"/>
      <c r="D377" s="105"/>
      <c r="E377" s="104"/>
      <c r="N377" s="73"/>
    </row>
    <row r="378" spans="2:14" ht="15.75" customHeight="1" x14ac:dyDescent="0.2">
      <c r="B378" s="104"/>
      <c r="C378" s="105"/>
      <c r="D378" s="105"/>
      <c r="E378" s="104"/>
      <c r="N378" s="73"/>
    </row>
    <row r="379" spans="2:14" ht="15.75" customHeight="1" x14ac:dyDescent="0.2">
      <c r="B379" s="104"/>
      <c r="C379" s="105"/>
      <c r="D379" s="105"/>
      <c r="E379" s="104"/>
      <c r="N379" s="73"/>
    </row>
    <row r="380" spans="2:14" ht="15.75" customHeight="1" x14ac:dyDescent="0.2">
      <c r="B380" s="104"/>
      <c r="C380" s="105"/>
      <c r="D380" s="105"/>
      <c r="E380" s="104"/>
      <c r="N380" s="73"/>
    </row>
    <row r="381" spans="2:14" ht="15.75" customHeight="1" x14ac:dyDescent="0.2">
      <c r="B381" s="104"/>
      <c r="C381" s="105"/>
      <c r="D381" s="105"/>
      <c r="E381" s="104"/>
      <c r="N381" s="73"/>
    </row>
    <row r="382" spans="2:14" ht="15.75" customHeight="1" x14ac:dyDescent="0.2">
      <c r="B382" s="104"/>
      <c r="C382" s="105"/>
      <c r="D382" s="105"/>
      <c r="E382" s="104"/>
      <c r="N382" s="73"/>
    </row>
    <row r="383" spans="2:14" ht="15.75" customHeight="1" x14ac:dyDescent="0.2">
      <c r="B383" s="104"/>
      <c r="C383" s="105"/>
      <c r="D383" s="105"/>
      <c r="E383" s="104"/>
      <c r="N383" s="73"/>
    </row>
    <row r="384" spans="2:14" ht="15.75" customHeight="1" x14ac:dyDescent="0.2">
      <c r="B384" s="104"/>
      <c r="C384" s="105"/>
      <c r="D384" s="105"/>
      <c r="E384" s="104"/>
      <c r="N384" s="73"/>
    </row>
    <row r="385" spans="2:14" ht="15.75" customHeight="1" x14ac:dyDescent="0.2">
      <c r="B385" s="104"/>
      <c r="C385" s="105"/>
      <c r="D385" s="105"/>
      <c r="E385" s="104"/>
      <c r="N385" s="73"/>
    </row>
    <row r="386" spans="2:14" ht="15.75" customHeight="1" x14ac:dyDescent="0.2">
      <c r="B386" s="104"/>
      <c r="C386" s="105"/>
      <c r="D386" s="105"/>
      <c r="E386" s="104"/>
      <c r="N386" s="73"/>
    </row>
    <row r="387" spans="2:14" ht="15.75" customHeight="1" x14ac:dyDescent="0.2">
      <c r="B387" s="104"/>
      <c r="C387" s="105"/>
      <c r="D387" s="105"/>
      <c r="E387" s="104"/>
      <c r="N387" s="73"/>
    </row>
    <row r="388" spans="2:14" ht="15.75" customHeight="1" x14ac:dyDescent="0.2">
      <c r="B388" s="104"/>
      <c r="C388" s="105"/>
      <c r="D388" s="105"/>
      <c r="E388" s="104"/>
      <c r="N388" s="73"/>
    </row>
    <row r="389" spans="2:14" ht="15.75" customHeight="1" x14ac:dyDescent="0.2">
      <c r="B389" s="104"/>
      <c r="C389" s="105"/>
      <c r="D389" s="105"/>
      <c r="E389" s="104"/>
      <c r="N389" s="73"/>
    </row>
    <row r="390" spans="2:14" ht="15.75" customHeight="1" x14ac:dyDescent="0.2">
      <c r="B390" s="104"/>
      <c r="C390" s="105"/>
      <c r="D390" s="105"/>
      <c r="E390" s="104"/>
      <c r="N390" s="73"/>
    </row>
    <row r="391" spans="2:14" ht="15.75" customHeight="1" x14ac:dyDescent="0.2">
      <c r="B391" s="104"/>
      <c r="C391" s="105"/>
      <c r="D391" s="105"/>
      <c r="E391" s="104"/>
      <c r="N391" s="73"/>
    </row>
    <row r="392" spans="2:14" ht="15.75" customHeight="1" x14ac:dyDescent="0.2">
      <c r="B392" s="104"/>
      <c r="C392" s="105"/>
      <c r="D392" s="105"/>
      <c r="E392" s="104"/>
      <c r="N392" s="73"/>
    </row>
    <row r="393" spans="2:14" ht="15.75" customHeight="1" x14ac:dyDescent="0.2">
      <c r="B393" s="104"/>
      <c r="C393" s="105"/>
      <c r="D393" s="105"/>
      <c r="E393" s="104"/>
      <c r="N393" s="73"/>
    </row>
    <row r="394" spans="2:14" ht="15.75" customHeight="1" x14ac:dyDescent="0.2">
      <c r="B394" s="104"/>
      <c r="C394" s="105"/>
      <c r="D394" s="105"/>
      <c r="E394" s="104"/>
      <c r="N394" s="73"/>
    </row>
    <row r="395" spans="2:14" ht="15.75" customHeight="1" x14ac:dyDescent="0.2">
      <c r="B395" s="104"/>
      <c r="C395" s="105"/>
      <c r="D395" s="105"/>
      <c r="E395" s="104"/>
      <c r="N395" s="73"/>
    </row>
    <row r="396" spans="2:14" ht="15.75" customHeight="1" x14ac:dyDescent="0.2">
      <c r="B396" s="104"/>
      <c r="C396" s="105"/>
      <c r="D396" s="105"/>
      <c r="E396" s="104"/>
      <c r="N396" s="73"/>
    </row>
    <row r="397" spans="2:14" ht="15.75" customHeight="1" x14ac:dyDescent="0.2">
      <c r="B397" s="104"/>
      <c r="C397" s="105"/>
      <c r="D397" s="105"/>
      <c r="E397" s="104"/>
      <c r="N397" s="73"/>
    </row>
    <row r="398" spans="2:14" ht="15.75" customHeight="1" x14ac:dyDescent="0.2">
      <c r="B398" s="104"/>
      <c r="C398" s="105"/>
      <c r="D398" s="105"/>
      <c r="E398" s="104"/>
      <c r="N398" s="73"/>
    </row>
    <row r="399" spans="2:14" ht="15.75" customHeight="1" x14ac:dyDescent="0.2">
      <c r="B399" s="104"/>
      <c r="C399" s="105"/>
      <c r="D399" s="105"/>
      <c r="E399" s="104"/>
      <c r="N399" s="73"/>
    </row>
    <row r="400" spans="2:14" ht="15.75" customHeight="1" x14ac:dyDescent="0.2">
      <c r="B400" s="104"/>
      <c r="C400" s="105"/>
      <c r="D400" s="105"/>
      <c r="E400" s="104"/>
      <c r="N400" s="73"/>
    </row>
    <row r="401" spans="2:14" ht="15.75" customHeight="1" x14ac:dyDescent="0.2">
      <c r="B401" s="104"/>
      <c r="C401" s="105"/>
      <c r="D401" s="105"/>
      <c r="E401" s="104"/>
      <c r="N401" s="73"/>
    </row>
    <row r="402" spans="2:14" ht="15.75" customHeight="1" x14ac:dyDescent="0.2">
      <c r="B402" s="104"/>
      <c r="C402" s="105"/>
      <c r="D402" s="105"/>
      <c r="E402" s="104"/>
      <c r="N402" s="73"/>
    </row>
    <row r="403" spans="2:14" ht="15.75" customHeight="1" x14ac:dyDescent="0.2">
      <c r="B403" s="104"/>
      <c r="C403" s="105"/>
      <c r="D403" s="105"/>
      <c r="E403" s="104"/>
      <c r="N403" s="73"/>
    </row>
    <row r="404" spans="2:14" ht="15.75" customHeight="1" x14ac:dyDescent="0.2">
      <c r="B404" s="104"/>
      <c r="C404" s="105"/>
      <c r="D404" s="105"/>
      <c r="E404" s="104"/>
      <c r="N404" s="73"/>
    </row>
    <row r="405" spans="2:14" ht="15.75" customHeight="1" x14ac:dyDescent="0.2">
      <c r="B405" s="104"/>
      <c r="C405" s="105"/>
      <c r="D405" s="105"/>
      <c r="E405" s="104"/>
      <c r="N405" s="73"/>
    </row>
    <row r="406" spans="2:14" ht="15.75" customHeight="1" x14ac:dyDescent="0.2">
      <c r="B406" s="104"/>
      <c r="C406" s="105"/>
      <c r="D406" s="105"/>
      <c r="E406" s="104"/>
      <c r="N406" s="73"/>
    </row>
    <row r="407" spans="2:14" ht="15.75" customHeight="1" x14ac:dyDescent="0.2">
      <c r="B407" s="104"/>
      <c r="C407" s="105"/>
      <c r="D407" s="105"/>
      <c r="E407" s="104"/>
      <c r="N407" s="73"/>
    </row>
    <row r="408" spans="2:14" ht="15.75" customHeight="1" x14ac:dyDescent="0.2">
      <c r="B408" s="104"/>
      <c r="C408" s="105"/>
      <c r="D408" s="105"/>
      <c r="E408" s="104"/>
      <c r="N408" s="73"/>
    </row>
    <row r="409" spans="2:14" ht="15.75" customHeight="1" x14ac:dyDescent="0.2">
      <c r="B409" s="104"/>
      <c r="C409" s="105"/>
      <c r="D409" s="105"/>
      <c r="E409" s="104"/>
      <c r="N409" s="73"/>
    </row>
    <row r="410" spans="2:14" ht="15.75" customHeight="1" x14ac:dyDescent="0.2">
      <c r="B410" s="104"/>
      <c r="C410" s="105"/>
      <c r="D410" s="105"/>
      <c r="E410" s="104"/>
      <c r="N410" s="73"/>
    </row>
    <row r="411" spans="2:14" ht="15.75" customHeight="1" x14ac:dyDescent="0.2">
      <c r="B411" s="104"/>
      <c r="C411" s="105"/>
      <c r="D411" s="105"/>
      <c r="E411" s="104"/>
      <c r="N411" s="73"/>
    </row>
    <row r="412" spans="2:14" ht="15.75" customHeight="1" x14ac:dyDescent="0.2">
      <c r="B412" s="104"/>
      <c r="C412" s="105"/>
      <c r="D412" s="105"/>
      <c r="E412" s="104"/>
      <c r="N412" s="73"/>
    </row>
    <row r="413" spans="2:14" ht="15.75" customHeight="1" x14ac:dyDescent="0.2">
      <c r="B413" s="104"/>
      <c r="C413" s="105"/>
      <c r="D413" s="105"/>
      <c r="E413" s="104"/>
      <c r="N413" s="73"/>
    </row>
    <row r="414" spans="2:14" ht="15.75" customHeight="1" x14ac:dyDescent="0.2">
      <c r="B414" s="104"/>
      <c r="C414" s="105"/>
      <c r="D414" s="105"/>
      <c r="E414" s="104"/>
      <c r="N414" s="73"/>
    </row>
    <row r="415" spans="2:14" ht="15.75" customHeight="1" x14ac:dyDescent="0.2">
      <c r="B415" s="104"/>
      <c r="C415" s="105"/>
      <c r="D415" s="105"/>
      <c r="E415" s="104"/>
      <c r="N415" s="73"/>
    </row>
    <row r="416" spans="2:14" ht="15.75" customHeight="1" x14ac:dyDescent="0.2">
      <c r="B416" s="104"/>
      <c r="C416" s="105"/>
      <c r="D416" s="105"/>
      <c r="E416" s="104"/>
      <c r="N416" s="73"/>
    </row>
    <row r="417" spans="2:14" ht="15.75" customHeight="1" x14ac:dyDescent="0.2">
      <c r="B417" s="104"/>
      <c r="C417" s="105"/>
      <c r="D417" s="105"/>
      <c r="E417" s="104"/>
      <c r="N417" s="73"/>
    </row>
    <row r="418" spans="2:14" ht="15.75" customHeight="1" x14ac:dyDescent="0.2">
      <c r="B418" s="104"/>
      <c r="C418" s="105"/>
      <c r="D418" s="105"/>
      <c r="E418" s="104"/>
      <c r="N418" s="73"/>
    </row>
    <row r="419" spans="2:14" ht="15.75" customHeight="1" x14ac:dyDescent="0.2">
      <c r="B419" s="104"/>
      <c r="C419" s="105"/>
      <c r="D419" s="105"/>
      <c r="E419" s="104"/>
      <c r="N419" s="73"/>
    </row>
    <row r="420" spans="2:14" ht="15.75" customHeight="1" x14ac:dyDescent="0.2">
      <c r="B420" s="104"/>
      <c r="C420" s="105"/>
      <c r="D420" s="105"/>
      <c r="E420" s="104"/>
      <c r="N420" s="73"/>
    </row>
    <row r="421" spans="2:14" ht="15.75" customHeight="1" x14ac:dyDescent="0.2">
      <c r="B421" s="104"/>
      <c r="C421" s="105"/>
      <c r="D421" s="105"/>
      <c r="E421" s="104"/>
      <c r="N421" s="73"/>
    </row>
    <row r="422" spans="2:14" ht="15.75" customHeight="1" x14ac:dyDescent="0.2">
      <c r="B422" s="104"/>
      <c r="C422" s="105"/>
      <c r="D422" s="105"/>
      <c r="E422" s="104"/>
      <c r="N422" s="73"/>
    </row>
    <row r="423" spans="2:14" ht="15.75" customHeight="1" x14ac:dyDescent="0.2">
      <c r="B423" s="104"/>
      <c r="C423" s="105"/>
      <c r="D423" s="105"/>
      <c r="E423" s="104"/>
      <c r="N423" s="73"/>
    </row>
    <row r="424" spans="2:14" ht="15.75" customHeight="1" x14ac:dyDescent="0.2">
      <c r="B424" s="104"/>
      <c r="C424" s="105"/>
      <c r="D424" s="105"/>
      <c r="E424" s="104"/>
      <c r="N424" s="73"/>
    </row>
    <row r="425" spans="2:14" ht="15.75" customHeight="1" x14ac:dyDescent="0.2">
      <c r="B425" s="104"/>
      <c r="C425" s="105"/>
      <c r="D425" s="105"/>
      <c r="E425" s="104"/>
      <c r="N425" s="73"/>
    </row>
    <row r="426" spans="2:14" ht="15.75" customHeight="1" x14ac:dyDescent="0.2">
      <c r="B426" s="104"/>
      <c r="C426" s="105"/>
      <c r="D426" s="105"/>
      <c r="E426" s="104"/>
      <c r="N426" s="73"/>
    </row>
    <row r="427" spans="2:14" ht="15.75" customHeight="1" x14ac:dyDescent="0.2">
      <c r="B427" s="104"/>
      <c r="C427" s="105"/>
      <c r="D427" s="105"/>
      <c r="E427" s="104"/>
      <c r="N427" s="73"/>
    </row>
    <row r="428" spans="2:14" ht="15.75" customHeight="1" x14ac:dyDescent="0.2">
      <c r="B428" s="104"/>
      <c r="C428" s="105"/>
      <c r="D428" s="105"/>
      <c r="E428" s="104"/>
      <c r="N428" s="73"/>
    </row>
    <row r="429" spans="2:14" ht="15.75" customHeight="1" x14ac:dyDescent="0.2">
      <c r="B429" s="104"/>
      <c r="C429" s="105"/>
      <c r="D429" s="105"/>
      <c r="E429" s="104"/>
      <c r="N429" s="73"/>
    </row>
    <row r="430" spans="2:14" ht="15.75" customHeight="1" x14ac:dyDescent="0.2">
      <c r="B430" s="104"/>
      <c r="C430" s="105"/>
      <c r="D430" s="105"/>
      <c r="E430" s="104"/>
      <c r="N430" s="73"/>
    </row>
    <row r="431" spans="2:14" ht="15.75" customHeight="1" x14ac:dyDescent="0.2">
      <c r="B431" s="104"/>
      <c r="C431" s="105"/>
      <c r="D431" s="105"/>
      <c r="E431" s="104"/>
      <c r="N431" s="73"/>
    </row>
    <row r="432" spans="2:14" ht="15.75" customHeight="1" x14ac:dyDescent="0.2">
      <c r="B432" s="104"/>
      <c r="C432" s="105"/>
      <c r="D432" s="105"/>
      <c r="E432" s="104"/>
      <c r="N432" s="73"/>
    </row>
    <row r="433" spans="2:14" ht="15.75" customHeight="1" x14ac:dyDescent="0.2">
      <c r="B433" s="104"/>
      <c r="C433" s="105"/>
      <c r="D433" s="105"/>
      <c r="E433" s="104"/>
      <c r="N433" s="73"/>
    </row>
    <row r="434" spans="2:14" ht="15.75" customHeight="1" x14ac:dyDescent="0.2">
      <c r="B434" s="104"/>
      <c r="C434" s="105"/>
      <c r="D434" s="105"/>
      <c r="E434" s="104"/>
      <c r="N434" s="73"/>
    </row>
    <row r="435" spans="2:14" ht="15.75" customHeight="1" x14ac:dyDescent="0.2">
      <c r="B435" s="104"/>
      <c r="C435" s="105"/>
      <c r="D435" s="105"/>
      <c r="E435" s="104"/>
      <c r="N435" s="73"/>
    </row>
    <row r="436" spans="2:14" ht="15.75" customHeight="1" x14ac:dyDescent="0.2">
      <c r="B436" s="104"/>
      <c r="C436" s="105"/>
      <c r="D436" s="105"/>
      <c r="E436" s="104"/>
      <c r="N436" s="73"/>
    </row>
    <row r="437" spans="2:14" ht="15.75" customHeight="1" x14ac:dyDescent="0.2">
      <c r="B437" s="104"/>
      <c r="C437" s="105"/>
      <c r="D437" s="105"/>
      <c r="E437" s="104"/>
      <c r="N437" s="73"/>
    </row>
    <row r="438" spans="2:14" ht="15.75" customHeight="1" x14ac:dyDescent="0.2">
      <c r="B438" s="104"/>
      <c r="C438" s="105"/>
      <c r="D438" s="105"/>
      <c r="E438" s="104"/>
      <c r="N438" s="73"/>
    </row>
    <row r="439" spans="2:14" ht="15.75" customHeight="1" x14ac:dyDescent="0.2">
      <c r="B439" s="104"/>
      <c r="C439" s="105"/>
      <c r="D439" s="105"/>
      <c r="E439" s="104"/>
      <c r="N439" s="73"/>
    </row>
    <row r="440" spans="2:14" ht="15.75" customHeight="1" x14ac:dyDescent="0.2">
      <c r="B440" s="104"/>
      <c r="C440" s="105"/>
      <c r="D440" s="105"/>
      <c r="E440" s="104"/>
      <c r="N440" s="73"/>
    </row>
    <row r="441" spans="2:14" ht="15.75" customHeight="1" x14ac:dyDescent="0.2">
      <c r="B441" s="104"/>
      <c r="C441" s="105"/>
      <c r="D441" s="105"/>
      <c r="E441" s="104"/>
      <c r="N441" s="73"/>
    </row>
    <row r="442" spans="2:14" ht="15.75" customHeight="1" x14ac:dyDescent="0.2">
      <c r="B442" s="104"/>
      <c r="C442" s="105"/>
      <c r="D442" s="105"/>
      <c r="E442" s="104"/>
      <c r="N442" s="73"/>
    </row>
    <row r="443" spans="2:14" ht="15.75" customHeight="1" x14ac:dyDescent="0.2">
      <c r="B443" s="104"/>
      <c r="C443" s="105"/>
      <c r="D443" s="105"/>
      <c r="E443" s="104"/>
      <c r="N443" s="73"/>
    </row>
    <row r="444" spans="2:14" ht="15.75" customHeight="1" x14ac:dyDescent="0.2">
      <c r="B444" s="104"/>
      <c r="C444" s="105"/>
      <c r="D444" s="105"/>
      <c r="E444" s="104"/>
      <c r="N444" s="73"/>
    </row>
    <row r="445" spans="2:14" ht="15.75" customHeight="1" x14ac:dyDescent="0.2">
      <c r="B445" s="104"/>
      <c r="C445" s="105"/>
      <c r="D445" s="105"/>
      <c r="E445" s="104"/>
      <c r="N445" s="73"/>
    </row>
    <row r="446" spans="2:14" ht="15.75" customHeight="1" x14ac:dyDescent="0.2">
      <c r="B446" s="104"/>
      <c r="C446" s="105"/>
      <c r="D446" s="105"/>
      <c r="E446" s="104"/>
      <c r="N446" s="73"/>
    </row>
    <row r="447" spans="2:14" ht="15.75" customHeight="1" x14ac:dyDescent="0.2">
      <c r="B447" s="104"/>
      <c r="C447" s="105"/>
      <c r="D447" s="105"/>
      <c r="E447" s="104"/>
      <c r="N447" s="73"/>
    </row>
    <row r="448" spans="2:14" ht="15.75" customHeight="1" x14ac:dyDescent="0.2">
      <c r="B448" s="104"/>
      <c r="C448" s="105"/>
      <c r="D448" s="105"/>
      <c r="E448" s="104"/>
      <c r="N448" s="73"/>
    </row>
    <row r="449" spans="2:14" ht="15.75" customHeight="1" x14ac:dyDescent="0.2">
      <c r="B449" s="104"/>
      <c r="C449" s="105"/>
      <c r="D449" s="105"/>
      <c r="E449" s="104"/>
      <c r="N449" s="73"/>
    </row>
    <row r="450" spans="2:14" ht="15.75" customHeight="1" x14ac:dyDescent="0.2">
      <c r="B450" s="104"/>
      <c r="C450" s="105"/>
      <c r="D450" s="105"/>
      <c r="E450" s="104"/>
      <c r="N450" s="73"/>
    </row>
    <row r="451" spans="2:14" ht="15.75" customHeight="1" x14ac:dyDescent="0.2">
      <c r="B451" s="104"/>
      <c r="C451" s="105"/>
      <c r="D451" s="105"/>
      <c r="E451" s="104"/>
      <c r="N451" s="73"/>
    </row>
    <row r="452" spans="2:14" ht="15.75" customHeight="1" x14ac:dyDescent="0.2">
      <c r="B452" s="104"/>
      <c r="C452" s="105"/>
      <c r="D452" s="105"/>
      <c r="E452" s="104"/>
      <c r="N452" s="73"/>
    </row>
    <row r="453" spans="2:14" ht="15.75" customHeight="1" x14ac:dyDescent="0.2">
      <c r="B453" s="104"/>
      <c r="C453" s="105"/>
      <c r="D453" s="105"/>
      <c r="E453" s="104"/>
      <c r="N453" s="73"/>
    </row>
    <row r="454" spans="2:14" ht="15.75" customHeight="1" x14ac:dyDescent="0.2">
      <c r="B454" s="104"/>
      <c r="C454" s="105"/>
      <c r="D454" s="105"/>
      <c r="E454" s="104"/>
      <c r="N454" s="73"/>
    </row>
    <row r="455" spans="2:14" ht="15.75" customHeight="1" x14ac:dyDescent="0.2">
      <c r="B455" s="104"/>
      <c r="C455" s="105"/>
      <c r="D455" s="105"/>
      <c r="E455" s="104"/>
      <c r="N455" s="73"/>
    </row>
    <row r="456" spans="2:14" ht="15.75" customHeight="1" x14ac:dyDescent="0.2">
      <c r="B456" s="104"/>
      <c r="C456" s="105"/>
      <c r="D456" s="105"/>
      <c r="E456" s="104"/>
      <c r="N456" s="73"/>
    </row>
    <row r="457" spans="2:14" ht="15.75" customHeight="1" x14ac:dyDescent="0.2">
      <c r="B457" s="104"/>
      <c r="C457" s="105"/>
      <c r="D457" s="105"/>
      <c r="E457" s="104"/>
      <c r="N457" s="73"/>
    </row>
    <row r="458" spans="2:14" ht="15.75" customHeight="1" x14ac:dyDescent="0.2">
      <c r="B458" s="104"/>
      <c r="C458" s="105"/>
      <c r="D458" s="105"/>
      <c r="E458" s="104"/>
      <c r="N458" s="73"/>
    </row>
    <row r="459" spans="2:14" ht="15.75" customHeight="1" x14ac:dyDescent="0.2">
      <c r="B459" s="104"/>
      <c r="C459" s="105"/>
      <c r="D459" s="105"/>
      <c r="E459" s="104"/>
      <c r="N459" s="73"/>
    </row>
    <row r="460" spans="2:14" ht="15.75" customHeight="1" x14ac:dyDescent="0.2">
      <c r="B460" s="104"/>
      <c r="C460" s="105"/>
      <c r="D460" s="105"/>
      <c r="E460" s="104"/>
      <c r="N460" s="73"/>
    </row>
    <row r="461" spans="2:14" ht="15.75" customHeight="1" x14ac:dyDescent="0.2">
      <c r="B461" s="104"/>
      <c r="C461" s="105"/>
      <c r="D461" s="105"/>
      <c r="E461" s="104"/>
      <c r="N461" s="73"/>
    </row>
    <row r="462" spans="2:14" ht="15.75" customHeight="1" x14ac:dyDescent="0.2">
      <c r="B462" s="104"/>
      <c r="C462" s="105"/>
      <c r="D462" s="105"/>
      <c r="E462" s="104"/>
      <c r="N462" s="73"/>
    </row>
    <row r="463" spans="2:14" ht="15.75" customHeight="1" x14ac:dyDescent="0.2">
      <c r="B463" s="104"/>
      <c r="C463" s="105"/>
      <c r="D463" s="105"/>
      <c r="E463" s="104"/>
      <c r="N463" s="73"/>
    </row>
    <row r="464" spans="2:14" ht="15.75" customHeight="1" x14ac:dyDescent="0.2">
      <c r="B464" s="104"/>
      <c r="C464" s="105"/>
      <c r="D464" s="105"/>
      <c r="E464" s="104"/>
      <c r="N464" s="73"/>
    </row>
    <row r="465" spans="2:14" ht="15.75" customHeight="1" x14ac:dyDescent="0.2">
      <c r="B465" s="104"/>
      <c r="C465" s="105"/>
      <c r="D465" s="105"/>
      <c r="E465" s="104"/>
      <c r="N465" s="73"/>
    </row>
    <row r="466" spans="2:14" ht="15.75" customHeight="1" x14ac:dyDescent="0.2">
      <c r="B466" s="104"/>
      <c r="C466" s="105"/>
      <c r="D466" s="105"/>
      <c r="E466" s="104"/>
      <c r="N466" s="73"/>
    </row>
    <row r="467" spans="2:14" ht="15.75" customHeight="1" x14ac:dyDescent="0.2">
      <c r="B467" s="104"/>
      <c r="C467" s="105"/>
      <c r="D467" s="105"/>
      <c r="E467" s="104"/>
      <c r="N467" s="73"/>
    </row>
    <row r="468" spans="2:14" ht="15.75" customHeight="1" x14ac:dyDescent="0.2">
      <c r="B468" s="104"/>
      <c r="C468" s="105"/>
      <c r="D468" s="105"/>
      <c r="E468" s="104"/>
      <c r="N468" s="73"/>
    </row>
    <row r="469" spans="2:14" ht="15.75" customHeight="1" x14ac:dyDescent="0.2">
      <c r="B469" s="104"/>
      <c r="C469" s="105"/>
      <c r="D469" s="105"/>
      <c r="E469" s="104"/>
      <c r="N469" s="73"/>
    </row>
    <row r="470" spans="2:14" ht="15.75" customHeight="1" x14ac:dyDescent="0.2">
      <c r="B470" s="104"/>
      <c r="C470" s="105"/>
      <c r="D470" s="105"/>
      <c r="E470" s="104"/>
      <c r="N470" s="73"/>
    </row>
    <row r="471" spans="2:14" ht="15.75" customHeight="1" x14ac:dyDescent="0.2">
      <c r="B471" s="104"/>
      <c r="C471" s="105"/>
      <c r="D471" s="105"/>
      <c r="E471" s="104"/>
      <c r="N471" s="73"/>
    </row>
    <row r="472" spans="2:14" ht="15.75" customHeight="1" x14ac:dyDescent="0.2">
      <c r="B472" s="104"/>
      <c r="C472" s="105"/>
      <c r="D472" s="105"/>
      <c r="E472" s="104"/>
      <c r="N472" s="73"/>
    </row>
    <row r="473" spans="2:14" ht="15.75" customHeight="1" x14ac:dyDescent="0.2">
      <c r="B473" s="104"/>
      <c r="C473" s="105"/>
      <c r="D473" s="105"/>
      <c r="E473" s="104"/>
      <c r="N473" s="73"/>
    </row>
    <row r="474" spans="2:14" ht="15.75" customHeight="1" x14ac:dyDescent="0.2">
      <c r="B474" s="104"/>
      <c r="C474" s="105"/>
      <c r="D474" s="105"/>
      <c r="E474" s="104"/>
      <c r="N474" s="73"/>
    </row>
    <row r="475" spans="2:14" ht="15.75" customHeight="1" x14ac:dyDescent="0.2">
      <c r="B475" s="104"/>
      <c r="C475" s="105"/>
      <c r="D475" s="105"/>
      <c r="E475" s="104"/>
      <c r="N475" s="73"/>
    </row>
    <row r="476" spans="2:14" ht="15.75" customHeight="1" x14ac:dyDescent="0.2">
      <c r="B476" s="104"/>
      <c r="C476" s="105"/>
      <c r="D476" s="105"/>
      <c r="E476" s="104"/>
      <c r="N476" s="73"/>
    </row>
    <row r="477" spans="2:14" ht="15.75" customHeight="1" x14ac:dyDescent="0.2">
      <c r="B477" s="104"/>
      <c r="C477" s="105"/>
      <c r="D477" s="105"/>
      <c r="E477" s="104"/>
      <c r="N477" s="73"/>
    </row>
    <row r="478" spans="2:14" ht="15.75" customHeight="1" x14ac:dyDescent="0.2">
      <c r="B478" s="104"/>
      <c r="C478" s="105"/>
      <c r="D478" s="105"/>
      <c r="E478" s="104"/>
      <c r="N478" s="73"/>
    </row>
    <row r="479" spans="2:14" ht="15.75" customHeight="1" x14ac:dyDescent="0.2">
      <c r="B479" s="104"/>
      <c r="C479" s="105"/>
      <c r="D479" s="105"/>
      <c r="E479" s="104"/>
      <c r="N479" s="73"/>
    </row>
    <row r="480" spans="2:14" ht="15.75" customHeight="1" x14ac:dyDescent="0.2">
      <c r="B480" s="104"/>
      <c r="C480" s="105"/>
      <c r="D480" s="105"/>
      <c r="E480" s="104"/>
      <c r="N480" s="73"/>
    </row>
    <row r="481" spans="2:14" ht="15.75" customHeight="1" x14ac:dyDescent="0.2">
      <c r="B481" s="104"/>
      <c r="C481" s="105"/>
      <c r="D481" s="105"/>
      <c r="E481" s="104"/>
      <c r="N481" s="73"/>
    </row>
    <row r="482" spans="2:14" ht="15.75" customHeight="1" x14ac:dyDescent="0.2">
      <c r="B482" s="104"/>
      <c r="C482" s="105"/>
      <c r="D482" s="105"/>
      <c r="E482" s="104"/>
      <c r="N482" s="73"/>
    </row>
    <row r="483" spans="2:14" ht="15.75" customHeight="1" x14ac:dyDescent="0.2">
      <c r="B483" s="104"/>
      <c r="C483" s="105"/>
      <c r="D483" s="105"/>
      <c r="E483" s="104"/>
      <c r="N483" s="73"/>
    </row>
    <row r="484" spans="2:14" ht="15.75" customHeight="1" x14ac:dyDescent="0.2">
      <c r="B484" s="104"/>
      <c r="C484" s="105"/>
      <c r="D484" s="105"/>
      <c r="E484" s="104"/>
      <c r="N484" s="73"/>
    </row>
    <row r="485" spans="2:14" ht="15.75" customHeight="1" x14ac:dyDescent="0.2">
      <c r="B485" s="104"/>
      <c r="C485" s="105"/>
      <c r="D485" s="105"/>
      <c r="E485" s="104"/>
      <c r="N485" s="73"/>
    </row>
    <row r="486" spans="2:14" ht="15.75" customHeight="1" x14ac:dyDescent="0.2">
      <c r="B486" s="104"/>
      <c r="C486" s="105"/>
      <c r="D486" s="105"/>
      <c r="E486" s="104"/>
      <c r="N486" s="73"/>
    </row>
    <row r="487" spans="2:14" ht="15.75" customHeight="1" x14ac:dyDescent="0.2">
      <c r="B487" s="104"/>
      <c r="C487" s="105"/>
      <c r="D487" s="105"/>
      <c r="E487" s="104"/>
      <c r="N487" s="73"/>
    </row>
    <row r="488" spans="2:14" ht="15.75" customHeight="1" x14ac:dyDescent="0.2">
      <c r="B488" s="104"/>
      <c r="C488" s="105"/>
      <c r="D488" s="105"/>
      <c r="E488" s="104"/>
      <c r="N488" s="73"/>
    </row>
    <row r="489" spans="2:14" ht="15.75" customHeight="1" x14ac:dyDescent="0.2">
      <c r="B489" s="104"/>
      <c r="C489" s="105"/>
      <c r="D489" s="105"/>
      <c r="E489" s="104"/>
      <c r="N489" s="73"/>
    </row>
    <row r="490" spans="2:14" ht="15.75" customHeight="1" x14ac:dyDescent="0.2">
      <c r="B490" s="104"/>
      <c r="C490" s="105"/>
      <c r="D490" s="105"/>
      <c r="E490" s="104"/>
      <c r="N490" s="73"/>
    </row>
    <row r="491" spans="2:14" ht="15.75" customHeight="1" x14ac:dyDescent="0.2">
      <c r="B491" s="104"/>
      <c r="C491" s="105"/>
      <c r="D491" s="105"/>
      <c r="E491" s="104"/>
      <c r="N491" s="73"/>
    </row>
    <row r="492" spans="2:14" ht="15.75" customHeight="1" x14ac:dyDescent="0.2">
      <c r="B492" s="104"/>
      <c r="C492" s="105"/>
      <c r="D492" s="105"/>
      <c r="E492" s="104"/>
      <c r="N492" s="73"/>
    </row>
    <row r="493" spans="2:14" ht="15.75" customHeight="1" x14ac:dyDescent="0.2">
      <c r="B493" s="104"/>
      <c r="C493" s="105"/>
      <c r="D493" s="105"/>
      <c r="E493" s="104"/>
      <c r="N493" s="73"/>
    </row>
    <row r="494" spans="2:14" ht="15.75" customHeight="1" x14ac:dyDescent="0.2">
      <c r="B494" s="104"/>
      <c r="C494" s="105"/>
      <c r="D494" s="105"/>
      <c r="E494" s="104"/>
      <c r="N494" s="73"/>
    </row>
    <row r="495" spans="2:14" ht="15.75" customHeight="1" x14ac:dyDescent="0.2">
      <c r="B495" s="104"/>
      <c r="C495" s="105"/>
      <c r="D495" s="105"/>
      <c r="E495" s="104"/>
      <c r="N495" s="73"/>
    </row>
    <row r="496" spans="2:14" ht="15.75" customHeight="1" x14ac:dyDescent="0.2">
      <c r="B496" s="104"/>
      <c r="C496" s="105"/>
      <c r="D496" s="105"/>
      <c r="E496" s="104"/>
      <c r="N496" s="73"/>
    </row>
    <row r="497" spans="2:14" ht="15.75" customHeight="1" x14ac:dyDescent="0.2">
      <c r="B497" s="104"/>
      <c r="C497" s="105"/>
      <c r="D497" s="105"/>
      <c r="E497" s="104"/>
      <c r="N497" s="73"/>
    </row>
    <row r="498" spans="2:14" ht="15.75" customHeight="1" x14ac:dyDescent="0.2">
      <c r="B498" s="104"/>
      <c r="C498" s="105"/>
      <c r="D498" s="105"/>
      <c r="E498" s="104"/>
      <c r="N498" s="73"/>
    </row>
    <row r="499" spans="2:14" ht="15.75" customHeight="1" x14ac:dyDescent="0.2">
      <c r="B499" s="104"/>
      <c r="C499" s="105"/>
      <c r="D499" s="105"/>
      <c r="E499" s="104"/>
      <c r="N499" s="73"/>
    </row>
    <row r="500" spans="2:14" ht="15.75" customHeight="1" x14ac:dyDescent="0.2">
      <c r="B500" s="104"/>
      <c r="C500" s="105"/>
      <c r="D500" s="105"/>
      <c r="E500" s="104"/>
      <c r="N500" s="73"/>
    </row>
    <row r="501" spans="2:14" ht="15.75" customHeight="1" x14ac:dyDescent="0.2">
      <c r="B501" s="104"/>
      <c r="C501" s="105"/>
      <c r="D501" s="105"/>
      <c r="E501" s="104"/>
      <c r="N501" s="73"/>
    </row>
    <row r="502" spans="2:14" ht="15.75" customHeight="1" x14ac:dyDescent="0.2">
      <c r="B502" s="104"/>
      <c r="C502" s="105"/>
      <c r="D502" s="105"/>
      <c r="E502" s="104"/>
      <c r="N502" s="73"/>
    </row>
    <row r="503" spans="2:14" ht="15.75" customHeight="1" x14ac:dyDescent="0.2">
      <c r="B503" s="104"/>
      <c r="C503" s="105"/>
      <c r="D503" s="105"/>
      <c r="E503" s="104"/>
      <c r="N503" s="73"/>
    </row>
    <row r="504" spans="2:14" ht="15.75" customHeight="1" x14ac:dyDescent="0.2">
      <c r="B504" s="104"/>
      <c r="C504" s="105"/>
      <c r="D504" s="105"/>
      <c r="E504" s="104"/>
      <c r="N504" s="73"/>
    </row>
    <row r="505" spans="2:14" ht="15.75" customHeight="1" x14ac:dyDescent="0.2">
      <c r="B505" s="104"/>
      <c r="C505" s="105"/>
      <c r="D505" s="105"/>
      <c r="E505" s="104"/>
      <c r="N505" s="73"/>
    </row>
    <row r="506" spans="2:14" ht="15.75" customHeight="1" x14ac:dyDescent="0.2">
      <c r="B506" s="104"/>
      <c r="C506" s="105"/>
      <c r="D506" s="105"/>
      <c r="E506" s="104"/>
      <c r="N506" s="73"/>
    </row>
    <row r="507" spans="2:14" ht="15.75" customHeight="1" x14ac:dyDescent="0.2">
      <c r="B507" s="104"/>
      <c r="C507" s="105"/>
      <c r="D507" s="105"/>
      <c r="E507" s="104"/>
      <c r="N507" s="73"/>
    </row>
    <row r="508" spans="2:14" ht="15.75" customHeight="1" x14ac:dyDescent="0.2">
      <c r="B508" s="104"/>
      <c r="C508" s="105"/>
      <c r="D508" s="105"/>
      <c r="E508" s="104"/>
      <c r="N508" s="73"/>
    </row>
    <row r="509" spans="2:14" ht="15.75" customHeight="1" x14ac:dyDescent="0.2">
      <c r="B509" s="104"/>
      <c r="C509" s="105"/>
      <c r="D509" s="105"/>
      <c r="E509" s="104"/>
      <c r="N509" s="73"/>
    </row>
    <row r="510" spans="2:14" ht="15.75" customHeight="1" x14ac:dyDescent="0.2">
      <c r="B510" s="104"/>
      <c r="C510" s="105"/>
      <c r="D510" s="105"/>
      <c r="E510" s="104"/>
      <c r="N510" s="73"/>
    </row>
    <row r="511" spans="2:14" ht="15.75" customHeight="1" x14ac:dyDescent="0.2">
      <c r="B511" s="104"/>
      <c r="C511" s="105"/>
      <c r="D511" s="105"/>
      <c r="E511" s="104"/>
      <c r="N511" s="73"/>
    </row>
    <row r="512" spans="2:14" ht="15.75" customHeight="1" x14ac:dyDescent="0.2">
      <c r="B512" s="104"/>
      <c r="C512" s="105"/>
      <c r="D512" s="105"/>
      <c r="E512" s="104"/>
      <c r="N512" s="73"/>
    </row>
    <row r="513" spans="2:14" ht="15.75" customHeight="1" x14ac:dyDescent="0.2">
      <c r="B513" s="104"/>
      <c r="C513" s="105"/>
      <c r="D513" s="105"/>
      <c r="E513" s="104"/>
      <c r="N513" s="73"/>
    </row>
    <row r="514" spans="2:14" ht="15.75" customHeight="1" x14ac:dyDescent="0.2">
      <c r="B514" s="104"/>
      <c r="C514" s="105"/>
      <c r="D514" s="105"/>
      <c r="E514" s="104"/>
      <c r="N514" s="73"/>
    </row>
    <row r="515" spans="2:14" ht="15.75" customHeight="1" x14ac:dyDescent="0.2">
      <c r="B515" s="104"/>
      <c r="C515" s="105"/>
      <c r="D515" s="105"/>
      <c r="E515" s="104"/>
      <c r="N515" s="73"/>
    </row>
    <row r="516" spans="2:14" ht="15.75" customHeight="1" x14ac:dyDescent="0.2">
      <c r="B516" s="104"/>
      <c r="C516" s="105"/>
      <c r="D516" s="105"/>
      <c r="E516" s="104"/>
      <c r="N516" s="73"/>
    </row>
    <row r="517" spans="2:14" ht="15.75" customHeight="1" x14ac:dyDescent="0.2">
      <c r="B517" s="104"/>
      <c r="C517" s="105"/>
      <c r="D517" s="105"/>
      <c r="E517" s="104"/>
      <c r="N517" s="73"/>
    </row>
    <row r="518" spans="2:14" ht="15.75" customHeight="1" x14ac:dyDescent="0.2">
      <c r="B518" s="104"/>
      <c r="C518" s="105"/>
      <c r="D518" s="105"/>
      <c r="E518" s="104"/>
      <c r="N518" s="73"/>
    </row>
    <row r="519" spans="2:14" ht="15.75" customHeight="1" x14ac:dyDescent="0.2">
      <c r="B519" s="104"/>
      <c r="C519" s="105"/>
      <c r="D519" s="105"/>
      <c r="E519" s="104"/>
      <c r="N519" s="73"/>
    </row>
    <row r="520" spans="2:14" ht="15.75" customHeight="1" x14ac:dyDescent="0.2">
      <c r="B520" s="104"/>
      <c r="C520" s="105"/>
      <c r="D520" s="105"/>
      <c r="E520" s="104"/>
      <c r="N520" s="73"/>
    </row>
    <row r="521" spans="2:14" ht="15.75" customHeight="1" x14ac:dyDescent="0.2">
      <c r="B521" s="104"/>
      <c r="C521" s="105"/>
      <c r="D521" s="105"/>
      <c r="E521" s="104"/>
      <c r="N521" s="73"/>
    </row>
    <row r="522" spans="2:14" ht="15.75" customHeight="1" x14ac:dyDescent="0.2">
      <c r="B522" s="104"/>
      <c r="C522" s="105"/>
      <c r="D522" s="105"/>
      <c r="E522" s="104"/>
      <c r="N522" s="73"/>
    </row>
    <row r="523" spans="2:14" ht="15.75" customHeight="1" x14ac:dyDescent="0.2">
      <c r="B523" s="104"/>
      <c r="C523" s="105"/>
      <c r="D523" s="105"/>
      <c r="E523" s="104"/>
      <c r="N523" s="73"/>
    </row>
    <row r="524" spans="2:14" ht="15.75" customHeight="1" x14ac:dyDescent="0.2">
      <c r="B524" s="104"/>
      <c r="C524" s="105"/>
      <c r="D524" s="105"/>
      <c r="E524" s="104"/>
      <c r="N524" s="73"/>
    </row>
    <row r="525" spans="2:14" ht="15.75" customHeight="1" x14ac:dyDescent="0.2">
      <c r="B525" s="104"/>
      <c r="C525" s="105"/>
      <c r="D525" s="105"/>
      <c r="E525" s="104"/>
      <c r="N525" s="73"/>
    </row>
    <row r="526" spans="2:14" ht="15.75" customHeight="1" x14ac:dyDescent="0.2">
      <c r="B526" s="104"/>
      <c r="C526" s="105"/>
      <c r="D526" s="105"/>
      <c r="E526" s="104"/>
      <c r="N526" s="73"/>
    </row>
    <row r="527" spans="2:14" ht="15.75" customHeight="1" x14ac:dyDescent="0.2">
      <c r="B527" s="104"/>
      <c r="C527" s="105"/>
      <c r="D527" s="105"/>
      <c r="E527" s="104"/>
      <c r="N527" s="73"/>
    </row>
    <row r="528" spans="2:14" ht="15.75" customHeight="1" x14ac:dyDescent="0.2">
      <c r="B528" s="104"/>
      <c r="C528" s="105"/>
      <c r="D528" s="105"/>
      <c r="E528" s="104"/>
      <c r="N528" s="73"/>
    </row>
    <row r="529" spans="2:14" ht="15.75" customHeight="1" x14ac:dyDescent="0.2">
      <c r="B529" s="104"/>
      <c r="C529" s="105"/>
      <c r="D529" s="105"/>
      <c r="E529" s="104"/>
      <c r="N529" s="73"/>
    </row>
    <row r="530" spans="2:14" ht="15.75" customHeight="1" x14ac:dyDescent="0.2">
      <c r="B530" s="104"/>
      <c r="C530" s="105"/>
      <c r="D530" s="105"/>
      <c r="E530" s="104"/>
      <c r="N530" s="73"/>
    </row>
    <row r="531" spans="2:14" ht="15.75" customHeight="1" x14ac:dyDescent="0.2">
      <c r="B531" s="104"/>
      <c r="C531" s="105"/>
      <c r="D531" s="105"/>
      <c r="E531" s="104"/>
      <c r="N531" s="73"/>
    </row>
    <row r="532" spans="2:14" ht="15.75" customHeight="1" x14ac:dyDescent="0.2">
      <c r="B532" s="104"/>
      <c r="C532" s="105"/>
      <c r="D532" s="105"/>
      <c r="E532" s="104"/>
      <c r="N532" s="73"/>
    </row>
    <row r="533" spans="2:14" ht="15.75" customHeight="1" x14ac:dyDescent="0.2">
      <c r="B533" s="104"/>
      <c r="C533" s="105"/>
      <c r="D533" s="105"/>
      <c r="E533" s="104"/>
      <c r="N533" s="73"/>
    </row>
    <row r="534" spans="2:14" ht="15.75" customHeight="1" x14ac:dyDescent="0.2">
      <c r="B534" s="104"/>
      <c r="C534" s="105"/>
      <c r="D534" s="105"/>
      <c r="E534" s="104"/>
      <c r="N534" s="73"/>
    </row>
    <row r="535" spans="2:14" ht="15.75" customHeight="1" x14ac:dyDescent="0.2">
      <c r="B535" s="104"/>
      <c r="C535" s="105"/>
      <c r="D535" s="105"/>
      <c r="E535" s="104"/>
      <c r="N535" s="73"/>
    </row>
    <row r="536" spans="2:14" ht="15.75" customHeight="1" x14ac:dyDescent="0.2">
      <c r="B536" s="104"/>
      <c r="C536" s="105"/>
      <c r="D536" s="105"/>
      <c r="E536" s="104"/>
      <c r="N536" s="73"/>
    </row>
    <row r="537" spans="2:14" ht="15.75" customHeight="1" x14ac:dyDescent="0.2">
      <c r="B537" s="104"/>
      <c r="C537" s="105"/>
      <c r="D537" s="105"/>
      <c r="E537" s="104"/>
      <c r="N537" s="73"/>
    </row>
    <row r="538" spans="2:14" ht="15.75" customHeight="1" x14ac:dyDescent="0.2">
      <c r="B538" s="104"/>
      <c r="C538" s="105"/>
      <c r="D538" s="105"/>
      <c r="E538" s="104"/>
      <c r="N538" s="73"/>
    </row>
    <row r="539" spans="2:14" ht="15.75" customHeight="1" x14ac:dyDescent="0.2">
      <c r="B539" s="104"/>
      <c r="C539" s="105"/>
      <c r="D539" s="105"/>
      <c r="E539" s="104"/>
      <c r="N539" s="73"/>
    </row>
    <row r="540" spans="2:14" ht="15.75" customHeight="1" x14ac:dyDescent="0.2">
      <c r="B540" s="104"/>
      <c r="C540" s="105"/>
      <c r="D540" s="105"/>
      <c r="E540" s="104"/>
      <c r="N540" s="73"/>
    </row>
    <row r="541" spans="2:14" ht="15.75" customHeight="1" x14ac:dyDescent="0.2">
      <c r="B541" s="104"/>
      <c r="C541" s="105"/>
      <c r="D541" s="105"/>
      <c r="E541" s="104"/>
      <c r="N541" s="73"/>
    </row>
    <row r="542" spans="2:14" ht="15.75" customHeight="1" x14ac:dyDescent="0.2">
      <c r="B542" s="104"/>
      <c r="C542" s="105"/>
      <c r="D542" s="105"/>
      <c r="E542" s="104"/>
      <c r="N542" s="73"/>
    </row>
    <row r="543" spans="2:14" ht="15.75" customHeight="1" x14ac:dyDescent="0.2">
      <c r="B543" s="104"/>
      <c r="C543" s="105"/>
      <c r="D543" s="105"/>
      <c r="E543" s="104"/>
      <c r="N543" s="73"/>
    </row>
    <row r="544" spans="2:14" ht="15.75" customHeight="1" x14ac:dyDescent="0.2">
      <c r="B544" s="104"/>
      <c r="C544" s="105"/>
      <c r="D544" s="105"/>
      <c r="E544" s="104"/>
      <c r="N544" s="73"/>
    </row>
    <row r="545" spans="2:14" ht="15.75" customHeight="1" x14ac:dyDescent="0.2">
      <c r="B545" s="104"/>
      <c r="C545" s="105"/>
      <c r="D545" s="105"/>
      <c r="E545" s="104"/>
      <c r="N545" s="73"/>
    </row>
    <row r="546" spans="2:14" ht="15.75" customHeight="1" x14ac:dyDescent="0.2">
      <c r="B546" s="104"/>
      <c r="C546" s="105"/>
      <c r="D546" s="105"/>
      <c r="E546" s="104"/>
      <c r="N546" s="73"/>
    </row>
    <row r="547" spans="2:14" ht="15.75" customHeight="1" x14ac:dyDescent="0.2">
      <c r="B547" s="104"/>
      <c r="C547" s="105"/>
      <c r="D547" s="105"/>
      <c r="E547" s="104"/>
      <c r="N547" s="73"/>
    </row>
    <row r="548" spans="2:14" ht="15.75" customHeight="1" x14ac:dyDescent="0.2">
      <c r="B548" s="104"/>
      <c r="C548" s="105"/>
      <c r="D548" s="105"/>
      <c r="E548" s="104"/>
      <c r="N548" s="73"/>
    </row>
    <row r="549" spans="2:14" ht="15.75" customHeight="1" x14ac:dyDescent="0.2">
      <c r="B549" s="104"/>
      <c r="C549" s="105"/>
      <c r="D549" s="105"/>
      <c r="E549" s="104"/>
      <c r="N549" s="73"/>
    </row>
    <row r="550" spans="2:14" ht="15.75" customHeight="1" x14ac:dyDescent="0.2">
      <c r="B550" s="104"/>
      <c r="C550" s="105"/>
      <c r="D550" s="105"/>
      <c r="E550" s="104"/>
      <c r="N550" s="73"/>
    </row>
    <row r="551" spans="2:14" ht="15.75" customHeight="1" x14ac:dyDescent="0.2">
      <c r="B551" s="104"/>
      <c r="C551" s="105"/>
      <c r="D551" s="105"/>
      <c r="E551" s="104"/>
      <c r="N551" s="73"/>
    </row>
    <row r="552" spans="2:14" ht="15.75" customHeight="1" x14ac:dyDescent="0.2">
      <c r="B552" s="104"/>
      <c r="C552" s="105"/>
      <c r="D552" s="105"/>
      <c r="E552" s="104"/>
      <c r="N552" s="73"/>
    </row>
    <row r="553" spans="2:14" ht="15.75" customHeight="1" x14ac:dyDescent="0.2">
      <c r="B553" s="104"/>
      <c r="C553" s="105"/>
      <c r="D553" s="105"/>
      <c r="E553" s="104"/>
      <c r="N553" s="73"/>
    </row>
    <row r="554" spans="2:14" ht="15.75" customHeight="1" x14ac:dyDescent="0.2">
      <c r="B554" s="104"/>
      <c r="C554" s="105"/>
      <c r="D554" s="105"/>
      <c r="E554" s="104"/>
      <c r="N554" s="73"/>
    </row>
    <row r="555" spans="2:14" ht="15.75" customHeight="1" x14ac:dyDescent="0.2">
      <c r="B555" s="104"/>
      <c r="C555" s="105"/>
      <c r="D555" s="105"/>
      <c r="E555" s="104"/>
      <c r="N555" s="73"/>
    </row>
    <row r="556" spans="2:14" ht="15.75" customHeight="1" x14ac:dyDescent="0.2">
      <c r="B556" s="104"/>
      <c r="C556" s="105"/>
      <c r="D556" s="105"/>
      <c r="E556" s="104"/>
      <c r="N556" s="73"/>
    </row>
    <row r="557" spans="2:14" ht="15.75" customHeight="1" x14ac:dyDescent="0.2">
      <c r="B557" s="104"/>
      <c r="C557" s="105"/>
      <c r="D557" s="105"/>
      <c r="E557" s="104"/>
      <c r="N557" s="73"/>
    </row>
    <row r="558" spans="2:14" ht="15.75" customHeight="1" x14ac:dyDescent="0.2">
      <c r="B558" s="104"/>
      <c r="C558" s="105"/>
      <c r="D558" s="105"/>
      <c r="E558" s="104"/>
      <c r="N558" s="73"/>
    </row>
    <row r="559" spans="2:14" ht="15.75" customHeight="1" x14ac:dyDescent="0.2">
      <c r="B559" s="104"/>
      <c r="C559" s="105"/>
      <c r="D559" s="105"/>
      <c r="E559" s="104"/>
      <c r="N559" s="73"/>
    </row>
    <row r="560" spans="2:14" ht="15.75" customHeight="1" x14ac:dyDescent="0.2">
      <c r="B560" s="104"/>
      <c r="C560" s="105"/>
      <c r="D560" s="105"/>
      <c r="E560" s="104"/>
      <c r="N560" s="73"/>
    </row>
    <row r="561" spans="2:14" ht="15.75" customHeight="1" x14ac:dyDescent="0.2">
      <c r="B561" s="104"/>
      <c r="C561" s="105"/>
      <c r="D561" s="105"/>
      <c r="E561" s="104"/>
      <c r="N561" s="73"/>
    </row>
    <row r="562" spans="2:14" ht="15.75" customHeight="1" x14ac:dyDescent="0.2">
      <c r="B562" s="104"/>
      <c r="C562" s="105"/>
      <c r="D562" s="105"/>
      <c r="E562" s="104"/>
      <c r="N562" s="73"/>
    </row>
    <row r="563" spans="2:14" ht="15.75" customHeight="1" x14ac:dyDescent="0.2">
      <c r="B563" s="104"/>
      <c r="C563" s="105"/>
      <c r="D563" s="105"/>
      <c r="E563" s="104"/>
      <c r="N563" s="73"/>
    </row>
    <row r="564" spans="2:14" ht="15.75" customHeight="1" x14ac:dyDescent="0.2">
      <c r="B564" s="104"/>
      <c r="C564" s="105"/>
      <c r="D564" s="105"/>
      <c r="E564" s="104"/>
      <c r="N564" s="73"/>
    </row>
    <row r="565" spans="2:14" ht="15.75" customHeight="1" x14ac:dyDescent="0.2">
      <c r="B565" s="104"/>
      <c r="C565" s="105"/>
      <c r="D565" s="105"/>
      <c r="E565" s="104"/>
      <c r="N565" s="73"/>
    </row>
    <row r="566" spans="2:14" ht="15.75" customHeight="1" x14ac:dyDescent="0.2">
      <c r="B566" s="104"/>
      <c r="C566" s="105"/>
      <c r="D566" s="105"/>
      <c r="E566" s="104"/>
      <c r="N566" s="73"/>
    </row>
    <row r="567" spans="2:14" ht="15.75" customHeight="1" x14ac:dyDescent="0.2">
      <c r="B567" s="104"/>
      <c r="C567" s="105"/>
      <c r="D567" s="105"/>
      <c r="E567" s="104"/>
      <c r="N567" s="73"/>
    </row>
    <row r="568" spans="2:14" ht="15.75" customHeight="1" x14ac:dyDescent="0.2">
      <c r="B568" s="104"/>
      <c r="C568" s="105"/>
      <c r="D568" s="105"/>
      <c r="E568" s="104"/>
      <c r="N568" s="73"/>
    </row>
    <row r="569" spans="2:14" ht="15.75" customHeight="1" x14ac:dyDescent="0.2">
      <c r="B569" s="104"/>
      <c r="C569" s="105"/>
      <c r="D569" s="105"/>
      <c r="E569" s="104"/>
      <c r="N569" s="73"/>
    </row>
    <row r="570" spans="2:14" ht="15.75" customHeight="1" x14ac:dyDescent="0.2">
      <c r="B570" s="104"/>
      <c r="C570" s="105"/>
      <c r="D570" s="105"/>
      <c r="E570" s="104"/>
      <c r="N570" s="73"/>
    </row>
    <row r="571" spans="2:14" ht="15.75" customHeight="1" x14ac:dyDescent="0.2">
      <c r="B571" s="104"/>
      <c r="C571" s="105"/>
      <c r="D571" s="105"/>
      <c r="E571" s="104"/>
      <c r="N571" s="73"/>
    </row>
    <row r="572" spans="2:14" ht="15.75" customHeight="1" x14ac:dyDescent="0.2">
      <c r="B572" s="104"/>
      <c r="C572" s="105"/>
      <c r="D572" s="105"/>
      <c r="E572" s="104"/>
      <c r="N572" s="73"/>
    </row>
    <row r="573" spans="2:14" ht="15.75" customHeight="1" x14ac:dyDescent="0.2">
      <c r="B573" s="104"/>
      <c r="C573" s="105"/>
      <c r="D573" s="105"/>
      <c r="E573" s="104"/>
      <c r="N573" s="73"/>
    </row>
    <row r="574" spans="2:14" ht="15.75" customHeight="1" x14ac:dyDescent="0.2">
      <c r="B574" s="104"/>
      <c r="C574" s="105"/>
      <c r="D574" s="105"/>
      <c r="E574" s="104"/>
      <c r="N574" s="73"/>
    </row>
    <row r="575" spans="2:14" ht="15.75" customHeight="1" x14ac:dyDescent="0.2">
      <c r="B575" s="104"/>
      <c r="C575" s="105"/>
      <c r="D575" s="105"/>
      <c r="E575" s="104"/>
      <c r="N575" s="73"/>
    </row>
    <row r="576" spans="2:14" ht="15.75" customHeight="1" x14ac:dyDescent="0.2">
      <c r="B576" s="104"/>
      <c r="C576" s="105"/>
      <c r="D576" s="105"/>
      <c r="E576" s="104"/>
      <c r="N576" s="73"/>
    </row>
    <row r="577" spans="2:14" ht="15.75" customHeight="1" x14ac:dyDescent="0.2">
      <c r="B577" s="104"/>
      <c r="C577" s="105"/>
      <c r="D577" s="105"/>
      <c r="E577" s="104"/>
      <c r="N577" s="73"/>
    </row>
    <row r="578" spans="2:14" ht="15.75" customHeight="1" x14ac:dyDescent="0.2">
      <c r="B578" s="104"/>
      <c r="C578" s="105"/>
      <c r="D578" s="105"/>
      <c r="E578" s="104"/>
      <c r="N578" s="73"/>
    </row>
    <row r="579" spans="2:14" ht="15.75" customHeight="1" x14ac:dyDescent="0.2">
      <c r="B579" s="104"/>
      <c r="C579" s="105"/>
      <c r="D579" s="105"/>
      <c r="E579" s="104"/>
      <c r="N579" s="73"/>
    </row>
    <row r="580" spans="2:14" ht="15.75" customHeight="1" x14ac:dyDescent="0.2">
      <c r="B580" s="104"/>
      <c r="C580" s="105"/>
      <c r="D580" s="105"/>
      <c r="E580" s="104"/>
      <c r="N580" s="73"/>
    </row>
    <row r="581" spans="2:14" ht="15.75" customHeight="1" x14ac:dyDescent="0.2">
      <c r="B581" s="104"/>
      <c r="C581" s="105"/>
      <c r="D581" s="105"/>
      <c r="E581" s="104"/>
      <c r="N581" s="73"/>
    </row>
    <row r="582" spans="2:14" ht="15.75" customHeight="1" x14ac:dyDescent="0.2">
      <c r="B582" s="104"/>
      <c r="C582" s="105"/>
      <c r="D582" s="105"/>
      <c r="E582" s="104"/>
      <c r="N582" s="73"/>
    </row>
    <row r="583" spans="2:14" ht="15.75" customHeight="1" x14ac:dyDescent="0.2">
      <c r="B583" s="104"/>
      <c r="C583" s="105"/>
      <c r="D583" s="105"/>
      <c r="E583" s="104"/>
      <c r="N583" s="73"/>
    </row>
    <row r="584" spans="2:14" ht="15.75" customHeight="1" x14ac:dyDescent="0.2">
      <c r="B584" s="104"/>
      <c r="C584" s="105"/>
      <c r="D584" s="105"/>
      <c r="E584" s="104"/>
      <c r="N584" s="73"/>
    </row>
    <row r="585" spans="2:14" ht="15.75" customHeight="1" x14ac:dyDescent="0.2">
      <c r="B585" s="104"/>
      <c r="C585" s="105"/>
      <c r="D585" s="105"/>
      <c r="E585" s="104"/>
      <c r="N585" s="73"/>
    </row>
    <row r="586" spans="2:14" ht="15.75" customHeight="1" x14ac:dyDescent="0.2">
      <c r="B586" s="104"/>
      <c r="C586" s="105"/>
      <c r="D586" s="105"/>
      <c r="E586" s="104"/>
      <c r="N586" s="73"/>
    </row>
    <row r="587" spans="2:14" ht="15.75" customHeight="1" x14ac:dyDescent="0.2">
      <c r="B587" s="104"/>
      <c r="C587" s="105"/>
      <c r="D587" s="105"/>
      <c r="E587" s="104"/>
      <c r="N587" s="73"/>
    </row>
    <row r="588" spans="2:14" ht="15.75" customHeight="1" x14ac:dyDescent="0.2">
      <c r="B588" s="104"/>
      <c r="C588" s="105"/>
      <c r="D588" s="105"/>
      <c r="E588" s="104"/>
      <c r="N588" s="73"/>
    </row>
    <row r="589" spans="2:14" ht="15.75" customHeight="1" x14ac:dyDescent="0.2">
      <c r="B589" s="104"/>
      <c r="C589" s="105"/>
      <c r="D589" s="105"/>
      <c r="E589" s="104"/>
      <c r="N589" s="73"/>
    </row>
    <row r="590" spans="2:14" ht="15.75" customHeight="1" x14ac:dyDescent="0.2">
      <c r="B590" s="104"/>
      <c r="C590" s="105"/>
      <c r="D590" s="105"/>
      <c r="E590" s="104"/>
      <c r="N590" s="73"/>
    </row>
    <row r="591" spans="2:14" ht="15.75" customHeight="1" x14ac:dyDescent="0.2">
      <c r="B591" s="104"/>
      <c r="C591" s="105"/>
      <c r="D591" s="105"/>
      <c r="E591" s="104"/>
      <c r="N591" s="73"/>
    </row>
    <row r="592" spans="2:14" ht="15.75" customHeight="1" x14ac:dyDescent="0.2">
      <c r="B592" s="104"/>
      <c r="C592" s="105"/>
      <c r="D592" s="105"/>
      <c r="E592" s="104"/>
      <c r="N592" s="73"/>
    </row>
    <row r="593" spans="2:14" ht="15.75" customHeight="1" x14ac:dyDescent="0.2">
      <c r="B593" s="104"/>
      <c r="C593" s="105"/>
      <c r="D593" s="105"/>
      <c r="E593" s="104"/>
      <c r="N593" s="73"/>
    </row>
    <row r="594" spans="2:14" ht="15.75" customHeight="1" x14ac:dyDescent="0.2">
      <c r="B594" s="104"/>
      <c r="C594" s="105"/>
      <c r="D594" s="105"/>
      <c r="E594" s="104"/>
      <c r="N594" s="73"/>
    </row>
    <row r="595" spans="2:14" ht="15.75" customHeight="1" x14ac:dyDescent="0.2">
      <c r="B595" s="104"/>
      <c r="C595" s="105"/>
      <c r="D595" s="105"/>
      <c r="E595" s="104"/>
      <c r="N595" s="73"/>
    </row>
    <row r="596" spans="2:14" ht="15.75" customHeight="1" x14ac:dyDescent="0.2">
      <c r="B596" s="104"/>
      <c r="C596" s="105"/>
      <c r="D596" s="105"/>
      <c r="E596" s="104"/>
      <c r="N596" s="73"/>
    </row>
    <row r="597" spans="2:14" ht="15.75" customHeight="1" x14ac:dyDescent="0.2">
      <c r="B597" s="104"/>
      <c r="C597" s="105"/>
      <c r="D597" s="105"/>
      <c r="E597" s="104"/>
      <c r="N597" s="73"/>
    </row>
    <row r="598" spans="2:14" ht="15.75" customHeight="1" x14ac:dyDescent="0.2">
      <c r="B598" s="104"/>
      <c r="C598" s="105"/>
      <c r="D598" s="105"/>
      <c r="E598" s="104"/>
      <c r="N598" s="73"/>
    </row>
    <row r="599" spans="2:14" ht="15.75" customHeight="1" x14ac:dyDescent="0.2">
      <c r="B599" s="104"/>
      <c r="C599" s="105"/>
      <c r="D599" s="105"/>
      <c r="E599" s="104"/>
      <c r="N599" s="73"/>
    </row>
    <row r="600" spans="2:14" ht="15.75" customHeight="1" x14ac:dyDescent="0.2">
      <c r="B600" s="104"/>
      <c r="C600" s="105"/>
      <c r="D600" s="105"/>
      <c r="E600" s="104"/>
      <c r="N600" s="73"/>
    </row>
    <row r="601" spans="2:14" ht="15.75" customHeight="1" x14ac:dyDescent="0.2">
      <c r="B601" s="104"/>
      <c r="C601" s="105"/>
      <c r="D601" s="105"/>
      <c r="E601" s="104"/>
      <c r="N601" s="73"/>
    </row>
    <row r="602" spans="2:14" ht="15.75" customHeight="1" x14ac:dyDescent="0.2">
      <c r="B602" s="104"/>
      <c r="C602" s="105"/>
      <c r="D602" s="105"/>
      <c r="E602" s="104"/>
      <c r="N602" s="73"/>
    </row>
    <row r="603" spans="2:14" ht="15.75" customHeight="1" x14ac:dyDescent="0.2">
      <c r="B603" s="104"/>
      <c r="C603" s="105"/>
      <c r="D603" s="105"/>
      <c r="E603" s="104"/>
      <c r="N603" s="73"/>
    </row>
    <row r="604" spans="2:14" ht="15.75" customHeight="1" x14ac:dyDescent="0.2">
      <c r="B604" s="104"/>
      <c r="C604" s="105"/>
      <c r="D604" s="105"/>
      <c r="E604" s="104"/>
      <c r="N604" s="73"/>
    </row>
    <row r="605" spans="2:14" ht="15.75" customHeight="1" x14ac:dyDescent="0.2">
      <c r="B605" s="104"/>
      <c r="C605" s="105"/>
      <c r="D605" s="105"/>
      <c r="E605" s="104"/>
      <c r="N605" s="73"/>
    </row>
    <row r="606" spans="2:14" ht="15.75" customHeight="1" x14ac:dyDescent="0.2">
      <c r="B606" s="104"/>
      <c r="C606" s="105"/>
      <c r="D606" s="105"/>
      <c r="E606" s="104"/>
      <c r="N606" s="73"/>
    </row>
    <row r="607" spans="2:14" ht="15.75" customHeight="1" x14ac:dyDescent="0.2">
      <c r="B607" s="104"/>
      <c r="C607" s="105"/>
      <c r="D607" s="105"/>
      <c r="E607" s="104"/>
      <c r="N607" s="73"/>
    </row>
    <row r="608" spans="2:14" ht="15.75" customHeight="1" x14ac:dyDescent="0.2">
      <c r="B608" s="104"/>
      <c r="C608" s="105"/>
      <c r="D608" s="105"/>
      <c r="E608" s="104"/>
      <c r="N608" s="73"/>
    </row>
    <row r="609" spans="2:14" ht="15.75" customHeight="1" x14ac:dyDescent="0.2">
      <c r="B609" s="104"/>
      <c r="C609" s="105"/>
      <c r="D609" s="105"/>
      <c r="E609" s="104"/>
      <c r="N609" s="73"/>
    </row>
    <row r="610" spans="2:14" ht="15.75" customHeight="1" x14ac:dyDescent="0.2">
      <c r="B610" s="104"/>
      <c r="C610" s="105"/>
      <c r="D610" s="105"/>
      <c r="E610" s="104"/>
      <c r="N610" s="73"/>
    </row>
    <row r="611" spans="2:14" ht="15.75" customHeight="1" x14ac:dyDescent="0.2">
      <c r="B611" s="104"/>
      <c r="C611" s="105"/>
      <c r="D611" s="105"/>
      <c r="E611" s="104"/>
      <c r="N611" s="73"/>
    </row>
    <row r="612" spans="2:14" ht="15.75" customHeight="1" x14ac:dyDescent="0.2">
      <c r="B612" s="104"/>
      <c r="C612" s="105"/>
      <c r="D612" s="105"/>
      <c r="E612" s="104"/>
      <c r="N612" s="73"/>
    </row>
    <row r="613" spans="2:14" ht="15.75" customHeight="1" x14ac:dyDescent="0.2">
      <c r="B613" s="104"/>
      <c r="C613" s="105"/>
      <c r="D613" s="105"/>
      <c r="E613" s="104"/>
      <c r="N613" s="73"/>
    </row>
    <row r="614" spans="2:14" ht="15.75" customHeight="1" x14ac:dyDescent="0.2">
      <c r="B614" s="104"/>
      <c r="C614" s="105"/>
      <c r="D614" s="105"/>
      <c r="E614" s="104"/>
      <c r="N614" s="73"/>
    </row>
    <row r="615" spans="2:14" ht="15.75" customHeight="1" x14ac:dyDescent="0.2">
      <c r="B615" s="104"/>
      <c r="C615" s="105"/>
      <c r="D615" s="105"/>
      <c r="E615" s="104"/>
      <c r="N615" s="73"/>
    </row>
    <row r="616" spans="2:14" ht="15.75" customHeight="1" x14ac:dyDescent="0.2">
      <c r="B616" s="104"/>
      <c r="C616" s="105"/>
      <c r="D616" s="105"/>
      <c r="E616" s="104"/>
      <c r="N616" s="73"/>
    </row>
    <row r="617" spans="2:14" ht="15.75" customHeight="1" x14ac:dyDescent="0.2">
      <c r="B617" s="104"/>
      <c r="C617" s="105"/>
      <c r="D617" s="105"/>
      <c r="E617" s="104"/>
      <c r="N617" s="73"/>
    </row>
    <row r="618" spans="2:14" ht="15.75" customHeight="1" x14ac:dyDescent="0.2">
      <c r="B618" s="104"/>
      <c r="C618" s="105"/>
      <c r="D618" s="105"/>
      <c r="E618" s="104"/>
      <c r="N618" s="73"/>
    </row>
    <row r="619" spans="2:14" ht="15.75" customHeight="1" x14ac:dyDescent="0.2">
      <c r="B619" s="104"/>
      <c r="C619" s="105"/>
      <c r="D619" s="105"/>
      <c r="E619" s="104"/>
      <c r="N619" s="73"/>
    </row>
    <row r="620" spans="2:14" ht="15.75" customHeight="1" x14ac:dyDescent="0.2">
      <c r="B620" s="104"/>
      <c r="C620" s="105"/>
      <c r="D620" s="105"/>
      <c r="E620" s="104"/>
      <c r="N620" s="73"/>
    </row>
    <row r="621" spans="2:14" ht="15.75" customHeight="1" x14ac:dyDescent="0.2">
      <c r="B621" s="104"/>
      <c r="C621" s="105"/>
      <c r="D621" s="105"/>
      <c r="E621" s="104"/>
      <c r="N621" s="73"/>
    </row>
    <row r="622" spans="2:14" ht="15.75" customHeight="1" x14ac:dyDescent="0.2">
      <c r="B622" s="104"/>
      <c r="C622" s="105"/>
      <c r="D622" s="105"/>
      <c r="E622" s="104"/>
      <c r="N622" s="73"/>
    </row>
    <row r="623" spans="2:14" ht="15.75" customHeight="1" x14ac:dyDescent="0.2">
      <c r="B623" s="104"/>
      <c r="C623" s="105"/>
      <c r="D623" s="105"/>
      <c r="E623" s="104"/>
      <c r="N623" s="73"/>
    </row>
    <row r="624" spans="2:14" ht="15.75" customHeight="1" x14ac:dyDescent="0.2">
      <c r="B624" s="104"/>
      <c r="C624" s="105"/>
      <c r="D624" s="105"/>
      <c r="E624" s="104"/>
      <c r="N624" s="73"/>
    </row>
    <row r="625" spans="2:14" ht="15.75" customHeight="1" x14ac:dyDescent="0.2">
      <c r="B625" s="104"/>
      <c r="C625" s="105"/>
      <c r="D625" s="105"/>
      <c r="E625" s="104"/>
      <c r="N625" s="73"/>
    </row>
    <row r="626" spans="2:14" ht="15.75" customHeight="1" x14ac:dyDescent="0.2">
      <c r="B626" s="104"/>
      <c r="C626" s="105"/>
      <c r="D626" s="105"/>
      <c r="E626" s="104"/>
      <c r="N626" s="73"/>
    </row>
    <row r="627" spans="2:14" ht="15.75" customHeight="1" x14ac:dyDescent="0.2">
      <c r="B627" s="104"/>
      <c r="C627" s="105"/>
      <c r="D627" s="105"/>
      <c r="E627" s="104"/>
      <c r="N627" s="73"/>
    </row>
    <row r="628" spans="2:14" ht="15.75" customHeight="1" x14ac:dyDescent="0.2">
      <c r="B628" s="104"/>
      <c r="C628" s="105"/>
      <c r="D628" s="105"/>
      <c r="E628" s="104"/>
      <c r="N628" s="73"/>
    </row>
    <row r="629" spans="2:14" ht="15.75" customHeight="1" x14ac:dyDescent="0.2">
      <c r="B629" s="104"/>
      <c r="C629" s="105"/>
      <c r="D629" s="105"/>
      <c r="E629" s="104"/>
      <c r="N629" s="73"/>
    </row>
    <row r="630" spans="2:14" ht="15.75" customHeight="1" x14ac:dyDescent="0.2">
      <c r="B630" s="104"/>
      <c r="C630" s="105"/>
      <c r="D630" s="105"/>
      <c r="E630" s="104"/>
      <c r="N630" s="73"/>
    </row>
    <row r="631" spans="2:14" ht="15.75" customHeight="1" x14ac:dyDescent="0.2">
      <c r="B631" s="104"/>
      <c r="C631" s="105"/>
      <c r="D631" s="105"/>
      <c r="E631" s="104"/>
      <c r="N631" s="73"/>
    </row>
    <row r="632" spans="2:14" ht="15.75" customHeight="1" x14ac:dyDescent="0.2">
      <c r="B632" s="104"/>
      <c r="C632" s="105"/>
      <c r="D632" s="105"/>
      <c r="E632" s="104"/>
      <c r="N632" s="73"/>
    </row>
    <row r="633" spans="2:14" ht="15.75" customHeight="1" x14ac:dyDescent="0.2">
      <c r="B633" s="104"/>
      <c r="C633" s="105"/>
      <c r="D633" s="105"/>
      <c r="E633" s="104"/>
      <c r="N633" s="73"/>
    </row>
    <row r="634" spans="2:14" ht="15.75" customHeight="1" x14ac:dyDescent="0.2">
      <c r="B634" s="104"/>
      <c r="C634" s="105"/>
      <c r="D634" s="105"/>
      <c r="E634" s="104"/>
      <c r="N634" s="73"/>
    </row>
    <row r="635" spans="2:14" ht="15.75" customHeight="1" x14ac:dyDescent="0.2">
      <c r="B635" s="104"/>
      <c r="C635" s="105"/>
      <c r="D635" s="105"/>
      <c r="E635" s="104"/>
      <c r="N635" s="73"/>
    </row>
    <row r="636" spans="2:14" ht="15.75" customHeight="1" x14ac:dyDescent="0.2">
      <c r="B636" s="104"/>
      <c r="C636" s="105"/>
      <c r="D636" s="105"/>
      <c r="E636" s="104"/>
      <c r="N636" s="73"/>
    </row>
    <row r="637" spans="2:14" ht="15.75" customHeight="1" x14ac:dyDescent="0.2">
      <c r="B637" s="104"/>
      <c r="C637" s="105"/>
      <c r="D637" s="105"/>
      <c r="E637" s="104"/>
      <c r="N637" s="73"/>
    </row>
    <row r="638" spans="2:14" ht="15.75" customHeight="1" x14ac:dyDescent="0.2">
      <c r="B638" s="104"/>
      <c r="C638" s="105"/>
      <c r="D638" s="105"/>
      <c r="E638" s="104"/>
      <c r="N638" s="73"/>
    </row>
    <row r="639" spans="2:14" ht="15.75" customHeight="1" x14ac:dyDescent="0.2">
      <c r="B639" s="104"/>
      <c r="C639" s="105"/>
      <c r="D639" s="105"/>
      <c r="E639" s="104"/>
      <c r="N639" s="73"/>
    </row>
    <row r="640" spans="2:14" ht="15.75" customHeight="1" x14ac:dyDescent="0.2">
      <c r="B640" s="104"/>
      <c r="C640" s="105"/>
      <c r="D640" s="105"/>
      <c r="E640" s="104"/>
      <c r="N640" s="73"/>
    </row>
    <row r="641" spans="2:14" ht="15.75" customHeight="1" x14ac:dyDescent="0.2">
      <c r="B641" s="104"/>
      <c r="C641" s="105"/>
      <c r="D641" s="105"/>
      <c r="E641" s="104"/>
      <c r="N641" s="73"/>
    </row>
    <row r="642" spans="2:14" ht="15.75" customHeight="1" x14ac:dyDescent="0.2">
      <c r="B642" s="104"/>
      <c r="C642" s="105"/>
      <c r="D642" s="105"/>
      <c r="E642" s="104"/>
      <c r="N642" s="73"/>
    </row>
    <row r="643" spans="2:14" ht="15.75" customHeight="1" x14ac:dyDescent="0.2">
      <c r="B643" s="104"/>
      <c r="C643" s="105"/>
      <c r="D643" s="105"/>
      <c r="E643" s="104"/>
      <c r="N643" s="73"/>
    </row>
    <row r="644" spans="2:14" ht="15.75" customHeight="1" x14ac:dyDescent="0.2">
      <c r="B644" s="104"/>
      <c r="C644" s="105"/>
      <c r="D644" s="105"/>
      <c r="E644" s="104"/>
      <c r="N644" s="73"/>
    </row>
    <row r="645" spans="2:14" ht="15.75" customHeight="1" x14ac:dyDescent="0.2">
      <c r="B645" s="104"/>
      <c r="C645" s="105"/>
      <c r="D645" s="105"/>
      <c r="E645" s="104"/>
      <c r="N645" s="73"/>
    </row>
    <row r="646" spans="2:14" ht="15.75" customHeight="1" x14ac:dyDescent="0.2">
      <c r="B646" s="104"/>
      <c r="C646" s="105"/>
      <c r="D646" s="105"/>
      <c r="E646" s="104"/>
      <c r="N646" s="73"/>
    </row>
    <row r="647" spans="2:14" ht="15.75" customHeight="1" x14ac:dyDescent="0.2">
      <c r="B647" s="104"/>
      <c r="C647" s="105"/>
      <c r="D647" s="105"/>
      <c r="E647" s="104"/>
      <c r="N647" s="73"/>
    </row>
    <row r="648" spans="2:14" ht="15.75" customHeight="1" x14ac:dyDescent="0.2">
      <c r="B648" s="104"/>
      <c r="C648" s="105"/>
      <c r="D648" s="105"/>
      <c r="E648" s="104"/>
      <c r="N648" s="73"/>
    </row>
    <row r="649" spans="2:14" ht="15.75" customHeight="1" x14ac:dyDescent="0.2">
      <c r="B649" s="104"/>
      <c r="C649" s="105"/>
      <c r="D649" s="105"/>
      <c r="E649" s="104"/>
      <c r="N649" s="73"/>
    </row>
    <row r="650" spans="2:14" ht="15.75" customHeight="1" x14ac:dyDescent="0.2">
      <c r="B650" s="104"/>
      <c r="C650" s="105"/>
      <c r="D650" s="105"/>
      <c r="E650" s="104"/>
      <c r="N650" s="73"/>
    </row>
    <row r="651" spans="2:14" ht="15.75" customHeight="1" x14ac:dyDescent="0.2">
      <c r="B651" s="104"/>
      <c r="C651" s="105"/>
      <c r="D651" s="105"/>
      <c r="E651" s="104"/>
      <c r="N651" s="73"/>
    </row>
    <row r="652" spans="2:14" ht="15.75" customHeight="1" x14ac:dyDescent="0.2">
      <c r="B652" s="104"/>
      <c r="C652" s="105"/>
      <c r="D652" s="105"/>
      <c r="E652" s="104"/>
      <c r="N652" s="73"/>
    </row>
    <row r="653" spans="2:14" ht="15.75" customHeight="1" x14ac:dyDescent="0.2">
      <c r="B653" s="104"/>
      <c r="C653" s="105"/>
      <c r="D653" s="105"/>
      <c r="E653" s="104"/>
      <c r="N653" s="73"/>
    </row>
    <row r="654" spans="2:14" ht="15.75" customHeight="1" x14ac:dyDescent="0.2">
      <c r="B654" s="104"/>
      <c r="C654" s="105"/>
      <c r="D654" s="105"/>
      <c r="E654" s="104"/>
      <c r="N654" s="73"/>
    </row>
    <row r="655" spans="2:14" ht="15.75" customHeight="1" x14ac:dyDescent="0.2">
      <c r="B655" s="104"/>
      <c r="C655" s="105"/>
      <c r="D655" s="105"/>
      <c r="E655" s="104"/>
      <c r="N655" s="73"/>
    </row>
    <row r="656" spans="2:14" ht="15.75" customHeight="1" x14ac:dyDescent="0.2">
      <c r="B656" s="104"/>
      <c r="C656" s="105"/>
      <c r="D656" s="105"/>
      <c r="E656" s="104"/>
      <c r="N656" s="73"/>
    </row>
    <row r="657" spans="2:14" ht="15.75" customHeight="1" x14ac:dyDescent="0.2">
      <c r="B657" s="104"/>
      <c r="C657" s="105"/>
      <c r="D657" s="105"/>
      <c r="E657" s="104"/>
      <c r="N657" s="73"/>
    </row>
    <row r="658" spans="2:14" ht="15.75" customHeight="1" x14ac:dyDescent="0.2">
      <c r="B658" s="104"/>
      <c r="C658" s="105"/>
      <c r="D658" s="105"/>
      <c r="E658" s="104"/>
      <c r="N658" s="73"/>
    </row>
    <row r="659" spans="2:14" ht="15.75" customHeight="1" x14ac:dyDescent="0.2">
      <c r="B659" s="104"/>
      <c r="C659" s="105"/>
      <c r="D659" s="105"/>
      <c r="E659" s="104"/>
      <c r="N659" s="73"/>
    </row>
    <row r="660" spans="2:14" ht="15.75" customHeight="1" x14ac:dyDescent="0.2">
      <c r="B660" s="104"/>
      <c r="C660" s="105"/>
      <c r="D660" s="105"/>
      <c r="E660" s="104"/>
      <c r="N660" s="73"/>
    </row>
    <row r="661" spans="2:14" ht="15.75" customHeight="1" x14ac:dyDescent="0.2">
      <c r="B661" s="104"/>
      <c r="C661" s="105"/>
      <c r="D661" s="105"/>
      <c r="E661" s="104"/>
      <c r="N661" s="73"/>
    </row>
    <row r="662" spans="2:14" ht="15.75" customHeight="1" x14ac:dyDescent="0.2">
      <c r="B662" s="104"/>
      <c r="C662" s="105"/>
      <c r="D662" s="105"/>
      <c r="E662" s="104"/>
      <c r="N662" s="73"/>
    </row>
    <row r="663" spans="2:14" ht="15.75" customHeight="1" x14ac:dyDescent="0.2">
      <c r="B663" s="104"/>
      <c r="C663" s="105"/>
      <c r="D663" s="105"/>
      <c r="E663" s="104"/>
      <c r="N663" s="73"/>
    </row>
    <row r="664" spans="2:14" ht="15.75" customHeight="1" x14ac:dyDescent="0.2">
      <c r="B664" s="104"/>
      <c r="C664" s="105"/>
      <c r="D664" s="105"/>
      <c r="E664" s="104"/>
      <c r="N664" s="73"/>
    </row>
    <row r="665" spans="2:14" ht="15.75" customHeight="1" x14ac:dyDescent="0.2">
      <c r="B665" s="104"/>
      <c r="C665" s="105"/>
      <c r="D665" s="105"/>
      <c r="E665" s="104"/>
      <c r="N665" s="73"/>
    </row>
    <row r="666" spans="2:14" ht="15.75" customHeight="1" x14ac:dyDescent="0.2">
      <c r="B666" s="104"/>
      <c r="C666" s="105"/>
      <c r="D666" s="105"/>
      <c r="E666" s="104"/>
      <c r="N666" s="73"/>
    </row>
    <row r="667" spans="2:14" ht="15.75" customHeight="1" x14ac:dyDescent="0.2">
      <c r="B667" s="104"/>
      <c r="C667" s="105"/>
      <c r="D667" s="105"/>
      <c r="E667" s="104"/>
      <c r="N667" s="73"/>
    </row>
    <row r="668" spans="2:14" ht="15.75" customHeight="1" x14ac:dyDescent="0.2">
      <c r="B668" s="104"/>
      <c r="C668" s="105"/>
      <c r="D668" s="105"/>
      <c r="E668" s="104"/>
      <c r="N668" s="73"/>
    </row>
    <row r="669" spans="2:14" ht="15.75" customHeight="1" x14ac:dyDescent="0.2">
      <c r="B669" s="104"/>
      <c r="C669" s="105"/>
      <c r="D669" s="105"/>
      <c r="E669" s="104"/>
      <c r="N669" s="73"/>
    </row>
    <row r="670" spans="2:14" ht="15.75" customHeight="1" x14ac:dyDescent="0.2">
      <c r="B670" s="104"/>
      <c r="C670" s="105"/>
      <c r="D670" s="105"/>
      <c r="E670" s="104"/>
      <c r="N670" s="73"/>
    </row>
    <row r="671" spans="2:14" ht="15.75" customHeight="1" x14ac:dyDescent="0.2">
      <c r="B671" s="104"/>
      <c r="C671" s="105"/>
      <c r="D671" s="105"/>
      <c r="E671" s="104"/>
      <c r="N671" s="73"/>
    </row>
    <row r="672" spans="2:14" ht="15.75" customHeight="1" x14ac:dyDescent="0.2">
      <c r="B672" s="104"/>
      <c r="C672" s="105"/>
      <c r="D672" s="105"/>
      <c r="E672" s="104"/>
      <c r="N672" s="73"/>
    </row>
    <row r="673" spans="2:14" ht="15.75" customHeight="1" x14ac:dyDescent="0.2">
      <c r="B673" s="104"/>
      <c r="C673" s="105"/>
      <c r="D673" s="105"/>
      <c r="E673" s="104"/>
      <c r="N673" s="73"/>
    </row>
    <row r="674" spans="2:14" ht="15.75" customHeight="1" x14ac:dyDescent="0.2">
      <c r="B674" s="104"/>
      <c r="C674" s="105"/>
      <c r="D674" s="105"/>
      <c r="E674" s="104"/>
      <c r="N674" s="73"/>
    </row>
    <row r="675" spans="2:14" ht="15.75" customHeight="1" x14ac:dyDescent="0.2">
      <c r="B675" s="104"/>
      <c r="C675" s="105"/>
      <c r="D675" s="105"/>
      <c r="E675" s="104"/>
      <c r="N675" s="73"/>
    </row>
    <row r="676" spans="2:14" ht="15.75" customHeight="1" x14ac:dyDescent="0.2">
      <c r="B676" s="104"/>
      <c r="C676" s="105"/>
      <c r="D676" s="105"/>
      <c r="E676" s="104"/>
      <c r="N676" s="73"/>
    </row>
    <row r="677" spans="2:14" ht="15.75" customHeight="1" x14ac:dyDescent="0.2">
      <c r="B677" s="104"/>
      <c r="C677" s="105"/>
      <c r="D677" s="105"/>
      <c r="E677" s="104"/>
      <c r="N677" s="73"/>
    </row>
    <row r="678" spans="2:14" ht="15.75" customHeight="1" x14ac:dyDescent="0.2">
      <c r="B678" s="104"/>
      <c r="C678" s="105"/>
      <c r="D678" s="105"/>
      <c r="E678" s="104"/>
      <c r="N678" s="73"/>
    </row>
    <row r="679" spans="2:14" ht="15.75" customHeight="1" x14ac:dyDescent="0.2">
      <c r="B679" s="104"/>
      <c r="C679" s="105"/>
      <c r="D679" s="105"/>
      <c r="E679" s="104"/>
      <c r="N679" s="73"/>
    </row>
    <row r="680" spans="2:14" ht="15.75" customHeight="1" x14ac:dyDescent="0.2">
      <c r="B680" s="104"/>
      <c r="C680" s="105"/>
      <c r="D680" s="105"/>
      <c r="E680" s="104"/>
      <c r="N680" s="73"/>
    </row>
    <row r="681" spans="2:14" ht="15.75" customHeight="1" x14ac:dyDescent="0.2">
      <c r="B681" s="104"/>
      <c r="C681" s="105"/>
      <c r="D681" s="105"/>
      <c r="E681" s="104"/>
      <c r="N681" s="73"/>
    </row>
    <row r="682" spans="2:14" ht="15.75" customHeight="1" x14ac:dyDescent="0.2">
      <c r="B682" s="104"/>
      <c r="C682" s="105"/>
      <c r="D682" s="105"/>
      <c r="E682" s="104"/>
      <c r="N682" s="73"/>
    </row>
    <row r="683" spans="2:14" ht="15.75" customHeight="1" x14ac:dyDescent="0.2">
      <c r="B683" s="104"/>
      <c r="C683" s="105"/>
      <c r="D683" s="105"/>
      <c r="E683" s="104"/>
      <c r="N683" s="73"/>
    </row>
    <row r="684" spans="2:14" ht="15.75" customHeight="1" x14ac:dyDescent="0.2">
      <c r="B684" s="104"/>
      <c r="C684" s="105"/>
      <c r="D684" s="105"/>
      <c r="E684" s="104"/>
      <c r="N684" s="73"/>
    </row>
    <row r="685" spans="2:14" ht="15.75" customHeight="1" x14ac:dyDescent="0.2">
      <c r="B685" s="104"/>
      <c r="C685" s="105"/>
      <c r="D685" s="105"/>
      <c r="E685" s="104"/>
      <c r="N685" s="73"/>
    </row>
    <row r="686" spans="2:14" ht="15.75" customHeight="1" x14ac:dyDescent="0.2">
      <c r="B686" s="104"/>
      <c r="C686" s="105"/>
      <c r="D686" s="105"/>
      <c r="E686" s="104"/>
      <c r="N686" s="73"/>
    </row>
    <row r="687" spans="2:14" ht="15.75" customHeight="1" x14ac:dyDescent="0.2">
      <c r="B687" s="104"/>
      <c r="C687" s="105"/>
      <c r="D687" s="105"/>
      <c r="E687" s="104"/>
      <c r="N687" s="73"/>
    </row>
    <row r="688" spans="2:14" ht="15.75" customHeight="1" x14ac:dyDescent="0.2">
      <c r="B688" s="104"/>
      <c r="C688" s="105"/>
      <c r="D688" s="105"/>
      <c r="E688" s="104"/>
      <c r="N688" s="73"/>
    </row>
    <row r="689" spans="2:14" ht="15.75" customHeight="1" x14ac:dyDescent="0.2">
      <c r="B689" s="104"/>
      <c r="C689" s="105"/>
      <c r="D689" s="105"/>
      <c r="E689" s="104"/>
      <c r="N689" s="73"/>
    </row>
    <row r="690" spans="2:14" ht="15.75" customHeight="1" x14ac:dyDescent="0.2">
      <c r="B690" s="104"/>
      <c r="C690" s="105"/>
      <c r="D690" s="105"/>
      <c r="E690" s="104"/>
      <c r="N690" s="73"/>
    </row>
    <row r="691" spans="2:14" ht="15.75" customHeight="1" x14ac:dyDescent="0.2">
      <c r="B691" s="104"/>
      <c r="C691" s="105"/>
      <c r="D691" s="105"/>
      <c r="E691" s="104"/>
      <c r="N691" s="73"/>
    </row>
    <row r="692" spans="2:14" ht="15.75" customHeight="1" x14ac:dyDescent="0.2">
      <c r="B692" s="104"/>
      <c r="C692" s="105"/>
      <c r="D692" s="105"/>
      <c r="E692" s="104"/>
      <c r="N692" s="73"/>
    </row>
    <row r="693" spans="2:14" ht="15.75" customHeight="1" x14ac:dyDescent="0.2">
      <c r="B693" s="104"/>
      <c r="C693" s="105"/>
      <c r="D693" s="105"/>
      <c r="E693" s="104"/>
      <c r="N693" s="73"/>
    </row>
    <row r="694" spans="2:14" ht="15.75" customHeight="1" x14ac:dyDescent="0.2">
      <c r="B694" s="104"/>
      <c r="C694" s="105"/>
      <c r="D694" s="105"/>
      <c r="E694" s="104"/>
      <c r="N694" s="73"/>
    </row>
    <row r="695" spans="2:14" ht="15.75" customHeight="1" x14ac:dyDescent="0.2">
      <c r="B695" s="104"/>
      <c r="C695" s="105"/>
      <c r="D695" s="105"/>
      <c r="E695" s="104"/>
      <c r="N695" s="73"/>
    </row>
    <row r="696" spans="2:14" ht="15.75" customHeight="1" x14ac:dyDescent="0.2">
      <c r="B696" s="104"/>
      <c r="C696" s="105"/>
      <c r="D696" s="105"/>
      <c r="E696" s="104"/>
      <c r="N696" s="73"/>
    </row>
    <row r="697" spans="2:14" ht="15.75" customHeight="1" x14ac:dyDescent="0.2">
      <c r="B697" s="104"/>
      <c r="C697" s="105"/>
      <c r="D697" s="105"/>
      <c r="E697" s="104"/>
      <c r="N697" s="73"/>
    </row>
    <row r="698" spans="2:14" ht="15.75" customHeight="1" x14ac:dyDescent="0.2">
      <c r="B698" s="104"/>
      <c r="C698" s="105"/>
      <c r="D698" s="105"/>
      <c r="E698" s="104"/>
      <c r="N698" s="73"/>
    </row>
    <row r="699" spans="2:14" ht="15.75" customHeight="1" x14ac:dyDescent="0.2">
      <c r="B699" s="104"/>
      <c r="C699" s="105"/>
      <c r="D699" s="105"/>
      <c r="E699" s="104"/>
      <c r="N699" s="73"/>
    </row>
    <row r="700" spans="2:14" ht="15.75" customHeight="1" x14ac:dyDescent="0.2">
      <c r="B700" s="104"/>
      <c r="C700" s="105"/>
      <c r="D700" s="105"/>
      <c r="E700" s="104"/>
      <c r="N700" s="73"/>
    </row>
    <row r="701" spans="2:14" ht="15.75" customHeight="1" x14ac:dyDescent="0.2">
      <c r="B701" s="104"/>
      <c r="C701" s="105"/>
      <c r="D701" s="105"/>
      <c r="E701" s="104"/>
      <c r="N701" s="73"/>
    </row>
    <row r="702" spans="2:14" ht="15.75" customHeight="1" x14ac:dyDescent="0.2">
      <c r="B702" s="104"/>
      <c r="C702" s="105"/>
      <c r="D702" s="105"/>
      <c r="E702" s="104"/>
      <c r="N702" s="73"/>
    </row>
    <row r="703" spans="2:14" ht="15.75" customHeight="1" x14ac:dyDescent="0.2">
      <c r="B703" s="104"/>
      <c r="C703" s="105"/>
      <c r="D703" s="105"/>
      <c r="E703" s="104"/>
      <c r="N703" s="73"/>
    </row>
    <row r="704" spans="2:14" ht="15.75" customHeight="1" x14ac:dyDescent="0.2">
      <c r="B704" s="104"/>
      <c r="C704" s="105"/>
      <c r="D704" s="105"/>
      <c r="E704" s="104"/>
      <c r="N704" s="73"/>
    </row>
    <row r="705" spans="2:14" ht="15.75" customHeight="1" x14ac:dyDescent="0.2">
      <c r="B705" s="104"/>
      <c r="C705" s="105"/>
      <c r="D705" s="105"/>
      <c r="E705" s="104"/>
      <c r="N705" s="73"/>
    </row>
    <row r="706" spans="2:14" ht="15.75" customHeight="1" x14ac:dyDescent="0.2">
      <c r="B706" s="104"/>
      <c r="C706" s="105"/>
      <c r="D706" s="105"/>
      <c r="E706" s="104"/>
      <c r="N706" s="73"/>
    </row>
    <row r="707" spans="2:14" ht="15.75" customHeight="1" x14ac:dyDescent="0.2">
      <c r="B707" s="104"/>
      <c r="C707" s="105"/>
      <c r="D707" s="105"/>
      <c r="E707" s="104"/>
      <c r="N707" s="73"/>
    </row>
    <row r="708" spans="2:14" ht="15.75" customHeight="1" x14ac:dyDescent="0.2">
      <c r="B708" s="104"/>
      <c r="C708" s="105"/>
      <c r="D708" s="105"/>
      <c r="E708" s="104"/>
      <c r="N708" s="73"/>
    </row>
    <row r="709" spans="2:14" ht="15.75" customHeight="1" x14ac:dyDescent="0.2">
      <c r="B709" s="104"/>
      <c r="C709" s="105"/>
      <c r="D709" s="105"/>
      <c r="E709" s="104"/>
      <c r="N709" s="73"/>
    </row>
    <row r="710" spans="2:14" ht="15.75" customHeight="1" x14ac:dyDescent="0.2">
      <c r="B710" s="104"/>
      <c r="C710" s="105"/>
      <c r="D710" s="105"/>
      <c r="E710" s="104"/>
      <c r="N710" s="73"/>
    </row>
    <row r="711" spans="2:14" ht="15.75" customHeight="1" x14ac:dyDescent="0.2">
      <c r="B711" s="104"/>
      <c r="C711" s="105"/>
      <c r="D711" s="105"/>
      <c r="E711" s="104"/>
      <c r="N711" s="73"/>
    </row>
    <row r="712" spans="2:14" ht="15.75" customHeight="1" x14ac:dyDescent="0.2">
      <c r="B712" s="104"/>
      <c r="C712" s="105"/>
      <c r="D712" s="105"/>
      <c r="E712" s="104"/>
      <c r="N712" s="73"/>
    </row>
    <row r="713" spans="2:14" ht="15.75" customHeight="1" x14ac:dyDescent="0.2">
      <c r="B713" s="104"/>
      <c r="C713" s="105"/>
      <c r="D713" s="105"/>
      <c r="E713" s="104"/>
      <c r="N713" s="73"/>
    </row>
    <row r="714" spans="2:14" ht="15.75" customHeight="1" x14ac:dyDescent="0.2">
      <c r="B714" s="104"/>
      <c r="C714" s="105"/>
      <c r="D714" s="105"/>
      <c r="E714" s="104"/>
      <c r="N714" s="73"/>
    </row>
    <row r="715" spans="2:14" ht="15.75" customHeight="1" x14ac:dyDescent="0.2">
      <c r="B715" s="104"/>
      <c r="C715" s="105"/>
      <c r="D715" s="105"/>
      <c r="E715" s="104"/>
      <c r="N715" s="73"/>
    </row>
    <row r="716" spans="2:14" ht="15.75" customHeight="1" x14ac:dyDescent="0.2">
      <c r="B716" s="104"/>
      <c r="C716" s="105"/>
      <c r="D716" s="105"/>
      <c r="E716" s="104"/>
      <c r="N716" s="73"/>
    </row>
    <row r="717" spans="2:14" ht="15.75" customHeight="1" x14ac:dyDescent="0.2">
      <c r="B717" s="104"/>
      <c r="C717" s="105"/>
      <c r="D717" s="105"/>
      <c r="E717" s="104"/>
      <c r="N717" s="73"/>
    </row>
    <row r="718" spans="2:14" ht="15.75" customHeight="1" x14ac:dyDescent="0.2">
      <c r="B718" s="104"/>
      <c r="C718" s="105"/>
      <c r="D718" s="105"/>
      <c r="E718" s="104"/>
      <c r="N718" s="73"/>
    </row>
    <row r="719" spans="2:14" ht="15.75" customHeight="1" x14ac:dyDescent="0.2">
      <c r="B719" s="104"/>
      <c r="C719" s="105"/>
      <c r="D719" s="105"/>
      <c r="E719" s="104"/>
      <c r="N719" s="73"/>
    </row>
    <row r="720" spans="2:14" ht="15.75" customHeight="1" x14ac:dyDescent="0.2">
      <c r="B720" s="104"/>
      <c r="C720" s="105"/>
      <c r="D720" s="105"/>
      <c r="E720" s="104"/>
      <c r="N720" s="73"/>
    </row>
    <row r="721" spans="2:14" ht="15.75" customHeight="1" x14ac:dyDescent="0.2">
      <c r="B721" s="104"/>
      <c r="C721" s="105"/>
      <c r="D721" s="105"/>
      <c r="E721" s="104"/>
      <c r="N721" s="73"/>
    </row>
    <row r="722" spans="2:14" ht="15.75" customHeight="1" x14ac:dyDescent="0.2">
      <c r="B722" s="104"/>
      <c r="C722" s="105"/>
      <c r="D722" s="105"/>
      <c r="E722" s="104"/>
      <c r="N722" s="73"/>
    </row>
    <row r="723" spans="2:14" ht="15.75" customHeight="1" x14ac:dyDescent="0.2">
      <c r="B723" s="104"/>
      <c r="C723" s="105"/>
      <c r="D723" s="105"/>
      <c r="E723" s="104"/>
      <c r="N723" s="73"/>
    </row>
    <row r="724" spans="2:14" ht="15.75" customHeight="1" x14ac:dyDescent="0.2">
      <c r="B724" s="104"/>
      <c r="C724" s="105"/>
      <c r="D724" s="105"/>
      <c r="E724" s="104"/>
      <c r="N724" s="73"/>
    </row>
    <row r="725" spans="2:14" ht="15.75" customHeight="1" x14ac:dyDescent="0.2">
      <c r="B725" s="104"/>
      <c r="C725" s="105"/>
      <c r="D725" s="105"/>
      <c r="E725" s="104"/>
      <c r="N725" s="73"/>
    </row>
    <row r="726" spans="2:14" ht="15.75" customHeight="1" x14ac:dyDescent="0.2">
      <c r="B726" s="104"/>
      <c r="C726" s="105"/>
      <c r="D726" s="105"/>
      <c r="E726" s="104"/>
      <c r="N726" s="73"/>
    </row>
    <row r="727" spans="2:14" ht="15.75" customHeight="1" x14ac:dyDescent="0.2">
      <c r="B727" s="104"/>
      <c r="C727" s="105"/>
      <c r="D727" s="105"/>
      <c r="E727" s="104"/>
      <c r="N727" s="73"/>
    </row>
    <row r="728" spans="2:14" ht="15.75" customHeight="1" x14ac:dyDescent="0.2">
      <c r="B728" s="104"/>
      <c r="C728" s="105"/>
      <c r="D728" s="105"/>
      <c r="E728" s="104"/>
      <c r="N728" s="73"/>
    </row>
    <row r="729" spans="2:14" ht="15.75" customHeight="1" x14ac:dyDescent="0.2">
      <c r="B729" s="104"/>
      <c r="C729" s="105"/>
      <c r="D729" s="105"/>
      <c r="E729" s="104"/>
      <c r="N729" s="73"/>
    </row>
    <row r="730" spans="2:14" ht="15.75" customHeight="1" x14ac:dyDescent="0.2">
      <c r="B730" s="104"/>
      <c r="C730" s="105"/>
      <c r="D730" s="105"/>
      <c r="E730" s="104"/>
      <c r="N730" s="73"/>
    </row>
    <row r="731" spans="2:14" ht="15.75" customHeight="1" x14ac:dyDescent="0.2">
      <c r="B731" s="104"/>
      <c r="C731" s="105"/>
      <c r="D731" s="105"/>
      <c r="E731" s="104"/>
      <c r="N731" s="73"/>
    </row>
    <row r="732" spans="2:14" ht="15.75" customHeight="1" x14ac:dyDescent="0.2">
      <c r="B732" s="104"/>
      <c r="C732" s="105"/>
      <c r="D732" s="105"/>
      <c r="E732" s="104"/>
      <c r="N732" s="73"/>
    </row>
    <row r="733" spans="2:14" ht="15.75" customHeight="1" x14ac:dyDescent="0.2">
      <c r="B733" s="104"/>
      <c r="C733" s="105"/>
      <c r="D733" s="105"/>
      <c r="E733" s="104"/>
      <c r="N733" s="73"/>
    </row>
    <row r="734" spans="2:14" ht="15.75" customHeight="1" x14ac:dyDescent="0.2">
      <c r="B734" s="104"/>
      <c r="C734" s="105"/>
      <c r="D734" s="105"/>
      <c r="E734" s="104"/>
      <c r="N734" s="73"/>
    </row>
    <row r="735" spans="2:14" ht="15.75" customHeight="1" x14ac:dyDescent="0.2">
      <c r="B735" s="104"/>
      <c r="C735" s="105"/>
      <c r="D735" s="105"/>
      <c r="E735" s="104"/>
      <c r="N735" s="73"/>
    </row>
    <row r="736" spans="2:14" ht="15.75" customHeight="1" x14ac:dyDescent="0.2">
      <c r="B736" s="104"/>
      <c r="C736" s="105"/>
      <c r="D736" s="105"/>
      <c r="E736" s="104"/>
      <c r="N736" s="73"/>
    </row>
    <row r="737" spans="2:14" ht="15.75" customHeight="1" x14ac:dyDescent="0.2">
      <c r="B737" s="104"/>
      <c r="C737" s="105"/>
      <c r="D737" s="105"/>
      <c r="E737" s="104"/>
      <c r="N737" s="73"/>
    </row>
    <row r="738" spans="2:14" ht="15.75" customHeight="1" x14ac:dyDescent="0.2">
      <c r="B738" s="104"/>
      <c r="C738" s="105"/>
      <c r="D738" s="105"/>
      <c r="E738" s="104"/>
      <c r="N738" s="73"/>
    </row>
    <row r="739" spans="2:14" ht="15.75" customHeight="1" x14ac:dyDescent="0.2">
      <c r="B739" s="104"/>
      <c r="C739" s="105"/>
      <c r="D739" s="105"/>
      <c r="E739" s="104"/>
      <c r="N739" s="73"/>
    </row>
    <row r="740" spans="2:14" ht="15.75" customHeight="1" x14ac:dyDescent="0.2">
      <c r="B740" s="104"/>
      <c r="C740" s="105"/>
      <c r="D740" s="105"/>
      <c r="E740" s="104"/>
      <c r="N740" s="73"/>
    </row>
    <row r="741" spans="2:14" ht="15.75" customHeight="1" x14ac:dyDescent="0.2">
      <c r="B741" s="104"/>
      <c r="C741" s="105"/>
      <c r="D741" s="105"/>
      <c r="E741" s="104"/>
      <c r="N741" s="73"/>
    </row>
    <row r="742" spans="2:14" ht="15.75" customHeight="1" x14ac:dyDescent="0.2">
      <c r="B742" s="104"/>
      <c r="C742" s="105"/>
      <c r="D742" s="105"/>
      <c r="E742" s="104"/>
      <c r="N742" s="73"/>
    </row>
    <row r="743" spans="2:14" ht="15.75" customHeight="1" x14ac:dyDescent="0.2">
      <c r="B743" s="104"/>
      <c r="C743" s="105"/>
      <c r="D743" s="105"/>
      <c r="E743" s="104"/>
      <c r="N743" s="73"/>
    </row>
    <row r="744" spans="2:14" ht="15.75" customHeight="1" x14ac:dyDescent="0.2">
      <c r="B744" s="104"/>
      <c r="C744" s="105"/>
      <c r="D744" s="105"/>
      <c r="E744" s="104"/>
      <c r="N744" s="73"/>
    </row>
    <row r="745" spans="2:14" ht="15.75" customHeight="1" x14ac:dyDescent="0.2">
      <c r="B745" s="104"/>
      <c r="C745" s="105"/>
      <c r="D745" s="105"/>
      <c r="E745" s="104"/>
      <c r="N745" s="73"/>
    </row>
    <row r="746" spans="2:14" ht="15.75" customHeight="1" x14ac:dyDescent="0.2">
      <c r="B746" s="104"/>
      <c r="C746" s="105"/>
      <c r="D746" s="105"/>
      <c r="E746" s="104"/>
      <c r="N746" s="73"/>
    </row>
    <row r="747" spans="2:14" ht="15.75" customHeight="1" x14ac:dyDescent="0.2">
      <c r="B747" s="104"/>
      <c r="C747" s="105"/>
      <c r="D747" s="105"/>
      <c r="E747" s="104"/>
      <c r="N747" s="73"/>
    </row>
    <row r="748" spans="2:14" ht="15.75" customHeight="1" x14ac:dyDescent="0.2">
      <c r="B748" s="104"/>
      <c r="C748" s="105"/>
      <c r="D748" s="105"/>
      <c r="E748" s="104"/>
      <c r="N748" s="73"/>
    </row>
    <row r="749" spans="2:14" ht="15.75" customHeight="1" x14ac:dyDescent="0.2">
      <c r="B749" s="104"/>
      <c r="C749" s="105"/>
      <c r="D749" s="105"/>
      <c r="E749" s="104"/>
      <c r="N749" s="73"/>
    </row>
    <row r="750" spans="2:14" ht="15.75" customHeight="1" x14ac:dyDescent="0.2">
      <c r="B750" s="104"/>
      <c r="C750" s="105"/>
      <c r="D750" s="105"/>
      <c r="E750" s="104"/>
      <c r="N750" s="73"/>
    </row>
    <row r="751" spans="2:14" ht="15.75" customHeight="1" x14ac:dyDescent="0.2">
      <c r="B751" s="104"/>
      <c r="C751" s="105"/>
      <c r="D751" s="105"/>
      <c r="E751" s="104"/>
      <c r="N751" s="73"/>
    </row>
    <row r="752" spans="2:14" ht="15.75" customHeight="1" x14ac:dyDescent="0.2">
      <c r="B752" s="104"/>
      <c r="C752" s="105"/>
      <c r="D752" s="105"/>
      <c r="E752" s="104"/>
      <c r="N752" s="73"/>
    </row>
    <row r="753" spans="2:14" ht="15.75" customHeight="1" x14ac:dyDescent="0.2">
      <c r="B753" s="104"/>
      <c r="C753" s="105"/>
      <c r="D753" s="105"/>
      <c r="E753" s="104"/>
      <c r="N753" s="73"/>
    </row>
    <row r="754" spans="2:14" ht="15.75" customHeight="1" x14ac:dyDescent="0.2">
      <c r="B754" s="104"/>
      <c r="C754" s="105"/>
      <c r="D754" s="105"/>
      <c r="E754" s="104"/>
      <c r="N754" s="73"/>
    </row>
    <row r="755" spans="2:14" ht="15.75" customHeight="1" x14ac:dyDescent="0.2">
      <c r="B755" s="104"/>
      <c r="C755" s="105"/>
      <c r="D755" s="105"/>
      <c r="E755" s="104"/>
      <c r="N755" s="73"/>
    </row>
    <row r="756" spans="2:14" ht="15.75" customHeight="1" x14ac:dyDescent="0.2">
      <c r="B756" s="104"/>
      <c r="C756" s="105"/>
      <c r="D756" s="105"/>
      <c r="E756" s="104"/>
      <c r="N756" s="73"/>
    </row>
    <row r="757" spans="2:14" ht="15.75" customHeight="1" x14ac:dyDescent="0.2">
      <c r="B757" s="104"/>
      <c r="C757" s="105"/>
      <c r="D757" s="105"/>
      <c r="E757" s="104"/>
      <c r="N757" s="73"/>
    </row>
    <row r="758" spans="2:14" ht="15.75" customHeight="1" x14ac:dyDescent="0.2">
      <c r="B758" s="104"/>
      <c r="C758" s="105"/>
      <c r="D758" s="105"/>
      <c r="E758" s="104"/>
      <c r="N758" s="73"/>
    </row>
    <row r="759" spans="2:14" ht="15.75" customHeight="1" x14ac:dyDescent="0.2">
      <c r="B759" s="104"/>
      <c r="C759" s="105"/>
      <c r="D759" s="105"/>
      <c r="E759" s="104"/>
      <c r="N759" s="73"/>
    </row>
    <row r="760" spans="2:14" ht="15.75" customHeight="1" x14ac:dyDescent="0.2">
      <c r="B760" s="104"/>
      <c r="C760" s="105"/>
      <c r="D760" s="105"/>
      <c r="E760" s="104"/>
      <c r="N760" s="73"/>
    </row>
    <row r="761" spans="2:14" ht="15.75" customHeight="1" x14ac:dyDescent="0.2">
      <c r="B761" s="104"/>
      <c r="C761" s="105"/>
      <c r="D761" s="105"/>
      <c r="E761" s="104"/>
      <c r="N761" s="73"/>
    </row>
    <row r="762" spans="2:14" ht="15.75" customHeight="1" x14ac:dyDescent="0.2">
      <c r="B762" s="104"/>
      <c r="C762" s="105"/>
      <c r="D762" s="105"/>
      <c r="E762" s="104"/>
      <c r="N762" s="73"/>
    </row>
    <row r="763" spans="2:14" ht="15.75" customHeight="1" x14ac:dyDescent="0.2">
      <c r="B763" s="104"/>
      <c r="C763" s="105"/>
      <c r="D763" s="105"/>
      <c r="E763" s="104"/>
      <c r="N763" s="73"/>
    </row>
    <row r="764" spans="2:14" ht="15.75" customHeight="1" x14ac:dyDescent="0.2">
      <c r="B764" s="104"/>
      <c r="C764" s="105"/>
      <c r="D764" s="105"/>
      <c r="E764" s="104"/>
      <c r="N764" s="73"/>
    </row>
    <row r="765" spans="2:14" ht="15.75" customHeight="1" x14ac:dyDescent="0.2">
      <c r="B765" s="104"/>
      <c r="C765" s="105"/>
      <c r="D765" s="105"/>
      <c r="E765" s="104"/>
      <c r="N765" s="73"/>
    </row>
    <row r="766" spans="2:14" ht="15.75" customHeight="1" x14ac:dyDescent="0.2">
      <c r="B766" s="104"/>
      <c r="C766" s="105"/>
      <c r="D766" s="105"/>
      <c r="E766" s="104"/>
      <c r="N766" s="73"/>
    </row>
    <row r="767" spans="2:14" ht="15.75" customHeight="1" x14ac:dyDescent="0.2">
      <c r="B767" s="104"/>
      <c r="C767" s="105"/>
      <c r="D767" s="105"/>
      <c r="E767" s="104"/>
      <c r="N767" s="73"/>
    </row>
    <row r="768" spans="2:14" ht="15.75" customHeight="1" x14ac:dyDescent="0.2">
      <c r="B768" s="104"/>
      <c r="C768" s="105"/>
      <c r="D768" s="105"/>
      <c r="E768" s="104"/>
      <c r="N768" s="73"/>
    </row>
    <row r="769" spans="2:14" ht="15.75" customHeight="1" x14ac:dyDescent="0.2">
      <c r="B769" s="104"/>
      <c r="C769" s="105"/>
      <c r="D769" s="105"/>
      <c r="E769" s="104"/>
      <c r="N769" s="73"/>
    </row>
    <row r="770" spans="2:14" ht="15.75" customHeight="1" x14ac:dyDescent="0.2">
      <c r="B770" s="104"/>
      <c r="C770" s="105"/>
      <c r="D770" s="105"/>
      <c r="E770" s="104"/>
      <c r="N770" s="73"/>
    </row>
    <row r="771" spans="2:14" ht="15.75" customHeight="1" x14ac:dyDescent="0.2">
      <c r="B771" s="104"/>
      <c r="C771" s="105"/>
      <c r="D771" s="105"/>
      <c r="E771" s="104"/>
      <c r="N771" s="73"/>
    </row>
    <row r="772" spans="2:14" ht="15.75" customHeight="1" x14ac:dyDescent="0.2">
      <c r="B772" s="104"/>
      <c r="C772" s="105"/>
      <c r="D772" s="105"/>
      <c r="E772" s="104"/>
      <c r="N772" s="73"/>
    </row>
    <row r="773" spans="2:14" ht="15.75" customHeight="1" x14ac:dyDescent="0.2">
      <c r="B773" s="104"/>
      <c r="C773" s="105"/>
      <c r="D773" s="105"/>
      <c r="E773" s="104"/>
      <c r="N773" s="73"/>
    </row>
    <row r="774" spans="2:14" ht="15.75" customHeight="1" x14ac:dyDescent="0.2">
      <c r="B774" s="104"/>
      <c r="C774" s="105"/>
      <c r="D774" s="105"/>
      <c r="E774" s="104"/>
      <c r="N774" s="73"/>
    </row>
    <row r="775" spans="2:14" ht="15.75" customHeight="1" x14ac:dyDescent="0.2">
      <c r="B775" s="104"/>
      <c r="C775" s="105"/>
      <c r="D775" s="105"/>
      <c r="E775" s="104"/>
      <c r="N775" s="73"/>
    </row>
    <row r="776" spans="2:14" ht="15.75" customHeight="1" x14ac:dyDescent="0.2">
      <c r="B776" s="104"/>
      <c r="C776" s="105"/>
      <c r="D776" s="105"/>
      <c r="E776" s="104"/>
      <c r="N776" s="73"/>
    </row>
    <row r="777" spans="2:14" ht="15.75" customHeight="1" x14ac:dyDescent="0.2">
      <c r="B777" s="104"/>
      <c r="C777" s="105"/>
      <c r="D777" s="105"/>
      <c r="E777" s="104"/>
      <c r="N777" s="73"/>
    </row>
    <row r="778" spans="2:14" ht="15.75" customHeight="1" x14ac:dyDescent="0.2">
      <c r="B778" s="104"/>
      <c r="C778" s="105"/>
      <c r="D778" s="105"/>
      <c r="E778" s="104"/>
      <c r="N778" s="73"/>
    </row>
    <row r="779" spans="2:14" ht="15.75" customHeight="1" x14ac:dyDescent="0.2">
      <c r="B779" s="104"/>
      <c r="C779" s="105"/>
      <c r="D779" s="105"/>
      <c r="E779" s="104"/>
      <c r="N779" s="73"/>
    </row>
    <row r="780" spans="2:14" ht="15.75" customHeight="1" x14ac:dyDescent="0.2">
      <c r="B780" s="104"/>
      <c r="C780" s="105"/>
      <c r="D780" s="105"/>
      <c r="E780" s="104"/>
      <c r="N780" s="73"/>
    </row>
    <row r="781" spans="2:14" ht="15.75" customHeight="1" x14ac:dyDescent="0.2">
      <c r="B781" s="104"/>
      <c r="C781" s="105"/>
      <c r="D781" s="105"/>
      <c r="E781" s="104"/>
      <c r="N781" s="73"/>
    </row>
    <row r="782" spans="2:14" ht="15.75" customHeight="1" x14ac:dyDescent="0.2">
      <c r="B782" s="104"/>
      <c r="C782" s="105"/>
      <c r="D782" s="105"/>
      <c r="E782" s="104"/>
      <c r="N782" s="73"/>
    </row>
    <row r="783" spans="2:14" ht="15.75" customHeight="1" x14ac:dyDescent="0.2">
      <c r="B783" s="104"/>
      <c r="C783" s="105"/>
      <c r="D783" s="105"/>
      <c r="E783" s="104"/>
      <c r="N783" s="73"/>
    </row>
    <row r="784" spans="2:14" ht="15.75" customHeight="1" x14ac:dyDescent="0.2">
      <c r="B784" s="104"/>
      <c r="C784" s="105"/>
      <c r="D784" s="105"/>
      <c r="E784" s="104"/>
      <c r="N784" s="73"/>
    </row>
    <row r="785" spans="2:14" ht="15.75" customHeight="1" x14ac:dyDescent="0.2">
      <c r="B785" s="104"/>
      <c r="C785" s="105"/>
      <c r="D785" s="105"/>
      <c r="E785" s="104"/>
      <c r="N785" s="73"/>
    </row>
    <row r="786" spans="2:14" ht="15.75" customHeight="1" x14ac:dyDescent="0.2">
      <c r="B786" s="104"/>
      <c r="C786" s="105"/>
      <c r="D786" s="105"/>
      <c r="E786" s="104"/>
      <c r="N786" s="73"/>
    </row>
    <row r="787" spans="2:14" ht="15.75" customHeight="1" x14ac:dyDescent="0.2">
      <c r="B787" s="104"/>
      <c r="C787" s="105"/>
      <c r="D787" s="105"/>
      <c r="E787" s="104"/>
      <c r="N787" s="73"/>
    </row>
    <row r="788" spans="2:14" ht="15.75" customHeight="1" x14ac:dyDescent="0.2">
      <c r="B788" s="104"/>
      <c r="C788" s="105"/>
      <c r="D788" s="105"/>
      <c r="E788" s="104"/>
      <c r="N788" s="73"/>
    </row>
    <row r="789" spans="2:14" ht="15.75" customHeight="1" x14ac:dyDescent="0.2">
      <c r="B789" s="104"/>
      <c r="C789" s="105"/>
      <c r="D789" s="105"/>
      <c r="E789" s="104"/>
      <c r="N789" s="73"/>
    </row>
    <row r="790" spans="2:14" ht="15.75" customHeight="1" x14ac:dyDescent="0.2">
      <c r="B790" s="104"/>
      <c r="C790" s="105"/>
      <c r="D790" s="105"/>
      <c r="E790" s="104"/>
      <c r="N790" s="73"/>
    </row>
    <row r="791" spans="2:14" ht="15.75" customHeight="1" x14ac:dyDescent="0.2">
      <c r="B791" s="104"/>
      <c r="C791" s="105"/>
      <c r="D791" s="105"/>
      <c r="E791" s="104"/>
      <c r="N791" s="73"/>
    </row>
    <row r="792" spans="2:14" ht="15.75" customHeight="1" x14ac:dyDescent="0.2">
      <c r="B792" s="104"/>
      <c r="C792" s="105"/>
      <c r="D792" s="105"/>
      <c r="E792" s="104"/>
      <c r="N792" s="73"/>
    </row>
    <row r="793" spans="2:14" ht="15.75" customHeight="1" x14ac:dyDescent="0.2">
      <c r="B793" s="104"/>
      <c r="C793" s="105"/>
      <c r="D793" s="105"/>
      <c r="E793" s="104"/>
      <c r="N793" s="73"/>
    </row>
    <row r="794" spans="2:14" ht="15.75" customHeight="1" x14ac:dyDescent="0.2">
      <c r="B794" s="104"/>
      <c r="C794" s="105"/>
      <c r="D794" s="105"/>
      <c r="E794" s="104"/>
      <c r="N794" s="73"/>
    </row>
    <row r="795" spans="2:14" ht="15.75" customHeight="1" x14ac:dyDescent="0.2">
      <c r="B795" s="104"/>
      <c r="C795" s="105"/>
      <c r="D795" s="105"/>
      <c r="E795" s="104"/>
      <c r="N795" s="73"/>
    </row>
    <row r="796" spans="2:14" ht="15.75" customHeight="1" x14ac:dyDescent="0.2">
      <c r="B796" s="104"/>
      <c r="C796" s="105"/>
      <c r="D796" s="105"/>
      <c r="E796" s="104"/>
      <c r="N796" s="73"/>
    </row>
    <row r="797" spans="2:14" ht="15.75" customHeight="1" x14ac:dyDescent="0.2">
      <c r="B797" s="104"/>
      <c r="C797" s="105"/>
      <c r="D797" s="105"/>
      <c r="E797" s="104"/>
      <c r="N797" s="73"/>
    </row>
    <row r="798" spans="2:14" ht="15.75" customHeight="1" x14ac:dyDescent="0.2">
      <c r="B798" s="104"/>
      <c r="C798" s="105"/>
      <c r="D798" s="105"/>
      <c r="E798" s="104"/>
      <c r="N798" s="73"/>
    </row>
    <row r="799" spans="2:14" ht="15.75" customHeight="1" x14ac:dyDescent="0.2">
      <c r="B799" s="104"/>
      <c r="C799" s="105"/>
      <c r="D799" s="105"/>
      <c r="E799" s="104"/>
      <c r="N799" s="73"/>
    </row>
    <row r="800" spans="2:14" ht="15.75" customHeight="1" x14ac:dyDescent="0.2">
      <c r="B800" s="104"/>
      <c r="C800" s="105"/>
      <c r="D800" s="105"/>
      <c r="E800" s="104"/>
      <c r="N800" s="73"/>
    </row>
    <row r="801" spans="2:14" ht="15.75" customHeight="1" x14ac:dyDescent="0.2">
      <c r="B801" s="104"/>
      <c r="C801" s="105"/>
      <c r="D801" s="105"/>
      <c r="E801" s="104"/>
      <c r="N801" s="73"/>
    </row>
    <row r="802" spans="2:14" ht="15.75" customHeight="1" x14ac:dyDescent="0.2">
      <c r="B802" s="104"/>
      <c r="C802" s="105"/>
      <c r="D802" s="105"/>
      <c r="E802" s="104"/>
      <c r="N802" s="73"/>
    </row>
    <row r="803" spans="2:14" ht="15.75" customHeight="1" x14ac:dyDescent="0.2">
      <c r="B803" s="104"/>
      <c r="C803" s="105"/>
      <c r="D803" s="105"/>
      <c r="E803" s="104"/>
      <c r="N803" s="73"/>
    </row>
    <row r="804" spans="2:14" ht="15.75" customHeight="1" x14ac:dyDescent="0.2">
      <c r="B804" s="104"/>
      <c r="C804" s="105"/>
      <c r="D804" s="105"/>
      <c r="E804" s="104"/>
      <c r="N804" s="73"/>
    </row>
    <row r="805" spans="2:14" ht="15.75" customHeight="1" x14ac:dyDescent="0.2">
      <c r="B805" s="104"/>
      <c r="C805" s="105"/>
      <c r="D805" s="105"/>
      <c r="E805" s="104"/>
      <c r="N805" s="73"/>
    </row>
    <row r="806" spans="2:14" ht="15.75" customHeight="1" x14ac:dyDescent="0.2">
      <c r="B806" s="104"/>
      <c r="C806" s="105"/>
      <c r="D806" s="105"/>
      <c r="E806" s="104"/>
      <c r="N806" s="73"/>
    </row>
    <row r="807" spans="2:14" ht="15.75" customHeight="1" x14ac:dyDescent="0.2">
      <c r="B807" s="104"/>
      <c r="C807" s="105"/>
      <c r="D807" s="105"/>
      <c r="E807" s="104"/>
      <c r="N807" s="73"/>
    </row>
    <row r="808" spans="2:14" ht="15.75" customHeight="1" x14ac:dyDescent="0.2">
      <c r="B808" s="104"/>
      <c r="C808" s="105"/>
      <c r="D808" s="105"/>
      <c r="E808" s="104"/>
      <c r="N808" s="73"/>
    </row>
    <row r="809" spans="2:14" ht="15.75" customHeight="1" x14ac:dyDescent="0.2">
      <c r="B809" s="104"/>
      <c r="C809" s="105"/>
      <c r="D809" s="105"/>
      <c r="E809" s="104"/>
      <c r="N809" s="73"/>
    </row>
    <row r="810" spans="2:14" ht="15.75" customHeight="1" x14ac:dyDescent="0.2">
      <c r="B810" s="104"/>
      <c r="C810" s="105"/>
      <c r="D810" s="105"/>
      <c r="E810" s="104"/>
      <c r="N810" s="73"/>
    </row>
    <row r="811" spans="2:14" ht="15.75" customHeight="1" x14ac:dyDescent="0.2">
      <c r="B811" s="104"/>
      <c r="C811" s="105"/>
      <c r="D811" s="105"/>
      <c r="E811" s="104"/>
      <c r="N811" s="73"/>
    </row>
    <row r="812" spans="2:14" ht="15.75" customHeight="1" x14ac:dyDescent="0.2">
      <c r="B812" s="104"/>
      <c r="C812" s="105"/>
      <c r="D812" s="105"/>
      <c r="E812" s="104"/>
      <c r="N812" s="73"/>
    </row>
    <row r="813" spans="2:14" ht="15.75" customHeight="1" x14ac:dyDescent="0.2">
      <c r="B813" s="104"/>
      <c r="C813" s="105"/>
      <c r="D813" s="105"/>
      <c r="E813" s="104"/>
      <c r="N813" s="73"/>
    </row>
    <row r="814" spans="2:14" ht="15.75" customHeight="1" x14ac:dyDescent="0.2">
      <c r="B814" s="104"/>
      <c r="C814" s="105"/>
      <c r="D814" s="105"/>
      <c r="E814" s="104"/>
      <c r="N814" s="73"/>
    </row>
    <row r="815" spans="2:14" ht="15.75" customHeight="1" x14ac:dyDescent="0.2">
      <c r="B815" s="104"/>
      <c r="C815" s="105"/>
      <c r="D815" s="105"/>
      <c r="E815" s="104"/>
      <c r="N815" s="73"/>
    </row>
    <row r="816" spans="2:14" ht="15.75" customHeight="1" x14ac:dyDescent="0.2">
      <c r="B816" s="104"/>
      <c r="C816" s="105"/>
      <c r="D816" s="105"/>
      <c r="E816" s="104"/>
      <c r="N816" s="73"/>
    </row>
    <row r="817" spans="2:14" ht="15.75" customHeight="1" x14ac:dyDescent="0.2">
      <c r="B817" s="104"/>
      <c r="C817" s="105"/>
      <c r="D817" s="105"/>
      <c r="E817" s="104"/>
      <c r="N817" s="73"/>
    </row>
    <row r="818" spans="2:14" ht="15.75" customHeight="1" x14ac:dyDescent="0.2">
      <c r="B818" s="104"/>
      <c r="C818" s="105"/>
      <c r="D818" s="105"/>
      <c r="E818" s="104"/>
      <c r="N818" s="73"/>
    </row>
    <row r="819" spans="2:14" ht="15.75" customHeight="1" x14ac:dyDescent="0.2">
      <c r="B819" s="104"/>
      <c r="C819" s="105"/>
      <c r="D819" s="105"/>
      <c r="E819" s="104"/>
      <c r="N819" s="73"/>
    </row>
    <row r="820" spans="2:14" ht="15.75" customHeight="1" x14ac:dyDescent="0.2">
      <c r="B820" s="104"/>
      <c r="C820" s="105"/>
      <c r="D820" s="105"/>
      <c r="E820" s="104"/>
      <c r="N820" s="73"/>
    </row>
    <row r="821" spans="2:14" ht="15.75" customHeight="1" x14ac:dyDescent="0.2">
      <c r="B821" s="104"/>
      <c r="C821" s="105"/>
      <c r="D821" s="105"/>
      <c r="E821" s="104"/>
      <c r="N821" s="73"/>
    </row>
    <row r="822" spans="2:14" ht="15.75" customHeight="1" x14ac:dyDescent="0.2">
      <c r="B822" s="104"/>
      <c r="C822" s="105"/>
      <c r="D822" s="105"/>
      <c r="E822" s="104"/>
      <c r="N822" s="73"/>
    </row>
    <row r="823" spans="2:14" ht="15.75" customHeight="1" x14ac:dyDescent="0.2">
      <c r="B823" s="104"/>
      <c r="C823" s="105"/>
      <c r="D823" s="105"/>
      <c r="E823" s="104"/>
      <c r="N823" s="73"/>
    </row>
    <row r="824" spans="2:14" ht="15.75" customHeight="1" x14ac:dyDescent="0.2">
      <c r="B824" s="104"/>
      <c r="C824" s="105"/>
      <c r="D824" s="105"/>
      <c r="E824" s="104"/>
      <c r="N824" s="73"/>
    </row>
    <row r="825" spans="2:14" ht="15.75" customHeight="1" x14ac:dyDescent="0.2">
      <c r="B825" s="104"/>
      <c r="C825" s="105"/>
      <c r="D825" s="105"/>
      <c r="E825" s="104"/>
      <c r="N825" s="73"/>
    </row>
    <row r="826" spans="2:14" ht="15.75" customHeight="1" x14ac:dyDescent="0.2">
      <c r="B826" s="104"/>
      <c r="C826" s="105"/>
      <c r="D826" s="105"/>
      <c r="E826" s="104"/>
      <c r="N826" s="73"/>
    </row>
    <row r="827" spans="2:14" ht="15.75" customHeight="1" x14ac:dyDescent="0.2">
      <c r="B827" s="104"/>
      <c r="C827" s="105"/>
      <c r="D827" s="105"/>
      <c r="E827" s="104"/>
      <c r="N827" s="73"/>
    </row>
    <row r="828" spans="2:14" ht="15.75" customHeight="1" x14ac:dyDescent="0.2">
      <c r="B828" s="104"/>
      <c r="C828" s="105"/>
      <c r="D828" s="105"/>
      <c r="E828" s="104"/>
      <c r="N828" s="73"/>
    </row>
    <row r="829" spans="2:14" ht="15.75" customHeight="1" x14ac:dyDescent="0.2">
      <c r="B829" s="104"/>
      <c r="C829" s="105"/>
      <c r="D829" s="105"/>
      <c r="E829" s="104"/>
      <c r="N829" s="73"/>
    </row>
    <row r="830" spans="2:14" ht="15.75" customHeight="1" x14ac:dyDescent="0.2">
      <c r="B830" s="104"/>
      <c r="C830" s="105"/>
      <c r="D830" s="105"/>
      <c r="E830" s="104"/>
      <c r="N830" s="73"/>
    </row>
    <row r="831" spans="2:14" ht="15.75" customHeight="1" x14ac:dyDescent="0.2">
      <c r="B831" s="104"/>
      <c r="C831" s="105"/>
      <c r="D831" s="105"/>
      <c r="E831" s="104"/>
      <c r="N831" s="73"/>
    </row>
    <row r="832" spans="2:14" ht="15.75" customHeight="1" x14ac:dyDescent="0.2">
      <c r="B832" s="104"/>
      <c r="C832" s="105"/>
      <c r="D832" s="105"/>
      <c r="E832" s="104"/>
      <c r="N832" s="73"/>
    </row>
    <row r="833" spans="2:14" ht="15.75" customHeight="1" x14ac:dyDescent="0.2">
      <c r="B833" s="104"/>
      <c r="C833" s="105"/>
      <c r="D833" s="105"/>
      <c r="E833" s="104"/>
      <c r="N833" s="73"/>
    </row>
    <row r="834" spans="2:14" ht="15.75" customHeight="1" x14ac:dyDescent="0.2">
      <c r="B834" s="104"/>
      <c r="C834" s="105"/>
      <c r="D834" s="105"/>
      <c r="E834" s="104"/>
      <c r="N834" s="73"/>
    </row>
    <row r="835" spans="2:14" ht="15.75" customHeight="1" x14ac:dyDescent="0.2">
      <c r="B835" s="104"/>
      <c r="C835" s="105"/>
      <c r="D835" s="105"/>
      <c r="E835" s="104"/>
      <c r="N835" s="73"/>
    </row>
    <row r="836" spans="2:14" ht="15.75" customHeight="1" x14ac:dyDescent="0.2">
      <c r="B836" s="104"/>
      <c r="C836" s="105"/>
      <c r="D836" s="105"/>
      <c r="E836" s="104"/>
      <c r="N836" s="73"/>
    </row>
    <row r="837" spans="2:14" ht="15.75" customHeight="1" x14ac:dyDescent="0.2">
      <c r="B837" s="104"/>
      <c r="C837" s="105"/>
      <c r="D837" s="105"/>
      <c r="E837" s="104"/>
      <c r="N837" s="73"/>
    </row>
    <row r="838" spans="2:14" ht="15.75" customHeight="1" x14ac:dyDescent="0.2">
      <c r="B838" s="104"/>
      <c r="C838" s="105"/>
      <c r="D838" s="105"/>
      <c r="E838" s="104"/>
      <c r="N838" s="73"/>
    </row>
    <row r="839" spans="2:14" ht="15.75" customHeight="1" x14ac:dyDescent="0.2">
      <c r="B839" s="104"/>
      <c r="C839" s="105"/>
      <c r="D839" s="105"/>
      <c r="E839" s="104"/>
      <c r="N839" s="73"/>
    </row>
    <row r="840" spans="2:14" ht="15.75" customHeight="1" x14ac:dyDescent="0.2">
      <c r="B840" s="104"/>
      <c r="C840" s="105"/>
      <c r="D840" s="105"/>
      <c r="E840" s="104"/>
      <c r="N840" s="73"/>
    </row>
    <row r="841" spans="2:14" ht="15.75" customHeight="1" x14ac:dyDescent="0.2">
      <c r="B841" s="104"/>
      <c r="C841" s="105"/>
      <c r="D841" s="105"/>
      <c r="E841" s="104"/>
      <c r="N841" s="73"/>
    </row>
    <row r="842" spans="2:14" ht="15.75" customHeight="1" x14ac:dyDescent="0.2">
      <c r="B842" s="104"/>
      <c r="C842" s="105"/>
      <c r="D842" s="105"/>
      <c r="E842" s="104"/>
      <c r="N842" s="73"/>
    </row>
    <row r="843" spans="2:14" ht="15.75" customHeight="1" x14ac:dyDescent="0.2">
      <c r="B843" s="104"/>
      <c r="C843" s="105"/>
      <c r="D843" s="105"/>
      <c r="E843" s="104"/>
      <c r="N843" s="73"/>
    </row>
    <row r="844" spans="2:14" ht="15.75" customHeight="1" x14ac:dyDescent="0.2">
      <c r="B844" s="104"/>
      <c r="C844" s="105"/>
      <c r="D844" s="105"/>
      <c r="E844" s="104"/>
      <c r="N844" s="73"/>
    </row>
    <row r="845" spans="2:14" ht="15.75" customHeight="1" x14ac:dyDescent="0.2">
      <c r="B845" s="104"/>
      <c r="C845" s="105"/>
      <c r="D845" s="105"/>
      <c r="E845" s="104"/>
      <c r="N845" s="73"/>
    </row>
    <row r="846" spans="2:14" ht="15.75" customHeight="1" x14ac:dyDescent="0.2">
      <c r="B846" s="104"/>
      <c r="C846" s="105"/>
      <c r="D846" s="105"/>
      <c r="E846" s="104"/>
      <c r="N846" s="73"/>
    </row>
    <row r="847" spans="2:14" ht="15.75" customHeight="1" x14ac:dyDescent="0.2">
      <c r="B847" s="104"/>
      <c r="C847" s="105"/>
      <c r="D847" s="105"/>
      <c r="E847" s="104"/>
      <c r="N847" s="73"/>
    </row>
    <row r="848" spans="2:14" ht="15.75" customHeight="1" x14ac:dyDescent="0.2">
      <c r="B848" s="104"/>
      <c r="C848" s="105"/>
      <c r="D848" s="105"/>
      <c r="E848" s="104"/>
      <c r="N848" s="73"/>
    </row>
    <row r="849" spans="2:14" ht="15.75" customHeight="1" x14ac:dyDescent="0.2">
      <c r="B849" s="104"/>
      <c r="C849" s="105"/>
      <c r="D849" s="105"/>
      <c r="E849" s="104"/>
      <c r="N849" s="73"/>
    </row>
    <row r="850" spans="2:14" ht="15.75" customHeight="1" x14ac:dyDescent="0.2">
      <c r="B850" s="104"/>
      <c r="C850" s="105"/>
      <c r="D850" s="105"/>
      <c r="E850" s="104"/>
      <c r="N850" s="73"/>
    </row>
    <row r="851" spans="2:14" ht="15.75" customHeight="1" x14ac:dyDescent="0.2">
      <c r="B851" s="104"/>
      <c r="C851" s="105"/>
      <c r="D851" s="105"/>
      <c r="E851" s="104"/>
      <c r="N851" s="73"/>
    </row>
    <row r="852" spans="2:14" ht="15.75" customHeight="1" x14ac:dyDescent="0.2">
      <c r="B852" s="104"/>
      <c r="C852" s="105"/>
      <c r="D852" s="105"/>
      <c r="E852" s="104"/>
      <c r="N852" s="73"/>
    </row>
    <row r="853" spans="2:14" ht="15.75" customHeight="1" x14ac:dyDescent="0.2">
      <c r="B853" s="104"/>
      <c r="C853" s="105"/>
      <c r="D853" s="105"/>
      <c r="E853" s="104"/>
      <c r="N853" s="73"/>
    </row>
    <row r="854" spans="2:14" ht="15.75" customHeight="1" x14ac:dyDescent="0.2">
      <c r="B854" s="104"/>
      <c r="C854" s="105"/>
      <c r="D854" s="105"/>
      <c r="E854" s="104"/>
      <c r="N854" s="73"/>
    </row>
    <row r="855" spans="2:14" ht="15.75" customHeight="1" x14ac:dyDescent="0.2">
      <c r="B855" s="104"/>
      <c r="C855" s="105"/>
      <c r="D855" s="105"/>
      <c r="E855" s="104"/>
      <c r="N855" s="73"/>
    </row>
    <row r="856" spans="2:14" ht="15.75" customHeight="1" x14ac:dyDescent="0.2">
      <c r="B856" s="104"/>
      <c r="C856" s="105"/>
      <c r="D856" s="105"/>
      <c r="E856" s="104"/>
      <c r="N856" s="73"/>
    </row>
    <row r="857" spans="2:14" ht="15.75" customHeight="1" x14ac:dyDescent="0.2">
      <c r="B857" s="104"/>
      <c r="C857" s="105"/>
      <c r="D857" s="105"/>
      <c r="E857" s="104"/>
      <c r="N857" s="73"/>
    </row>
    <row r="858" spans="2:14" ht="15.75" customHeight="1" x14ac:dyDescent="0.2">
      <c r="B858" s="104"/>
      <c r="C858" s="105"/>
      <c r="D858" s="105"/>
      <c r="E858" s="104"/>
      <c r="N858" s="73"/>
    </row>
    <row r="859" spans="2:14" ht="15.75" customHeight="1" x14ac:dyDescent="0.2">
      <c r="B859" s="104"/>
      <c r="C859" s="105"/>
      <c r="D859" s="105"/>
      <c r="E859" s="104"/>
      <c r="N859" s="73"/>
    </row>
    <row r="860" spans="2:14" ht="15.75" customHeight="1" x14ac:dyDescent="0.2">
      <c r="B860" s="104"/>
      <c r="C860" s="105"/>
      <c r="D860" s="105"/>
      <c r="E860" s="104"/>
      <c r="N860" s="73"/>
    </row>
    <row r="861" spans="2:14" ht="15.75" customHeight="1" x14ac:dyDescent="0.2">
      <c r="B861" s="104"/>
      <c r="C861" s="105"/>
      <c r="D861" s="105"/>
      <c r="E861" s="104"/>
      <c r="N861" s="73"/>
    </row>
    <row r="862" spans="2:14" ht="15.75" customHeight="1" x14ac:dyDescent="0.2">
      <c r="B862" s="104"/>
      <c r="C862" s="105"/>
      <c r="D862" s="105"/>
      <c r="E862" s="104"/>
      <c r="N862" s="73"/>
    </row>
    <row r="863" spans="2:14" ht="15.75" customHeight="1" x14ac:dyDescent="0.2">
      <c r="B863" s="104"/>
      <c r="C863" s="105"/>
      <c r="D863" s="105"/>
      <c r="E863" s="104"/>
      <c r="N863" s="73"/>
    </row>
    <row r="864" spans="2:14" ht="15.75" customHeight="1" x14ac:dyDescent="0.2">
      <c r="B864" s="104"/>
      <c r="C864" s="105"/>
      <c r="D864" s="105"/>
      <c r="E864" s="104"/>
      <c r="N864" s="73"/>
    </row>
    <row r="865" spans="2:14" ht="15.75" customHeight="1" x14ac:dyDescent="0.2">
      <c r="B865" s="104"/>
      <c r="C865" s="105"/>
      <c r="D865" s="105"/>
      <c r="E865" s="104"/>
      <c r="N865" s="73"/>
    </row>
    <row r="866" spans="2:14" ht="15.75" customHeight="1" x14ac:dyDescent="0.2">
      <c r="B866" s="104"/>
      <c r="C866" s="105"/>
      <c r="D866" s="105"/>
      <c r="E866" s="104"/>
      <c r="N866" s="73"/>
    </row>
    <row r="867" spans="2:14" ht="15.75" customHeight="1" x14ac:dyDescent="0.2">
      <c r="B867" s="104"/>
      <c r="C867" s="105"/>
      <c r="D867" s="105"/>
      <c r="E867" s="104"/>
      <c r="N867" s="73"/>
    </row>
    <row r="868" spans="2:14" ht="15.75" customHeight="1" x14ac:dyDescent="0.2">
      <c r="B868" s="104"/>
      <c r="C868" s="105"/>
      <c r="D868" s="105"/>
      <c r="E868" s="104"/>
      <c r="N868" s="73"/>
    </row>
    <row r="869" spans="2:14" ht="15.75" customHeight="1" x14ac:dyDescent="0.2">
      <c r="B869" s="104"/>
      <c r="C869" s="105"/>
      <c r="D869" s="105"/>
      <c r="E869" s="104"/>
      <c r="N869" s="73"/>
    </row>
    <row r="870" spans="2:14" ht="15.75" customHeight="1" x14ac:dyDescent="0.2">
      <c r="B870" s="104"/>
      <c r="C870" s="105"/>
      <c r="D870" s="105"/>
      <c r="E870" s="104"/>
      <c r="N870" s="73"/>
    </row>
    <row r="871" spans="2:14" ht="15.75" customHeight="1" x14ac:dyDescent="0.2">
      <c r="B871" s="104"/>
      <c r="C871" s="105"/>
      <c r="D871" s="105"/>
      <c r="E871" s="104"/>
      <c r="N871" s="73"/>
    </row>
    <row r="872" spans="2:14" ht="15.75" customHeight="1" x14ac:dyDescent="0.2">
      <c r="B872" s="104"/>
      <c r="C872" s="105"/>
      <c r="D872" s="105"/>
      <c r="E872" s="104"/>
      <c r="N872" s="73"/>
    </row>
    <row r="873" spans="2:14" ht="15.75" customHeight="1" x14ac:dyDescent="0.2">
      <c r="B873" s="104"/>
      <c r="C873" s="105"/>
      <c r="D873" s="105"/>
      <c r="E873" s="104"/>
      <c r="N873" s="73"/>
    </row>
    <row r="874" spans="2:14" ht="15.75" customHeight="1" x14ac:dyDescent="0.2">
      <c r="B874" s="104"/>
      <c r="C874" s="105"/>
      <c r="D874" s="105"/>
      <c r="E874" s="104"/>
      <c r="N874" s="73"/>
    </row>
    <row r="875" spans="2:14" ht="15.75" customHeight="1" x14ac:dyDescent="0.2">
      <c r="B875" s="104"/>
      <c r="C875" s="105"/>
      <c r="D875" s="105"/>
      <c r="E875" s="104"/>
      <c r="N875" s="73"/>
    </row>
    <row r="876" spans="2:14" ht="15.75" customHeight="1" x14ac:dyDescent="0.2">
      <c r="B876" s="104"/>
      <c r="C876" s="105"/>
      <c r="D876" s="105"/>
      <c r="E876" s="104"/>
      <c r="N876" s="73"/>
    </row>
    <row r="877" spans="2:14" ht="15.75" customHeight="1" x14ac:dyDescent="0.2">
      <c r="B877" s="104"/>
      <c r="C877" s="105"/>
      <c r="D877" s="105"/>
      <c r="E877" s="104"/>
      <c r="N877" s="73"/>
    </row>
    <row r="878" spans="2:14" ht="15.75" customHeight="1" x14ac:dyDescent="0.2">
      <c r="B878" s="104"/>
      <c r="C878" s="105"/>
      <c r="D878" s="105"/>
      <c r="E878" s="104"/>
      <c r="N878" s="73"/>
    </row>
    <row r="879" spans="2:14" ht="15.75" customHeight="1" x14ac:dyDescent="0.2">
      <c r="B879" s="104"/>
      <c r="C879" s="105"/>
      <c r="D879" s="105"/>
      <c r="E879" s="104"/>
      <c r="N879" s="73"/>
    </row>
    <row r="880" spans="2:14" ht="15.75" customHeight="1" x14ac:dyDescent="0.2">
      <c r="B880" s="104"/>
      <c r="C880" s="105"/>
      <c r="D880" s="105"/>
      <c r="E880" s="104"/>
      <c r="N880" s="73"/>
    </row>
    <row r="881" spans="2:14" ht="15.75" customHeight="1" x14ac:dyDescent="0.2">
      <c r="B881" s="104"/>
      <c r="C881" s="105"/>
      <c r="D881" s="105"/>
      <c r="E881" s="104"/>
      <c r="N881" s="73"/>
    </row>
    <row r="882" spans="2:14" ht="15.75" customHeight="1" x14ac:dyDescent="0.2">
      <c r="B882" s="104"/>
      <c r="C882" s="105"/>
      <c r="D882" s="105"/>
      <c r="E882" s="104"/>
      <c r="N882" s="73"/>
    </row>
    <row r="883" spans="2:14" ht="15.75" customHeight="1" x14ac:dyDescent="0.2">
      <c r="B883" s="104"/>
      <c r="C883" s="105"/>
      <c r="D883" s="105"/>
      <c r="E883" s="104"/>
      <c r="N883" s="73"/>
    </row>
    <row r="884" spans="2:14" ht="15.75" customHeight="1" x14ac:dyDescent="0.2">
      <c r="B884" s="104"/>
      <c r="C884" s="105"/>
      <c r="D884" s="105"/>
      <c r="E884" s="104"/>
      <c r="N884" s="73"/>
    </row>
    <row r="885" spans="2:14" ht="15.75" customHeight="1" x14ac:dyDescent="0.2">
      <c r="B885" s="104"/>
      <c r="C885" s="105"/>
      <c r="D885" s="105"/>
      <c r="E885" s="104"/>
      <c r="N885" s="73"/>
    </row>
    <row r="886" spans="2:14" ht="15.75" customHeight="1" x14ac:dyDescent="0.2">
      <c r="B886" s="104"/>
      <c r="C886" s="105"/>
      <c r="D886" s="105"/>
      <c r="E886" s="104"/>
      <c r="N886" s="73"/>
    </row>
    <row r="887" spans="2:14" ht="15.75" customHeight="1" x14ac:dyDescent="0.2">
      <c r="B887" s="104"/>
      <c r="C887" s="105"/>
      <c r="D887" s="105"/>
      <c r="E887" s="104"/>
      <c r="N887" s="73"/>
    </row>
    <row r="888" spans="2:14" ht="15.75" customHeight="1" x14ac:dyDescent="0.2">
      <c r="B888" s="104"/>
      <c r="C888" s="105"/>
      <c r="D888" s="105"/>
      <c r="E888" s="104"/>
      <c r="N888" s="73"/>
    </row>
    <row r="889" spans="2:14" ht="15.75" customHeight="1" x14ac:dyDescent="0.2">
      <c r="B889" s="104"/>
      <c r="C889" s="105"/>
      <c r="D889" s="105"/>
      <c r="E889" s="104"/>
      <c r="N889" s="73"/>
    </row>
    <row r="890" spans="2:14" ht="15.75" customHeight="1" x14ac:dyDescent="0.2">
      <c r="B890" s="104"/>
      <c r="C890" s="105"/>
      <c r="D890" s="105"/>
      <c r="E890" s="104"/>
      <c r="N890" s="73"/>
    </row>
    <row r="891" spans="2:14" ht="15.75" customHeight="1" x14ac:dyDescent="0.2">
      <c r="B891" s="104"/>
      <c r="C891" s="105"/>
      <c r="D891" s="105"/>
      <c r="E891" s="104"/>
      <c r="N891" s="73"/>
    </row>
    <row r="892" spans="2:14" ht="15.75" customHeight="1" x14ac:dyDescent="0.2">
      <c r="B892" s="104"/>
      <c r="C892" s="105"/>
      <c r="D892" s="105"/>
      <c r="E892" s="104"/>
      <c r="N892" s="73"/>
    </row>
    <row r="893" spans="2:14" ht="15.75" customHeight="1" x14ac:dyDescent="0.2">
      <c r="B893" s="104"/>
      <c r="C893" s="105"/>
      <c r="D893" s="105"/>
      <c r="E893" s="104"/>
      <c r="N893" s="73"/>
    </row>
    <row r="894" spans="2:14" ht="15.75" customHeight="1" x14ac:dyDescent="0.2">
      <c r="B894" s="104"/>
      <c r="C894" s="105"/>
      <c r="D894" s="105"/>
      <c r="E894" s="104"/>
      <c r="N894" s="73"/>
    </row>
    <row r="895" spans="2:14" ht="15.75" customHeight="1" x14ac:dyDescent="0.2">
      <c r="B895" s="104"/>
      <c r="C895" s="105"/>
      <c r="D895" s="105"/>
      <c r="E895" s="104"/>
      <c r="N895" s="73"/>
    </row>
    <row r="896" spans="2:14" ht="15.75" customHeight="1" x14ac:dyDescent="0.2">
      <c r="B896" s="104"/>
      <c r="C896" s="105"/>
      <c r="D896" s="105"/>
      <c r="E896" s="104"/>
      <c r="N896" s="73"/>
    </row>
    <row r="897" spans="2:14" ht="15.75" customHeight="1" x14ac:dyDescent="0.2">
      <c r="B897" s="104"/>
      <c r="C897" s="105"/>
      <c r="D897" s="105"/>
      <c r="E897" s="104"/>
      <c r="N897" s="73"/>
    </row>
    <row r="898" spans="2:14" ht="15.75" customHeight="1" x14ac:dyDescent="0.2">
      <c r="B898" s="104"/>
      <c r="C898" s="105"/>
      <c r="D898" s="105"/>
      <c r="E898" s="104"/>
      <c r="N898" s="73"/>
    </row>
    <row r="899" spans="2:14" ht="15.75" customHeight="1" x14ac:dyDescent="0.2">
      <c r="B899" s="104"/>
      <c r="C899" s="105"/>
      <c r="D899" s="105"/>
      <c r="E899" s="104"/>
      <c r="N899" s="73"/>
    </row>
    <row r="900" spans="2:14" ht="15.75" customHeight="1" x14ac:dyDescent="0.2">
      <c r="B900" s="104"/>
      <c r="C900" s="105"/>
      <c r="D900" s="105"/>
      <c r="E900" s="104"/>
      <c r="N900" s="73"/>
    </row>
    <row r="901" spans="2:14" ht="15.75" customHeight="1" x14ac:dyDescent="0.2">
      <c r="B901" s="104"/>
      <c r="C901" s="105"/>
      <c r="D901" s="105"/>
      <c r="E901" s="104"/>
      <c r="N901" s="73"/>
    </row>
    <row r="902" spans="2:14" ht="15.75" customHeight="1" x14ac:dyDescent="0.2">
      <c r="B902" s="104"/>
      <c r="C902" s="105"/>
      <c r="D902" s="105"/>
      <c r="E902" s="104"/>
      <c r="N902" s="73"/>
    </row>
    <row r="903" spans="2:14" ht="15.75" customHeight="1" x14ac:dyDescent="0.2">
      <c r="B903" s="104"/>
      <c r="C903" s="105"/>
      <c r="D903" s="105"/>
      <c r="E903" s="104"/>
      <c r="N903" s="73"/>
    </row>
    <row r="904" spans="2:14" ht="15.75" customHeight="1" x14ac:dyDescent="0.2">
      <c r="B904" s="104"/>
      <c r="C904" s="105"/>
      <c r="D904" s="105"/>
      <c r="E904" s="104"/>
      <c r="N904" s="73"/>
    </row>
    <row r="905" spans="2:14" ht="15.75" customHeight="1" x14ac:dyDescent="0.2">
      <c r="B905" s="104"/>
      <c r="C905" s="105"/>
      <c r="D905" s="105"/>
      <c r="E905" s="104"/>
      <c r="N905" s="73"/>
    </row>
    <row r="906" spans="2:14" ht="15.75" customHeight="1" x14ac:dyDescent="0.2">
      <c r="B906" s="104"/>
      <c r="C906" s="105"/>
      <c r="D906" s="105"/>
      <c r="E906" s="104"/>
      <c r="N906" s="73"/>
    </row>
    <row r="907" spans="2:14" ht="15.75" customHeight="1" x14ac:dyDescent="0.2">
      <c r="B907" s="104"/>
      <c r="C907" s="105"/>
      <c r="D907" s="105"/>
      <c r="E907" s="104"/>
      <c r="N907" s="73"/>
    </row>
    <row r="908" spans="2:14" ht="15.75" customHeight="1" x14ac:dyDescent="0.2">
      <c r="B908" s="104"/>
      <c r="C908" s="105"/>
      <c r="D908" s="105"/>
      <c r="E908" s="104"/>
      <c r="N908" s="73"/>
    </row>
    <row r="909" spans="2:14" ht="15.75" customHeight="1" x14ac:dyDescent="0.2">
      <c r="B909" s="104"/>
      <c r="C909" s="105"/>
      <c r="D909" s="105"/>
      <c r="E909" s="104"/>
      <c r="N909" s="73"/>
    </row>
    <row r="910" spans="2:14" ht="15.75" customHeight="1" x14ac:dyDescent="0.2">
      <c r="B910" s="104"/>
      <c r="C910" s="105"/>
      <c r="D910" s="105"/>
      <c r="E910" s="104"/>
      <c r="N910" s="73"/>
    </row>
    <row r="911" spans="2:14" ht="15.75" customHeight="1" x14ac:dyDescent="0.2">
      <c r="B911" s="104"/>
      <c r="C911" s="105"/>
      <c r="D911" s="105"/>
      <c r="E911" s="104"/>
      <c r="N911" s="73"/>
    </row>
    <row r="912" spans="2:14" ht="15.75" customHeight="1" x14ac:dyDescent="0.2">
      <c r="B912" s="104"/>
      <c r="C912" s="105"/>
      <c r="D912" s="105"/>
      <c r="E912" s="104"/>
      <c r="N912" s="73"/>
    </row>
    <row r="913" spans="2:14" ht="15.75" customHeight="1" x14ac:dyDescent="0.2">
      <c r="B913" s="104"/>
      <c r="C913" s="105"/>
      <c r="D913" s="105"/>
      <c r="E913" s="104"/>
      <c r="N913" s="73"/>
    </row>
    <row r="914" spans="2:14" ht="15.75" customHeight="1" x14ac:dyDescent="0.2">
      <c r="B914" s="104"/>
      <c r="C914" s="105"/>
      <c r="D914" s="105"/>
      <c r="E914" s="104"/>
      <c r="N914" s="73"/>
    </row>
    <row r="915" spans="2:14" ht="15.75" customHeight="1" x14ac:dyDescent="0.2">
      <c r="B915" s="104"/>
      <c r="C915" s="105"/>
      <c r="D915" s="105"/>
      <c r="E915" s="104"/>
      <c r="N915" s="73"/>
    </row>
    <row r="916" spans="2:14" ht="15.75" customHeight="1" x14ac:dyDescent="0.2">
      <c r="B916" s="104"/>
      <c r="C916" s="105"/>
      <c r="D916" s="105"/>
      <c r="E916" s="104"/>
      <c r="N916" s="73"/>
    </row>
    <row r="917" spans="2:14" ht="15.75" customHeight="1" x14ac:dyDescent="0.2">
      <c r="B917" s="104"/>
      <c r="C917" s="105"/>
      <c r="D917" s="105"/>
      <c r="E917" s="104"/>
      <c r="N917" s="73"/>
    </row>
    <row r="918" spans="2:14" ht="15.75" customHeight="1" x14ac:dyDescent="0.2">
      <c r="B918" s="104"/>
      <c r="C918" s="105"/>
      <c r="D918" s="105"/>
      <c r="E918" s="104"/>
      <c r="N918" s="73"/>
    </row>
    <row r="919" spans="2:14" ht="15.75" customHeight="1" x14ac:dyDescent="0.2">
      <c r="B919" s="104"/>
      <c r="C919" s="105"/>
      <c r="D919" s="105"/>
      <c r="E919" s="104"/>
      <c r="N919" s="73"/>
    </row>
    <row r="920" spans="2:14" ht="15.75" customHeight="1" x14ac:dyDescent="0.2">
      <c r="B920" s="104"/>
      <c r="C920" s="105"/>
      <c r="D920" s="105"/>
      <c r="E920" s="104"/>
      <c r="N920" s="73"/>
    </row>
    <row r="921" spans="2:14" ht="15.75" customHeight="1" x14ac:dyDescent="0.2">
      <c r="B921" s="104"/>
      <c r="C921" s="105"/>
      <c r="D921" s="105"/>
      <c r="E921" s="104"/>
      <c r="N921" s="73"/>
    </row>
    <row r="922" spans="2:14" ht="15.75" customHeight="1" x14ac:dyDescent="0.2">
      <c r="B922" s="104"/>
      <c r="C922" s="105"/>
      <c r="D922" s="105"/>
      <c r="E922" s="104"/>
      <c r="N922" s="73"/>
    </row>
    <row r="923" spans="2:14" ht="15.75" customHeight="1" x14ac:dyDescent="0.2">
      <c r="B923" s="104"/>
      <c r="C923" s="105"/>
      <c r="D923" s="105"/>
      <c r="E923" s="104"/>
      <c r="N923" s="73"/>
    </row>
    <row r="924" spans="2:14" ht="15.75" customHeight="1" x14ac:dyDescent="0.2">
      <c r="B924" s="104"/>
      <c r="C924" s="105"/>
      <c r="D924" s="105"/>
      <c r="E924" s="104"/>
      <c r="N924" s="73"/>
    </row>
    <row r="925" spans="2:14" ht="15.75" customHeight="1" x14ac:dyDescent="0.2">
      <c r="B925" s="104"/>
      <c r="C925" s="105"/>
      <c r="D925" s="105"/>
      <c r="E925" s="104"/>
      <c r="N925" s="73"/>
    </row>
    <row r="926" spans="2:14" ht="15.75" customHeight="1" x14ac:dyDescent="0.2">
      <c r="B926" s="104"/>
      <c r="C926" s="105"/>
      <c r="D926" s="105"/>
      <c r="E926" s="104"/>
      <c r="N926" s="73"/>
    </row>
    <row r="927" spans="2:14" ht="15.75" customHeight="1" x14ac:dyDescent="0.2">
      <c r="B927" s="104"/>
      <c r="C927" s="105"/>
      <c r="D927" s="105"/>
      <c r="E927" s="104"/>
      <c r="N927" s="73"/>
    </row>
    <row r="928" spans="2:14" ht="15.75" customHeight="1" x14ac:dyDescent="0.2">
      <c r="B928" s="104"/>
      <c r="C928" s="105"/>
      <c r="D928" s="105"/>
      <c r="E928" s="104"/>
      <c r="N928" s="73"/>
    </row>
    <row r="929" spans="2:14" ht="15.75" customHeight="1" x14ac:dyDescent="0.2">
      <c r="B929" s="104"/>
      <c r="C929" s="105"/>
      <c r="D929" s="105"/>
      <c r="E929" s="104"/>
      <c r="N929" s="73"/>
    </row>
    <row r="930" spans="2:14" ht="15.75" customHeight="1" x14ac:dyDescent="0.2">
      <c r="B930" s="104"/>
      <c r="C930" s="105"/>
      <c r="D930" s="105"/>
      <c r="E930" s="104"/>
      <c r="N930" s="73"/>
    </row>
    <row r="931" spans="2:14" ht="15.75" customHeight="1" x14ac:dyDescent="0.2">
      <c r="B931" s="104"/>
      <c r="C931" s="105"/>
      <c r="D931" s="105"/>
      <c r="E931" s="104"/>
      <c r="N931" s="73"/>
    </row>
    <row r="932" spans="2:14" ht="15.75" customHeight="1" x14ac:dyDescent="0.2">
      <c r="B932" s="104"/>
      <c r="C932" s="105"/>
      <c r="D932" s="105"/>
      <c r="E932" s="104"/>
      <c r="N932" s="73"/>
    </row>
    <row r="933" spans="2:14" ht="15.75" customHeight="1" x14ac:dyDescent="0.2">
      <c r="B933" s="104"/>
      <c r="C933" s="105"/>
      <c r="D933" s="105"/>
      <c r="E933" s="104"/>
      <c r="N933" s="73"/>
    </row>
    <row r="934" spans="2:14" ht="15.75" customHeight="1" x14ac:dyDescent="0.2">
      <c r="B934" s="104"/>
      <c r="C934" s="105"/>
      <c r="D934" s="105"/>
      <c r="E934" s="104"/>
      <c r="N934" s="73"/>
    </row>
    <row r="935" spans="2:14" ht="15.75" customHeight="1" x14ac:dyDescent="0.2">
      <c r="B935" s="104"/>
      <c r="C935" s="105"/>
      <c r="D935" s="105"/>
      <c r="E935" s="104"/>
      <c r="N935" s="73"/>
    </row>
    <row r="936" spans="2:14" ht="15.75" customHeight="1" x14ac:dyDescent="0.2">
      <c r="B936" s="104"/>
      <c r="C936" s="105"/>
      <c r="D936" s="105"/>
      <c r="E936" s="104"/>
      <c r="N936" s="73"/>
    </row>
    <row r="937" spans="2:14" ht="15.75" customHeight="1" x14ac:dyDescent="0.2">
      <c r="B937" s="104"/>
      <c r="C937" s="105"/>
      <c r="D937" s="105"/>
      <c r="E937" s="104"/>
      <c r="N937" s="73"/>
    </row>
    <row r="938" spans="2:14" ht="15.75" customHeight="1" x14ac:dyDescent="0.2">
      <c r="B938" s="104"/>
      <c r="C938" s="105"/>
      <c r="D938" s="105"/>
      <c r="E938" s="104"/>
      <c r="N938" s="73"/>
    </row>
    <row r="939" spans="2:14" ht="15.75" customHeight="1" x14ac:dyDescent="0.2">
      <c r="B939" s="104"/>
      <c r="C939" s="105"/>
      <c r="D939" s="105"/>
      <c r="E939" s="104"/>
      <c r="N939" s="73"/>
    </row>
    <row r="940" spans="2:14" ht="15.75" customHeight="1" x14ac:dyDescent="0.2">
      <c r="B940" s="104"/>
      <c r="C940" s="105"/>
      <c r="D940" s="105"/>
      <c r="E940" s="104"/>
      <c r="N940" s="73"/>
    </row>
    <row r="941" spans="2:14" ht="15.75" customHeight="1" x14ac:dyDescent="0.2">
      <c r="B941" s="104"/>
      <c r="C941" s="105"/>
      <c r="D941" s="105"/>
      <c r="E941" s="104"/>
      <c r="N941" s="73"/>
    </row>
    <row r="942" spans="2:14" ht="15.75" customHeight="1" x14ac:dyDescent="0.2">
      <c r="B942" s="104"/>
      <c r="C942" s="105"/>
      <c r="D942" s="105"/>
      <c r="E942" s="104"/>
      <c r="N942" s="73"/>
    </row>
    <row r="943" spans="2:14" ht="15.75" customHeight="1" x14ac:dyDescent="0.2">
      <c r="B943" s="104"/>
      <c r="C943" s="105"/>
      <c r="D943" s="105"/>
      <c r="E943" s="104"/>
      <c r="N943" s="73"/>
    </row>
    <row r="944" spans="2:14" ht="15.75" customHeight="1" x14ac:dyDescent="0.2">
      <c r="B944" s="104"/>
      <c r="C944" s="105"/>
      <c r="D944" s="105"/>
      <c r="E944" s="104"/>
      <c r="N944" s="73"/>
    </row>
    <row r="945" spans="2:14" ht="15.75" customHeight="1" x14ac:dyDescent="0.2">
      <c r="B945" s="104"/>
      <c r="C945" s="105"/>
      <c r="D945" s="105"/>
      <c r="E945" s="104"/>
      <c r="N945" s="73"/>
    </row>
    <row r="946" spans="2:14" ht="15.75" customHeight="1" x14ac:dyDescent="0.2">
      <c r="B946" s="104"/>
      <c r="C946" s="105"/>
      <c r="D946" s="105"/>
      <c r="E946" s="104"/>
      <c r="N946" s="73"/>
    </row>
    <row r="947" spans="2:14" ht="15.75" customHeight="1" x14ac:dyDescent="0.2">
      <c r="B947" s="104"/>
      <c r="C947" s="105"/>
      <c r="D947" s="105"/>
      <c r="E947" s="104"/>
      <c r="N947" s="73"/>
    </row>
    <row r="948" spans="2:14" ht="15.75" customHeight="1" x14ac:dyDescent="0.2">
      <c r="B948" s="104"/>
      <c r="C948" s="105"/>
      <c r="D948" s="105"/>
      <c r="E948" s="104"/>
      <c r="N948" s="73"/>
    </row>
    <row r="949" spans="2:14" ht="15.75" customHeight="1" x14ac:dyDescent="0.2">
      <c r="B949" s="104"/>
      <c r="C949" s="105"/>
      <c r="D949" s="105"/>
      <c r="E949" s="104"/>
      <c r="N949" s="73"/>
    </row>
    <row r="950" spans="2:14" ht="15.75" customHeight="1" x14ac:dyDescent="0.2">
      <c r="B950" s="104"/>
      <c r="C950" s="105"/>
      <c r="D950" s="105"/>
      <c r="E950" s="104"/>
      <c r="N950" s="73"/>
    </row>
    <row r="951" spans="2:14" ht="15.75" customHeight="1" x14ac:dyDescent="0.2">
      <c r="B951" s="104"/>
      <c r="C951" s="105"/>
      <c r="D951" s="105"/>
      <c r="E951" s="104"/>
      <c r="N951" s="73"/>
    </row>
    <row r="952" spans="2:14" ht="15.75" customHeight="1" x14ac:dyDescent="0.2">
      <c r="B952" s="104"/>
      <c r="C952" s="105"/>
      <c r="D952" s="105"/>
      <c r="E952" s="104"/>
      <c r="N952" s="73"/>
    </row>
    <row r="953" spans="2:14" ht="15.75" customHeight="1" x14ac:dyDescent="0.2">
      <c r="B953" s="104"/>
      <c r="C953" s="105"/>
      <c r="D953" s="105"/>
      <c r="E953" s="104"/>
      <c r="N953" s="73"/>
    </row>
    <row r="954" spans="2:14" ht="15.75" customHeight="1" x14ac:dyDescent="0.2">
      <c r="B954" s="104"/>
      <c r="C954" s="105"/>
      <c r="D954" s="105"/>
      <c r="E954" s="104"/>
      <c r="N954" s="73"/>
    </row>
    <row r="955" spans="2:14" ht="15.75" customHeight="1" x14ac:dyDescent="0.2">
      <c r="B955" s="104"/>
      <c r="C955" s="105"/>
      <c r="D955" s="105"/>
      <c r="E955" s="104"/>
      <c r="N955" s="73"/>
    </row>
    <row r="956" spans="2:14" ht="15.75" customHeight="1" x14ac:dyDescent="0.2">
      <c r="B956" s="104"/>
      <c r="C956" s="105"/>
      <c r="D956" s="105"/>
      <c r="E956" s="104"/>
      <c r="N956" s="73"/>
    </row>
    <row r="957" spans="2:14" ht="15.75" customHeight="1" x14ac:dyDescent="0.2">
      <c r="B957" s="104"/>
      <c r="C957" s="105"/>
      <c r="D957" s="105"/>
      <c r="E957" s="104"/>
      <c r="N957" s="73"/>
    </row>
    <row r="958" spans="2:14" ht="15.75" customHeight="1" x14ac:dyDescent="0.2">
      <c r="B958" s="104"/>
      <c r="C958" s="105"/>
      <c r="D958" s="105"/>
      <c r="E958" s="104"/>
      <c r="N958" s="73"/>
    </row>
    <row r="959" spans="2:14" ht="15.75" customHeight="1" x14ac:dyDescent="0.2">
      <c r="B959" s="104"/>
      <c r="C959" s="105"/>
      <c r="D959" s="105"/>
      <c r="E959" s="104"/>
      <c r="N959" s="73"/>
    </row>
    <row r="960" spans="2:14" ht="15.75" customHeight="1" x14ac:dyDescent="0.2">
      <c r="B960" s="104"/>
      <c r="C960" s="105"/>
      <c r="D960" s="105"/>
      <c r="E960" s="104"/>
      <c r="N960" s="73"/>
    </row>
    <row r="961" spans="2:14" ht="15.75" customHeight="1" x14ac:dyDescent="0.2">
      <c r="B961" s="104"/>
      <c r="C961" s="105"/>
      <c r="D961" s="105"/>
      <c r="E961" s="104"/>
      <c r="N961" s="73"/>
    </row>
    <row r="962" spans="2:14" ht="15.75" customHeight="1" x14ac:dyDescent="0.2">
      <c r="B962" s="104"/>
      <c r="C962" s="105"/>
      <c r="D962" s="105"/>
      <c r="E962" s="104"/>
      <c r="N962" s="73"/>
    </row>
    <row r="963" spans="2:14" ht="15.75" customHeight="1" x14ac:dyDescent="0.2">
      <c r="B963" s="104"/>
      <c r="C963" s="105"/>
      <c r="D963" s="105"/>
      <c r="E963" s="104"/>
      <c r="N963" s="73"/>
    </row>
    <row r="964" spans="2:14" ht="15.75" customHeight="1" x14ac:dyDescent="0.2">
      <c r="B964" s="104"/>
      <c r="C964" s="105"/>
      <c r="D964" s="105"/>
      <c r="E964" s="104"/>
      <c r="N964" s="73"/>
    </row>
    <row r="965" spans="2:14" ht="15.75" customHeight="1" x14ac:dyDescent="0.2">
      <c r="B965" s="104"/>
      <c r="C965" s="105"/>
      <c r="D965" s="105"/>
      <c r="E965" s="104"/>
      <c r="N965" s="73"/>
    </row>
    <row r="966" spans="2:14" ht="15.75" customHeight="1" x14ac:dyDescent="0.2">
      <c r="B966" s="104"/>
      <c r="C966" s="105"/>
      <c r="D966" s="105"/>
      <c r="E966" s="104"/>
      <c r="N966" s="73"/>
    </row>
    <row r="967" spans="2:14" ht="15.75" customHeight="1" x14ac:dyDescent="0.2">
      <c r="B967" s="104"/>
      <c r="C967" s="105"/>
      <c r="D967" s="105"/>
      <c r="E967" s="104"/>
      <c r="N967" s="73"/>
    </row>
    <row r="968" spans="2:14" ht="15.75" customHeight="1" x14ac:dyDescent="0.2">
      <c r="B968" s="104"/>
      <c r="C968" s="105"/>
      <c r="D968" s="105"/>
      <c r="E968" s="104"/>
      <c r="N968" s="73"/>
    </row>
    <row r="969" spans="2:14" ht="15.75" customHeight="1" x14ac:dyDescent="0.2">
      <c r="B969" s="104"/>
      <c r="C969" s="105"/>
      <c r="D969" s="105"/>
      <c r="E969" s="104"/>
      <c r="N969" s="73"/>
    </row>
    <row r="970" spans="2:14" ht="15.75" customHeight="1" x14ac:dyDescent="0.2">
      <c r="B970" s="104"/>
      <c r="C970" s="105"/>
      <c r="D970" s="105"/>
      <c r="E970" s="104"/>
      <c r="N970" s="73"/>
    </row>
    <row r="971" spans="2:14" ht="15.75" customHeight="1" x14ac:dyDescent="0.2">
      <c r="B971" s="104"/>
      <c r="C971" s="105"/>
      <c r="D971" s="105"/>
      <c r="E971" s="104"/>
      <c r="N971" s="73"/>
    </row>
    <row r="972" spans="2:14" ht="15.75" customHeight="1" x14ac:dyDescent="0.2">
      <c r="B972" s="104"/>
      <c r="C972" s="105"/>
      <c r="D972" s="105"/>
      <c r="E972" s="104"/>
      <c r="N972" s="73"/>
    </row>
    <row r="973" spans="2:14" ht="15.75" customHeight="1" x14ac:dyDescent="0.2">
      <c r="B973" s="104"/>
      <c r="C973" s="105"/>
      <c r="D973" s="105"/>
      <c r="E973" s="104"/>
      <c r="N973" s="73"/>
    </row>
    <row r="974" spans="2:14" ht="15.75" customHeight="1" x14ac:dyDescent="0.2">
      <c r="B974" s="104"/>
      <c r="C974" s="105"/>
      <c r="D974" s="105"/>
      <c r="E974" s="104"/>
      <c r="N974" s="73"/>
    </row>
    <row r="975" spans="2:14" ht="15.75" customHeight="1" x14ac:dyDescent="0.2">
      <c r="B975" s="104"/>
      <c r="C975" s="105"/>
      <c r="D975" s="105"/>
      <c r="E975" s="104"/>
      <c r="N975" s="73"/>
    </row>
    <row r="976" spans="2:14" ht="15.75" customHeight="1" x14ac:dyDescent="0.2">
      <c r="B976" s="104"/>
      <c r="C976" s="105"/>
      <c r="D976" s="105"/>
      <c r="E976" s="104"/>
      <c r="N976" s="73"/>
    </row>
    <row r="977" spans="2:14" ht="15.75" customHeight="1" x14ac:dyDescent="0.2">
      <c r="B977" s="104"/>
      <c r="C977" s="105"/>
      <c r="D977" s="105"/>
      <c r="E977" s="104"/>
      <c r="N977" s="73"/>
    </row>
    <row r="978" spans="2:14" ht="15.75" customHeight="1" x14ac:dyDescent="0.2">
      <c r="B978" s="104"/>
      <c r="C978" s="105"/>
      <c r="D978" s="105"/>
      <c r="E978" s="104"/>
      <c r="N978" s="73"/>
    </row>
    <row r="979" spans="2:14" ht="15.75" customHeight="1" x14ac:dyDescent="0.2">
      <c r="B979" s="104"/>
      <c r="C979" s="105"/>
      <c r="D979" s="105"/>
      <c r="E979" s="104"/>
      <c r="N979" s="73"/>
    </row>
    <row r="980" spans="2:14" ht="15.75" customHeight="1" x14ac:dyDescent="0.2">
      <c r="B980" s="104"/>
      <c r="C980" s="105"/>
      <c r="D980" s="105"/>
      <c r="E980" s="104"/>
      <c r="N980" s="73"/>
    </row>
    <row r="981" spans="2:14" ht="15.75" customHeight="1" x14ac:dyDescent="0.2">
      <c r="B981" s="104"/>
      <c r="C981" s="105"/>
      <c r="D981" s="105"/>
      <c r="E981" s="104"/>
      <c r="N981" s="73"/>
    </row>
    <row r="982" spans="2:14" ht="15.75" customHeight="1" x14ac:dyDescent="0.2">
      <c r="B982" s="104"/>
      <c r="C982" s="105"/>
      <c r="D982" s="105"/>
      <c r="E982" s="104"/>
      <c r="N982" s="73"/>
    </row>
    <row r="983" spans="2:14" ht="15.75" customHeight="1" x14ac:dyDescent="0.2">
      <c r="B983" s="104"/>
      <c r="C983" s="105"/>
      <c r="D983" s="105"/>
      <c r="E983" s="104"/>
      <c r="N983" s="73"/>
    </row>
    <row r="984" spans="2:14" ht="15.75" customHeight="1" x14ac:dyDescent="0.2">
      <c r="B984" s="104"/>
      <c r="C984" s="105"/>
      <c r="D984" s="105"/>
      <c r="E984" s="104"/>
      <c r="N984" s="73"/>
    </row>
    <row r="985" spans="2:14" ht="15.75" customHeight="1" x14ac:dyDescent="0.2">
      <c r="B985" s="104"/>
      <c r="C985" s="105"/>
      <c r="D985" s="105"/>
      <c r="E985" s="104"/>
      <c r="N985" s="73"/>
    </row>
    <row r="986" spans="2:14" ht="15.75" customHeight="1" x14ac:dyDescent="0.2">
      <c r="B986" s="104"/>
      <c r="C986" s="105"/>
      <c r="D986" s="105"/>
      <c r="E986" s="104"/>
      <c r="N986" s="73"/>
    </row>
    <row r="987" spans="2:14" ht="15.75" customHeight="1" x14ac:dyDescent="0.2">
      <c r="B987" s="104"/>
      <c r="C987" s="105"/>
      <c r="D987" s="105"/>
      <c r="E987" s="104"/>
      <c r="N987" s="73"/>
    </row>
    <row r="988" spans="2:14" ht="15.75" customHeight="1" x14ac:dyDescent="0.2">
      <c r="B988" s="104"/>
      <c r="C988" s="105"/>
      <c r="D988" s="105"/>
      <c r="E988" s="104"/>
      <c r="N988" s="73"/>
    </row>
    <row r="989" spans="2:14" ht="15.75" customHeight="1" x14ac:dyDescent="0.2">
      <c r="B989" s="104"/>
      <c r="C989" s="105"/>
      <c r="D989" s="105"/>
      <c r="E989" s="104"/>
      <c r="N989" s="73"/>
    </row>
    <row r="990" spans="2:14" ht="15.75" customHeight="1" x14ac:dyDescent="0.2">
      <c r="B990" s="104"/>
      <c r="C990" s="105"/>
      <c r="D990" s="105"/>
      <c r="E990" s="104"/>
      <c r="N990" s="73"/>
    </row>
    <row r="991" spans="2:14" ht="15.75" customHeight="1" x14ac:dyDescent="0.2">
      <c r="B991" s="104"/>
      <c r="C991" s="105"/>
      <c r="D991" s="105"/>
      <c r="E991" s="104"/>
      <c r="N991" s="73"/>
    </row>
    <row r="992" spans="2:14" ht="15.75" customHeight="1" x14ac:dyDescent="0.2">
      <c r="B992" s="104"/>
      <c r="C992" s="105"/>
      <c r="D992" s="105"/>
      <c r="E992" s="104"/>
      <c r="N992" s="73"/>
    </row>
    <row r="993" spans="2:14" ht="15.75" customHeight="1" x14ac:dyDescent="0.2">
      <c r="B993" s="104"/>
      <c r="C993" s="105"/>
      <c r="D993" s="105"/>
      <c r="E993" s="104"/>
      <c r="N993" s="73"/>
    </row>
    <row r="994" spans="2:14" ht="15.75" customHeight="1" x14ac:dyDescent="0.2">
      <c r="B994" s="104"/>
      <c r="C994" s="105"/>
      <c r="D994" s="105"/>
      <c r="E994" s="104"/>
      <c r="N994" s="73"/>
    </row>
    <row r="995" spans="2:14" ht="15.75" customHeight="1" x14ac:dyDescent="0.2">
      <c r="B995" s="104"/>
      <c r="C995" s="105"/>
      <c r="D995" s="105"/>
      <c r="E995" s="104"/>
      <c r="N995" s="73"/>
    </row>
    <row r="996" spans="2:14" ht="15.75" customHeight="1" x14ac:dyDescent="0.2">
      <c r="B996" s="104"/>
      <c r="C996" s="105"/>
      <c r="D996" s="105"/>
      <c r="E996" s="104"/>
      <c r="N996" s="73"/>
    </row>
    <row r="997" spans="2:14" ht="15.75" customHeight="1" x14ac:dyDescent="0.2">
      <c r="B997" s="104"/>
      <c r="C997" s="105"/>
      <c r="D997" s="105"/>
      <c r="E997" s="104"/>
      <c r="N997" s="73"/>
    </row>
    <row r="998" spans="2:14" ht="15.75" customHeight="1" x14ac:dyDescent="0.2">
      <c r="B998" s="104"/>
      <c r="C998" s="105"/>
      <c r="D998" s="105"/>
      <c r="E998" s="104"/>
      <c r="N998" s="73"/>
    </row>
    <row r="999" spans="2:14" ht="15.75" customHeight="1" x14ac:dyDescent="0.2">
      <c r="B999" s="104"/>
      <c r="C999" s="105"/>
      <c r="D999" s="105"/>
      <c r="E999" s="104"/>
      <c r="N999" s="73"/>
    </row>
    <row r="1000" spans="2:14" ht="15.75" customHeight="1" x14ac:dyDescent="0.2">
      <c r="B1000" s="104"/>
      <c r="C1000" s="105"/>
      <c r="D1000" s="105"/>
      <c r="E1000" s="104"/>
      <c r="N1000" s="73"/>
    </row>
  </sheetData>
  <mergeCells count="2">
    <mergeCell ref="G13:H13"/>
    <mergeCell ref="G14:H1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showGridLines="0" workbookViewId="0">
      <selection activeCell="H77" sqref="H77"/>
    </sheetView>
  </sheetViews>
  <sheetFormatPr baseColWidth="10" defaultColWidth="14.5" defaultRowHeight="15" customHeight="1" x14ac:dyDescent="0.2"/>
  <cols>
    <col min="1" max="1" width="1.83203125" customWidth="1"/>
    <col min="2" max="2" width="30.83203125" customWidth="1"/>
    <col min="3" max="3" width="19.83203125" customWidth="1"/>
    <col min="4" max="4" width="13.5" customWidth="1"/>
    <col min="5" max="5" width="12.33203125" customWidth="1"/>
    <col min="6" max="6" width="16.6640625" customWidth="1"/>
    <col min="7" max="7" width="2" customWidth="1"/>
    <col min="8" max="8" width="29.1640625" customWidth="1"/>
    <col min="9" max="9" width="1.5" customWidth="1"/>
    <col min="10" max="10" width="12.1640625" customWidth="1"/>
    <col min="11" max="11" width="8.6640625" customWidth="1"/>
    <col min="12" max="12" width="33" customWidth="1"/>
    <col min="13" max="13" width="18.5" customWidth="1"/>
    <col min="14" max="14" width="11.1640625" customWidth="1"/>
    <col min="15" max="15" width="13" customWidth="1"/>
  </cols>
  <sheetData>
    <row r="1" spans="1:15" x14ac:dyDescent="0.2">
      <c r="A1" s="1"/>
      <c r="B1" s="72"/>
      <c r="C1" s="72"/>
      <c r="D1" s="71"/>
      <c r="E1" s="71"/>
      <c r="F1" s="72"/>
      <c r="G1" s="1"/>
      <c r="H1" s="1"/>
      <c r="I1" s="1"/>
      <c r="L1" s="106" t="s">
        <v>29</v>
      </c>
      <c r="M1" s="8" t="s">
        <v>82</v>
      </c>
      <c r="N1" s="106" t="s">
        <v>32</v>
      </c>
      <c r="O1" s="106" t="s">
        <v>83</v>
      </c>
    </row>
    <row r="2" spans="1:15" ht="16" x14ac:dyDescent="0.2">
      <c r="A2" s="1"/>
      <c r="B2" s="74" t="s">
        <v>29</v>
      </c>
      <c r="C2" s="74"/>
      <c r="D2" s="75" t="s">
        <v>31</v>
      </c>
      <c r="E2" s="74" t="s">
        <v>32</v>
      </c>
      <c r="F2" s="74" t="s">
        <v>33</v>
      </c>
      <c r="G2" s="1"/>
      <c r="H2" s="76" t="s">
        <v>34</v>
      </c>
      <c r="I2" s="1"/>
      <c r="L2" s="90" t="s">
        <v>103</v>
      </c>
      <c r="M2" s="78">
        <v>1.4999999999999999E-2</v>
      </c>
      <c r="N2" s="46" t="s">
        <v>84</v>
      </c>
      <c r="O2" s="91">
        <v>50</v>
      </c>
    </row>
    <row r="3" spans="1:15" ht="29" x14ac:dyDescent="0.2">
      <c r="A3" s="1"/>
      <c r="B3" s="107" t="s">
        <v>103</v>
      </c>
      <c r="C3" s="107" t="s">
        <v>104</v>
      </c>
      <c r="D3" s="78">
        <f>$H$3*'PADRÃO BERNARDINOS'!M2</f>
        <v>0.44999999999999996</v>
      </c>
      <c r="E3" s="79" t="s">
        <v>84</v>
      </c>
      <c r="F3" s="80">
        <f>D3*'PADRÃO BERNARDINOS'!O2</f>
        <v>22.499999999999996</v>
      </c>
      <c r="G3" s="1"/>
      <c r="H3" s="81">
        <v>30</v>
      </c>
      <c r="I3" s="1"/>
      <c r="L3" s="90" t="s">
        <v>105</v>
      </c>
      <c r="M3" s="78">
        <v>0.03</v>
      </c>
      <c r="N3" s="46" t="s">
        <v>84</v>
      </c>
      <c r="O3" s="91">
        <v>30</v>
      </c>
    </row>
    <row r="4" spans="1:15" x14ac:dyDescent="0.2">
      <c r="A4" s="1"/>
      <c r="B4" s="107" t="s">
        <v>105</v>
      </c>
      <c r="C4" s="107" t="s">
        <v>104</v>
      </c>
      <c r="D4" s="78">
        <f>$H$3*'PADRÃO BERNARDINOS'!M3</f>
        <v>0.89999999999999991</v>
      </c>
      <c r="E4" s="79" t="s">
        <v>84</v>
      </c>
      <c r="F4" s="80">
        <f>D4*'PADRÃO BERNARDINOS'!O3</f>
        <v>26.999999999999996</v>
      </c>
      <c r="G4" s="1"/>
      <c r="H4" s="1"/>
      <c r="I4" s="1"/>
      <c r="L4" s="90" t="s">
        <v>106</v>
      </c>
      <c r="M4" s="78">
        <v>1.4999999999999999E-2</v>
      </c>
      <c r="N4" s="46" t="s">
        <v>84</v>
      </c>
      <c r="O4" s="91">
        <v>35</v>
      </c>
    </row>
    <row r="5" spans="1:15" ht="16" x14ac:dyDescent="0.2">
      <c r="A5" s="1"/>
      <c r="B5" s="107" t="s">
        <v>106</v>
      </c>
      <c r="C5" s="107" t="s">
        <v>104</v>
      </c>
      <c r="D5" s="78">
        <f>$H$3*'PADRÃO BERNARDINOS'!M4</f>
        <v>0.44999999999999996</v>
      </c>
      <c r="E5" s="79" t="s">
        <v>84</v>
      </c>
      <c r="F5" s="80">
        <f>D5*'PADRÃO BERNARDINOS'!O4</f>
        <v>15.749999999999998</v>
      </c>
      <c r="G5" s="1"/>
      <c r="H5" s="108" t="s">
        <v>49</v>
      </c>
      <c r="I5" s="1"/>
      <c r="L5" s="90" t="s">
        <v>107</v>
      </c>
      <c r="M5" s="78">
        <v>1.4999999999999999E-2</v>
      </c>
      <c r="N5" s="46" t="s">
        <v>84</v>
      </c>
      <c r="O5" s="91">
        <v>30</v>
      </c>
    </row>
    <row r="6" spans="1:15" ht="26" x14ac:dyDescent="0.3">
      <c r="A6" s="1"/>
      <c r="B6" s="107" t="s">
        <v>107</v>
      </c>
      <c r="C6" s="107" t="s">
        <v>104</v>
      </c>
      <c r="D6" s="78">
        <f>$H$3*'PADRÃO BERNARDINOS'!M5</f>
        <v>0.44999999999999996</v>
      </c>
      <c r="E6" s="79" t="s">
        <v>84</v>
      </c>
      <c r="F6" s="80">
        <f>D6*'PADRÃO BERNARDINOS'!O5</f>
        <v>13.499999999999998</v>
      </c>
      <c r="G6" s="1"/>
      <c r="H6" s="109">
        <v>1000</v>
      </c>
      <c r="I6" s="1"/>
      <c r="L6" s="90" t="s">
        <v>108</v>
      </c>
      <c r="M6" s="78">
        <v>0.01</v>
      </c>
      <c r="N6" s="46" t="s">
        <v>84</v>
      </c>
      <c r="O6" s="91">
        <v>60</v>
      </c>
    </row>
    <row r="7" spans="1:15" x14ac:dyDescent="0.2">
      <c r="A7" s="1"/>
      <c r="B7" s="107" t="s">
        <v>108</v>
      </c>
      <c r="C7" s="107" t="s">
        <v>104</v>
      </c>
      <c r="D7" s="78">
        <f>$H$3*'PADRÃO BERNARDINOS'!M6</f>
        <v>0.3</v>
      </c>
      <c r="E7" s="79" t="s">
        <v>84</v>
      </c>
      <c r="F7" s="80">
        <f>D7*'PADRÃO BERNARDINOS'!O6</f>
        <v>18</v>
      </c>
      <c r="G7" s="1"/>
      <c r="H7" s="1"/>
      <c r="I7" s="1"/>
      <c r="L7" s="90" t="s">
        <v>109</v>
      </c>
      <c r="M7" s="78">
        <v>1.4999999999999999E-2</v>
      </c>
      <c r="N7" s="46" t="s">
        <v>84</v>
      </c>
      <c r="O7" s="91">
        <v>30</v>
      </c>
    </row>
    <row r="8" spans="1:15" x14ac:dyDescent="0.2">
      <c r="A8" s="1"/>
      <c r="B8" s="107" t="s">
        <v>109</v>
      </c>
      <c r="C8" s="107" t="s">
        <v>104</v>
      </c>
      <c r="D8" s="78">
        <f>$H$3*'PADRÃO BERNARDINOS'!M7</f>
        <v>0.44999999999999996</v>
      </c>
      <c r="E8" s="79" t="s">
        <v>84</v>
      </c>
      <c r="F8" s="80">
        <f>D8*'PADRÃO BERNARDINOS'!O7</f>
        <v>13.499999999999998</v>
      </c>
      <c r="G8" s="1"/>
      <c r="H8" s="87" t="s">
        <v>55</v>
      </c>
      <c r="I8" s="1"/>
      <c r="L8" s="90" t="s">
        <v>110</v>
      </c>
      <c r="M8" s="78">
        <v>0.01</v>
      </c>
      <c r="N8" s="46" t="s">
        <v>84</v>
      </c>
      <c r="O8" s="91">
        <v>40</v>
      </c>
    </row>
    <row r="9" spans="1:15" x14ac:dyDescent="0.2">
      <c r="A9" s="1"/>
      <c r="B9" s="107" t="s">
        <v>110</v>
      </c>
      <c r="C9" s="107" t="s">
        <v>104</v>
      </c>
      <c r="D9" s="78">
        <f>$H$3*'PADRÃO BERNARDINOS'!M8</f>
        <v>0.3</v>
      </c>
      <c r="E9" s="79" t="s">
        <v>84</v>
      </c>
      <c r="F9" s="80">
        <f>D9*'PADRÃO BERNARDINOS'!O8</f>
        <v>12</v>
      </c>
      <c r="G9" s="1"/>
      <c r="H9" s="89">
        <f>SUM(F:F)</f>
        <v>2602.33</v>
      </c>
      <c r="I9" s="45"/>
      <c r="L9" s="90" t="s">
        <v>111</v>
      </c>
      <c r="M9" s="78">
        <v>0.02</v>
      </c>
      <c r="N9" s="46"/>
      <c r="O9" s="91">
        <v>30</v>
      </c>
    </row>
    <row r="10" spans="1:15" x14ac:dyDescent="0.2">
      <c r="A10" s="1"/>
      <c r="B10" s="107" t="s">
        <v>111</v>
      </c>
      <c r="C10" s="107" t="s">
        <v>104</v>
      </c>
      <c r="D10" s="78">
        <f>$H$3*'PADRÃO BERNARDINOS'!M9</f>
        <v>0.6</v>
      </c>
      <c r="E10" s="79" t="s">
        <v>84</v>
      </c>
      <c r="F10" s="80">
        <f>D10*'PADRÃO BERNARDINOS'!O9</f>
        <v>18</v>
      </c>
      <c r="G10" s="1"/>
      <c r="H10" s="1"/>
      <c r="I10" s="1"/>
      <c r="L10" s="90" t="s">
        <v>112</v>
      </c>
      <c r="M10" s="78">
        <v>0.01</v>
      </c>
      <c r="N10" s="46" t="s">
        <v>113</v>
      </c>
      <c r="O10" s="91">
        <v>30</v>
      </c>
    </row>
    <row r="11" spans="1:15" x14ac:dyDescent="0.2">
      <c r="A11" s="1"/>
      <c r="B11" s="90" t="s">
        <v>112</v>
      </c>
      <c r="C11" s="107" t="s">
        <v>104</v>
      </c>
      <c r="D11" s="78">
        <f>$H$3*'PADRÃO BERNARDINOS'!M10</f>
        <v>0.3</v>
      </c>
      <c r="E11" s="79" t="s">
        <v>84</v>
      </c>
      <c r="F11" s="80">
        <f>D11*'PADRÃO BERNARDINOS'!O10</f>
        <v>9</v>
      </c>
      <c r="G11" s="1"/>
      <c r="H11" s="87" t="s">
        <v>62</v>
      </c>
      <c r="I11" s="1"/>
      <c r="L11" s="90" t="s">
        <v>114</v>
      </c>
      <c r="M11" s="78">
        <v>0.01</v>
      </c>
      <c r="N11" s="46" t="s">
        <v>84</v>
      </c>
      <c r="O11" s="84">
        <v>30</v>
      </c>
    </row>
    <row r="12" spans="1:15" x14ac:dyDescent="0.2">
      <c r="A12" s="1"/>
      <c r="B12" s="107" t="s">
        <v>114</v>
      </c>
      <c r="C12" s="107" t="s">
        <v>104</v>
      </c>
      <c r="D12" s="78">
        <f>$H$3*'PADRÃO BERNARDINOS'!M11</f>
        <v>0.3</v>
      </c>
      <c r="E12" s="79" t="s">
        <v>115</v>
      </c>
      <c r="F12" s="80">
        <f>D12*'PADRÃO BERNARDINOS'!O11</f>
        <v>9</v>
      </c>
      <c r="G12" s="1"/>
      <c r="H12" s="89">
        <f>H9+H6</f>
        <v>3602.33</v>
      </c>
      <c r="I12" s="1"/>
      <c r="L12" s="90" t="s">
        <v>116</v>
      </c>
      <c r="M12" s="78">
        <v>0.01</v>
      </c>
      <c r="N12" s="46" t="s">
        <v>84</v>
      </c>
      <c r="O12" s="91">
        <v>30</v>
      </c>
    </row>
    <row r="13" spans="1:15" x14ac:dyDescent="0.2">
      <c r="A13" s="1"/>
      <c r="B13" s="107" t="s">
        <v>116</v>
      </c>
      <c r="C13" s="107" t="s">
        <v>104</v>
      </c>
      <c r="D13" s="78">
        <f>$H$3*'PADRÃO BERNARDINOS'!M12</f>
        <v>0.3</v>
      </c>
      <c r="E13" s="79" t="s">
        <v>115</v>
      </c>
      <c r="F13" s="80">
        <f>D13*'PADRÃO BERNARDINOS'!O12</f>
        <v>9</v>
      </c>
      <c r="G13" s="1"/>
      <c r="H13" s="1"/>
      <c r="I13" s="1"/>
      <c r="L13" s="90" t="s">
        <v>117</v>
      </c>
      <c r="M13" s="110">
        <v>2</v>
      </c>
      <c r="N13" s="46" t="s">
        <v>100</v>
      </c>
      <c r="O13" s="91">
        <v>0.3</v>
      </c>
    </row>
    <row r="14" spans="1:15" x14ac:dyDescent="0.2">
      <c r="A14" s="1"/>
      <c r="B14" s="107" t="s">
        <v>117</v>
      </c>
      <c r="C14" s="107" t="s">
        <v>104</v>
      </c>
      <c r="D14" s="78">
        <f>$H$3*'PADRÃO BERNARDINOS'!M13</f>
        <v>60</v>
      </c>
      <c r="E14" s="79" t="s">
        <v>100</v>
      </c>
      <c r="F14" s="80">
        <f>D14*'PADRÃO BERNARDINOS'!O13</f>
        <v>18</v>
      </c>
      <c r="G14" s="1"/>
      <c r="H14" s="111" t="s">
        <v>118</v>
      </c>
      <c r="I14" s="1"/>
      <c r="L14" s="90" t="s">
        <v>119</v>
      </c>
      <c r="M14" s="112">
        <v>0.5</v>
      </c>
      <c r="N14" s="46" t="s">
        <v>100</v>
      </c>
      <c r="O14" s="91">
        <v>2</v>
      </c>
    </row>
    <row r="15" spans="1:15" ht="21" x14ac:dyDescent="0.2">
      <c r="A15" s="1"/>
      <c r="B15" s="107" t="s">
        <v>119</v>
      </c>
      <c r="C15" s="107" t="s">
        <v>120</v>
      </c>
      <c r="D15" s="78">
        <f>$H$3*'PADRÃO BERNARDINOS'!M14</f>
        <v>15</v>
      </c>
      <c r="E15" s="79" t="s">
        <v>100</v>
      </c>
      <c r="F15" s="80">
        <f>D15*'PADRÃO BERNARDINOS'!O14</f>
        <v>30</v>
      </c>
      <c r="G15" s="1"/>
      <c r="H15" s="86">
        <f>H12/H3</f>
        <v>120.07766666666666</v>
      </c>
      <c r="I15" s="1"/>
      <c r="L15" s="113" t="s">
        <v>85</v>
      </c>
      <c r="M15" s="114">
        <v>0.05</v>
      </c>
      <c r="N15" s="115" t="s">
        <v>84</v>
      </c>
      <c r="O15" s="116"/>
    </row>
    <row r="16" spans="1:15" ht="16" x14ac:dyDescent="0.2">
      <c r="A16" s="1"/>
      <c r="B16" s="117" t="s">
        <v>85</v>
      </c>
      <c r="C16" s="117" t="s">
        <v>121</v>
      </c>
      <c r="D16" s="114">
        <f>$H$3*'PADRÃO BERNARDINOS'!M15</f>
        <v>1.5</v>
      </c>
      <c r="E16" s="118" t="s">
        <v>84</v>
      </c>
      <c r="F16" s="119"/>
      <c r="G16" s="1"/>
      <c r="H16" s="1"/>
      <c r="I16" s="1"/>
      <c r="L16" s="82" t="s">
        <v>95</v>
      </c>
      <c r="M16" s="78">
        <v>4.4999999999999998E-2</v>
      </c>
      <c r="N16" s="83" t="s">
        <v>84</v>
      </c>
      <c r="O16" s="84">
        <v>7</v>
      </c>
    </row>
    <row r="17" spans="1:15" ht="16" x14ac:dyDescent="0.2">
      <c r="A17" s="1"/>
      <c r="B17" s="82" t="s">
        <v>95</v>
      </c>
      <c r="C17" s="117" t="s">
        <v>121</v>
      </c>
      <c r="D17" s="78">
        <f>$H$3*'PADRÃO BERNARDINOS'!M16</f>
        <v>1.3499999999999999</v>
      </c>
      <c r="E17" s="79" t="s">
        <v>84</v>
      </c>
      <c r="F17" s="80">
        <f>D17*'PADRÃO BERNARDINOS'!O16</f>
        <v>9.4499999999999993</v>
      </c>
      <c r="G17" s="1"/>
      <c r="L17" s="82" t="s">
        <v>122</v>
      </c>
      <c r="M17" s="78">
        <v>0.01</v>
      </c>
      <c r="N17" s="83" t="s">
        <v>84</v>
      </c>
      <c r="O17" s="84">
        <v>5</v>
      </c>
    </row>
    <row r="18" spans="1:15" ht="16" x14ac:dyDescent="0.2">
      <c r="A18" s="1"/>
      <c r="B18" s="82" t="s">
        <v>122</v>
      </c>
      <c r="C18" s="117" t="s">
        <v>121</v>
      </c>
      <c r="D18" s="78">
        <f>$H$3*'PADRÃO BERNARDINOS'!M17</f>
        <v>0.3</v>
      </c>
      <c r="E18" s="79" t="s">
        <v>84</v>
      </c>
      <c r="F18" s="80">
        <f>D18*'PADRÃO BERNARDINOS'!O17</f>
        <v>1.5</v>
      </c>
      <c r="G18" s="1"/>
      <c r="L18" s="82" t="s">
        <v>123</v>
      </c>
      <c r="M18" s="78">
        <v>0.01</v>
      </c>
      <c r="N18" s="83" t="s">
        <v>98</v>
      </c>
      <c r="O18" s="84">
        <v>5</v>
      </c>
    </row>
    <row r="19" spans="1:15" ht="16" x14ac:dyDescent="0.2">
      <c r="A19" s="1"/>
      <c r="B19" s="82" t="s">
        <v>123</v>
      </c>
      <c r="C19" s="117" t="s">
        <v>121</v>
      </c>
      <c r="D19" s="78">
        <f>$H$3*'PADRÃO BERNARDINOS'!M18</f>
        <v>0.3</v>
      </c>
      <c r="E19" s="79" t="s">
        <v>98</v>
      </c>
      <c r="F19" s="80">
        <f>D19*'PADRÃO BERNARDINOS'!O18</f>
        <v>1.5</v>
      </c>
      <c r="G19" s="1"/>
      <c r="L19" s="82" t="s">
        <v>124</v>
      </c>
      <c r="M19" s="78">
        <v>5.0000000000000001E-3</v>
      </c>
      <c r="N19" s="83" t="s">
        <v>84</v>
      </c>
      <c r="O19" s="84">
        <v>10</v>
      </c>
    </row>
    <row r="20" spans="1:15" ht="16" x14ac:dyDescent="0.2">
      <c r="A20" s="1"/>
      <c r="B20" s="82" t="s">
        <v>124</v>
      </c>
      <c r="C20" s="117" t="s">
        <v>121</v>
      </c>
      <c r="D20" s="78">
        <f>$H$3*'PADRÃO BERNARDINOS'!M19</f>
        <v>0.15</v>
      </c>
      <c r="E20" s="79" t="s">
        <v>84</v>
      </c>
      <c r="F20" s="80">
        <f>D20*'PADRÃO BERNARDINOS'!O19</f>
        <v>1.5</v>
      </c>
      <c r="G20" s="1"/>
      <c r="L20" s="82" t="s">
        <v>125</v>
      </c>
      <c r="M20" s="78">
        <v>2E-3</v>
      </c>
      <c r="N20" s="83" t="s">
        <v>98</v>
      </c>
      <c r="O20" s="84">
        <v>55</v>
      </c>
    </row>
    <row r="21" spans="1:15" ht="15.75" customHeight="1" x14ac:dyDescent="0.2">
      <c r="A21" s="1"/>
      <c r="B21" s="82" t="s">
        <v>125</v>
      </c>
      <c r="C21" s="117" t="s">
        <v>121</v>
      </c>
      <c r="D21" s="78">
        <f>$H$3*'PADRÃO BERNARDINOS'!M20</f>
        <v>0.06</v>
      </c>
      <c r="E21" s="79" t="s">
        <v>98</v>
      </c>
      <c r="F21" s="80">
        <f>D21*'PADRÃO BERNARDINOS'!O20</f>
        <v>3.3</v>
      </c>
      <c r="G21" s="1"/>
      <c r="L21" s="82" t="s">
        <v>126</v>
      </c>
      <c r="M21" s="78">
        <v>2E-3</v>
      </c>
      <c r="N21" s="83" t="s">
        <v>84</v>
      </c>
      <c r="O21" s="84">
        <v>50</v>
      </c>
    </row>
    <row r="22" spans="1:15" ht="15.75" customHeight="1" x14ac:dyDescent="0.2">
      <c r="A22" s="1"/>
      <c r="B22" s="82" t="s">
        <v>126</v>
      </c>
      <c r="C22" s="117" t="s">
        <v>121</v>
      </c>
      <c r="D22" s="78">
        <f>$H$3*'PADRÃO BERNARDINOS'!M21</f>
        <v>0.06</v>
      </c>
      <c r="E22" s="79" t="s">
        <v>84</v>
      </c>
      <c r="F22" s="80">
        <f>D22*'PADRÃO BERNARDINOS'!O21</f>
        <v>3</v>
      </c>
      <c r="G22" s="1"/>
      <c r="L22" s="82" t="s">
        <v>127</v>
      </c>
      <c r="M22" s="78">
        <v>1E-3</v>
      </c>
      <c r="N22" s="79" t="s">
        <v>84</v>
      </c>
      <c r="O22" s="84">
        <v>25</v>
      </c>
    </row>
    <row r="23" spans="1:15" ht="15.75" customHeight="1" x14ac:dyDescent="0.2">
      <c r="A23" s="1"/>
      <c r="B23" s="82" t="s">
        <v>127</v>
      </c>
      <c r="C23" s="117" t="s">
        <v>121</v>
      </c>
      <c r="D23" s="78">
        <f>$H$3*'PADRÃO BERNARDINOS'!M22</f>
        <v>0.03</v>
      </c>
      <c r="E23" s="79" t="s">
        <v>84</v>
      </c>
      <c r="F23" s="80">
        <f>D23*'PADRÃO BERNARDINOS'!O22</f>
        <v>0.75</v>
      </c>
      <c r="G23" s="1"/>
      <c r="L23" s="82" t="s">
        <v>128</v>
      </c>
      <c r="M23" s="78">
        <v>1E-3</v>
      </c>
      <c r="N23" s="79" t="s">
        <v>84</v>
      </c>
      <c r="O23" s="84">
        <v>2</v>
      </c>
    </row>
    <row r="24" spans="1:15" ht="15.75" customHeight="1" x14ac:dyDescent="0.2">
      <c r="A24" s="1"/>
      <c r="B24" s="82" t="s">
        <v>128</v>
      </c>
      <c r="C24" s="117" t="s">
        <v>121</v>
      </c>
      <c r="D24" s="78">
        <f>$H$3*'PADRÃO BERNARDINOS'!M23</f>
        <v>0.03</v>
      </c>
      <c r="E24" s="79" t="s">
        <v>84</v>
      </c>
      <c r="F24" s="80">
        <f>D24*'PADRÃO BERNARDINOS'!O23</f>
        <v>0.06</v>
      </c>
      <c r="G24" s="1"/>
      <c r="L24" s="113" t="s">
        <v>129</v>
      </c>
      <c r="M24" s="114">
        <v>2.5000000000000001E-2</v>
      </c>
      <c r="N24" s="115" t="s">
        <v>84</v>
      </c>
      <c r="O24" s="116"/>
    </row>
    <row r="25" spans="1:15" ht="15.75" customHeight="1" x14ac:dyDescent="0.2">
      <c r="A25" s="1"/>
      <c r="B25" s="117" t="s">
        <v>129</v>
      </c>
      <c r="C25" s="117" t="s">
        <v>130</v>
      </c>
      <c r="D25" s="114">
        <f>$H$3*'PADRÃO BERNARDINOS'!M24</f>
        <v>0.75</v>
      </c>
      <c r="E25" s="118" t="s">
        <v>84</v>
      </c>
      <c r="F25" s="119"/>
      <c r="G25" s="1"/>
      <c r="L25" s="82" t="s">
        <v>122</v>
      </c>
      <c r="M25" s="78">
        <v>2.5000000000000001E-2</v>
      </c>
      <c r="N25" s="83" t="s">
        <v>84</v>
      </c>
      <c r="O25" s="84">
        <v>6</v>
      </c>
    </row>
    <row r="26" spans="1:15" ht="15.75" customHeight="1" x14ac:dyDescent="0.2">
      <c r="A26" s="1"/>
      <c r="B26" s="82" t="s">
        <v>122</v>
      </c>
      <c r="C26" s="117" t="s">
        <v>130</v>
      </c>
      <c r="D26" s="78">
        <f>$H$3*'PADRÃO BERNARDINOS'!M25</f>
        <v>0.75</v>
      </c>
      <c r="E26" s="83" t="s">
        <v>84</v>
      </c>
      <c r="F26" s="80">
        <f>D26*'PADRÃO BERNARDINOS'!O25</f>
        <v>4.5</v>
      </c>
      <c r="G26" s="1"/>
      <c r="L26" s="82" t="s">
        <v>123</v>
      </c>
      <c r="M26" s="78">
        <v>5.0000000000000001E-3</v>
      </c>
      <c r="N26" s="83" t="s">
        <v>98</v>
      </c>
      <c r="O26" s="84">
        <v>5</v>
      </c>
    </row>
    <row r="27" spans="1:15" ht="15.75" customHeight="1" x14ac:dyDescent="0.2">
      <c r="A27" s="1"/>
      <c r="B27" s="82" t="s">
        <v>123</v>
      </c>
      <c r="C27" s="117" t="s">
        <v>130</v>
      </c>
      <c r="D27" s="78">
        <f>$H$3*'PADRÃO BERNARDINOS'!M26</f>
        <v>0.15</v>
      </c>
      <c r="E27" s="83" t="s">
        <v>98</v>
      </c>
      <c r="F27" s="80">
        <f>D27*'PADRÃO BERNARDINOS'!O26</f>
        <v>0.75</v>
      </c>
      <c r="G27" s="1"/>
      <c r="L27" s="82" t="s">
        <v>131</v>
      </c>
      <c r="M27" s="78">
        <v>2E-3</v>
      </c>
      <c r="N27" s="83" t="s">
        <v>84</v>
      </c>
      <c r="O27" s="84">
        <v>10</v>
      </c>
    </row>
    <row r="28" spans="1:15" ht="15.75" customHeight="1" x14ac:dyDescent="0.2">
      <c r="A28" s="1"/>
      <c r="B28" s="82" t="s">
        <v>131</v>
      </c>
      <c r="C28" s="117" t="s">
        <v>130</v>
      </c>
      <c r="D28" s="78">
        <f>$H$3*'PADRÃO BERNARDINOS'!M27</f>
        <v>0.06</v>
      </c>
      <c r="E28" s="83" t="s">
        <v>84</v>
      </c>
      <c r="F28" s="80">
        <f>D28*'PADRÃO BERNARDINOS'!O27</f>
        <v>0.6</v>
      </c>
      <c r="G28" s="1"/>
      <c r="L28" s="82" t="s">
        <v>125</v>
      </c>
      <c r="M28" s="78">
        <v>2E-3</v>
      </c>
      <c r="N28" s="83" t="s">
        <v>98</v>
      </c>
      <c r="O28" s="84">
        <v>55</v>
      </c>
    </row>
    <row r="29" spans="1:15" ht="15.75" customHeight="1" x14ac:dyDescent="0.2">
      <c r="A29" s="1"/>
      <c r="B29" s="82" t="s">
        <v>125</v>
      </c>
      <c r="C29" s="117" t="s">
        <v>130</v>
      </c>
      <c r="D29" s="78">
        <f>$H$3*'PADRÃO BERNARDINOS'!M28</f>
        <v>0.06</v>
      </c>
      <c r="E29" s="83" t="s">
        <v>98</v>
      </c>
      <c r="F29" s="80">
        <f>D29*'PADRÃO BERNARDINOS'!O28</f>
        <v>3.3</v>
      </c>
      <c r="G29" s="1"/>
      <c r="L29" s="82" t="s">
        <v>126</v>
      </c>
      <c r="M29" s="78">
        <v>1E-3</v>
      </c>
      <c r="N29" s="79" t="s">
        <v>84</v>
      </c>
      <c r="O29" s="84">
        <v>50</v>
      </c>
    </row>
    <row r="30" spans="1:15" ht="15.75" customHeight="1" x14ac:dyDescent="0.2">
      <c r="A30" s="1"/>
      <c r="B30" s="82" t="s">
        <v>126</v>
      </c>
      <c r="C30" s="117" t="s">
        <v>130</v>
      </c>
      <c r="D30" s="78">
        <f>$H$3*'PADRÃO BERNARDINOS'!M29</f>
        <v>0.03</v>
      </c>
      <c r="E30" s="79" t="s">
        <v>84</v>
      </c>
      <c r="F30" s="80">
        <f>D30*'PADRÃO BERNARDINOS'!O29</f>
        <v>1.5</v>
      </c>
      <c r="G30" s="1"/>
      <c r="L30" s="82" t="s">
        <v>127</v>
      </c>
      <c r="M30" s="78">
        <v>1E-3</v>
      </c>
      <c r="N30" s="83" t="s">
        <v>84</v>
      </c>
      <c r="O30" s="84">
        <v>25</v>
      </c>
    </row>
    <row r="31" spans="1:15" ht="15.75" customHeight="1" x14ac:dyDescent="0.2">
      <c r="A31" s="1"/>
      <c r="B31" s="82" t="s">
        <v>127</v>
      </c>
      <c r="C31" s="117" t="s">
        <v>130</v>
      </c>
      <c r="D31" s="78">
        <f>$H$3*'PADRÃO BERNARDINOS'!M30</f>
        <v>0.03</v>
      </c>
      <c r="E31" s="79" t="s">
        <v>84</v>
      </c>
      <c r="F31" s="80">
        <f>D31*'PADRÃO BERNARDINOS'!O30</f>
        <v>0.75</v>
      </c>
      <c r="G31" s="1"/>
      <c r="L31" s="82" t="s">
        <v>128</v>
      </c>
      <c r="M31" s="78">
        <v>1E-3</v>
      </c>
      <c r="N31" s="79" t="s">
        <v>84</v>
      </c>
      <c r="O31" s="84">
        <v>2</v>
      </c>
    </row>
    <row r="32" spans="1:15" ht="15.75" customHeight="1" x14ac:dyDescent="0.2">
      <c r="A32" s="1"/>
      <c r="B32" s="82" t="s">
        <v>128</v>
      </c>
      <c r="C32" s="117" t="s">
        <v>130</v>
      </c>
      <c r="D32" s="78">
        <f>$H$3*'PADRÃO BERNARDINOS'!M31</f>
        <v>0.03</v>
      </c>
      <c r="E32" s="79" t="s">
        <v>84</v>
      </c>
      <c r="F32" s="80">
        <f>D32*'PADRÃO BERNARDINOS'!O31</f>
        <v>0.06</v>
      </c>
      <c r="G32" s="1"/>
      <c r="L32" s="113" t="s">
        <v>88</v>
      </c>
      <c r="M32" s="114">
        <v>0.05</v>
      </c>
      <c r="N32" s="115" t="s">
        <v>84</v>
      </c>
      <c r="O32" s="116">
        <v>10</v>
      </c>
    </row>
    <row r="33" spans="1:15" ht="15.75" customHeight="1" x14ac:dyDescent="0.2">
      <c r="A33" s="1"/>
      <c r="B33" s="117" t="s">
        <v>88</v>
      </c>
      <c r="C33" s="117" t="s">
        <v>132</v>
      </c>
      <c r="D33" s="114">
        <f>$H$3*'PADRÃO BERNARDINOS'!M32</f>
        <v>1.5</v>
      </c>
      <c r="E33" s="118" t="s">
        <v>84</v>
      </c>
      <c r="F33" s="119"/>
      <c r="G33" s="1"/>
      <c r="L33" s="82" t="s">
        <v>133</v>
      </c>
      <c r="M33" s="78">
        <v>4.4999999999999998E-2</v>
      </c>
      <c r="N33" s="79" t="s">
        <v>84</v>
      </c>
      <c r="O33" s="84">
        <v>7</v>
      </c>
    </row>
    <row r="34" spans="1:15" ht="15.75" customHeight="1" x14ac:dyDescent="0.2">
      <c r="A34" s="1"/>
      <c r="B34" s="82" t="s">
        <v>133</v>
      </c>
      <c r="C34" s="117" t="s">
        <v>132</v>
      </c>
      <c r="D34" s="78">
        <f>$H$3*'PADRÃO BERNARDINOS'!M33</f>
        <v>1.3499999999999999</v>
      </c>
      <c r="E34" s="79" t="s">
        <v>84</v>
      </c>
      <c r="F34" s="80">
        <f>D34*'PADRÃO BERNARDINOS'!O33</f>
        <v>9.4499999999999993</v>
      </c>
      <c r="G34" s="1"/>
      <c r="L34" s="82" t="s">
        <v>134</v>
      </c>
      <c r="M34" s="78">
        <v>5.0000000000000001E-3</v>
      </c>
      <c r="N34" s="79" t="s">
        <v>84</v>
      </c>
      <c r="O34" s="84">
        <v>22</v>
      </c>
    </row>
    <row r="35" spans="1:15" ht="15.75" customHeight="1" x14ac:dyDescent="0.2">
      <c r="A35" s="1"/>
      <c r="B35" s="82" t="s">
        <v>134</v>
      </c>
      <c r="C35" s="117" t="s">
        <v>132</v>
      </c>
      <c r="D35" s="78">
        <f>$H$3*'PADRÃO BERNARDINOS'!M34</f>
        <v>0.15</v>
      </c>
      <c r="E35" s="79" t="s">
        <v>84</v>
      </c>
      <c r="F35" s="80">
        <f>D35*'PADRÃO BERNARDINOS'!O34</f>
        <v>3.3</v>
      </c>
      <c r="G35" s="1"/>
      <c r="L35" s="82" t="s">
        <v>135</v>
      </c>
      <c r="M35" s="78">
        <v>5.0000000000000001E-3</v>
      </c>
      <c r="N35" s="79" t="s">
        <v>84</v>
      </c>
      <c r="O35" s="84">
        <v>17</v>
      </c>
    </row>
    <row r="36" spans="1:15" ht="15.75" customHeight="1" x14ac:dyDescent="0.2">
      <c r="A36" s="1"/>
      <c r="B36" s="82" t="s">
        <v>135</v>
      </c>
      <c r="C36" s="117" t="s">
        <v>132</v>
      </c>
      <c r="D36" s="78">
        <f>$H$3*'PADRÃO BERNARDINOS'!M35</f>
        <v>0.15</v>
      </c>
      <c r="E36" s="79" t="s">
        <v>84</v>
      </c>
      <c r="F36" s="80">
        <f>D36*'PADRÃO BERNARDINOS'!O35</f>
        <v>2.5499999999999998</v>
      </c>
      <c r="G36" s="1"/>
      <c r="L36" s="82" t="s">
        <v>124</v>
      </c>
      <c r="M36" s="78">
        <v>2E-3</v>
      </c>
      <c r="N36" s="79" t="s">
        <v>84</v>
      </c>
      <c r="O36" s="84">
        <v>10</v>
      </c>
    </row>
    <row r="37" spans="1:15" ht="15.75" customHeight="1" x14ac:dyDescent="0.2">
      <c r="A37" s="1"/>
      <c r="B37" s="82" t="s">
        <v>124</v>
      </c>
      <c r="C37" s="117" t="s">
        <v>132</v>
      </c>
      <c r="D37" s="78">
        <f>$H$3*'PADRÃO BERNARDINOS'!M36</f>
        <v>0.06</v>
      </c>
      <c r="E37" s="79" t="s">
        <v>84</v>
      </c>
      <c r="F37" s="80">
        <f>D37*'PADRÃO BERNARDINOS'!O36</f>
        <v>0.6</v>
      </c>
      <c r="G37" s="1"/>
      <c r="L37" s="82" t="s">
        <v>125</v>
      </c>
      <c r="M37" s="78">
        <v>3.0000000000000001E-3</v>
      </c>
      <c r="N37" s="79" t="s">
        <v>98</v>
      </c>
      <c r="O37" s="84">
        <v>25</v>
      </c>
    </row>
    <row r="38" spans="1:15" ht="15.75" customHeight="1" x14ac:dyDescent="0.2">
      <c r="A38" s="1"/>
      <c r="B38" s="82" t="s">
        <v>125</v>
      </c>
      <c r="C38" s="117" t="s">
        <v>132</v>
      </c>
      <c r="D38" s="78">
        <f>$H$3*'PADRÃO BERNARDINOS'!M37</f>
        <v>0.09</v>
      </c>
      <c r="E38" s="79" t="s">
        <v>98</v>
      </c>
      <c r="F38" s="80">
        <f>D38*'PADRÃO BERNARDINOS'!O37</f>
        <v>2.25</v>
      </c>
      <c r="G38" s="1"/>
      <c r="L38" s="82" t="s">
        <v>126</v>
      </c>
      <c r="M38" s="78">
        <v>1E-3</v>
      </c>
      <c r="N38" s="79" t="s">
        <v>84</v>
      </c>
      <c r="O38" s="84">
        <v>50</v>
      </c>
    </row>
    <row r="39" spans="1:15" ht="15.75" customHeight="1" x14ac:dyDescent="0.2">
      <c r="A39" s="1"/>
      <c r="B39" s="82" t="s">
        <v>126</v>
      </c>
      <c r="C39" s="117" t="s">
        <v>132</v>
      </c>
      <c r="D39" s="78">
        <f>$H$3*'PADRÃO BERNARDINOS'!M38</f>
        <v>0.03</v>
      </c>
      <c r="E39" s="79" t="s">
        <v>84</v>
      </c>
      <c r="F39" s="80">
        <f>D39*'PADRÃO BERNARDINOS'!O38</f>
        <v>1.5</v>
      </c>
      <c r="G39" s="1"/>
      <c r="L39" s="113" t="s">
        <v>86</v>
      </c>
      <c r="M39" s="114">
        <v>0.1</v>
      </c>
      <c r="N39" s="115" t="s">
        <v>84</v>
      </c>
      <c r="O39" s="116"/>
    </row>
    <row r="40" spans="1:15" ht="15.75" customHeight="1" x14ac:dyDescent="0.2">
      <c r="A40" s="1"/>
      <c r="B40" s="117" t="s">
        <v>86</v>
      </c>
      <c r="C40" s="117" t="s">
        <v>136</v>
      </c>
      <c r="D40" s="114">
        <f>$H$3*'PADRÃO BERNARDINOS'!M39</f>
        <v>3</v>
      </c>
      <c r="E40" s="115" t="s">
        <v>84</v>
      </c>
      <c r="F40" s="119"/>
      <c r="G40" s="1"/>
      <c r="L40" s="90" t="s">
        <v>137</v>
      </c>
      <c r="M40" s="78">
        <v>0.01</v>
      </c>
      <c r="N40" s="83" t="s">
        <v>84</v>
      </c>
      <c r="O40" s="84">
        <v>20</v>
      </c>
    </row>
    <row r="41" spans="1:15" ht="15.75" customHeight="1" x14ac:dyDescent="0.2">
      <c r="A41" s="1"/>
      <c r="B41" s="90" t="s">
        <v>137</v>
      </c>
      <c r="C41" s="117" t="s">
        <v>136</v>
      </c>
      <c r="D41" s="78">
        <f>$H$3*'PADRÃO BERNARDINOS'!M40</f>
        <v>0.3</v>
      </c>
      <c r="E41" s="79" t="s">
        <v>84</v>
      </c>
      <c r="F41" s="80">
        <f>D41*'PADRÃO BERNARDINOS'!O40</f>
        <v>6</v>
      </c>
      <c r="G41" s="1"/>
      <c r="L41" s="90" t="s">
        <v>138</v>
      </c>
      <c r="M41" s="78">
        <v>0.1</v>
      </c>
      <c r="N41" s="83" t="s">
        <v>84</v>
      </c>
      <c r="O41" s="84">
        <v>8</v>
      </c>
    </row>
    <row r="42" spans="1:15" ht="15.75" customHeight="1" x14ac:dyDescent="0.2">
      <c r="A42" s="1"/>
      <c r="B42" s="90" t="s">
        <v>138</v>
      </c>
      <c r="C42" s="117" t="s">
        <v>136</v>
      </c>
      <c r="D42" s="78">
        <f>$H$3*'PADRÃO BERNARDINOS'!M41</f>
        <v>3</v>
      </c>
      <c r="E42" s="79" t="s">
        <v>84</v>
      </c>
      <c r="F42" s="80">
        <f>D42*'PADRÃO BERNARDINOS'!O41</f>
        <v>24</v>
      </c>
      <c r="G42" s="1"/>
      <c r="L42" s="90" t="s">
        <v>139</v>
      </c>
      <c r="M42" s="78">
        <v>5.0000000000000001E-3</v>
      </c>
      <c r="N42" s="83" t="s">
        <v>84</v>
      </c>
      <c r="O42" s="84">
        <v>15</v>
      </c>
    </row>
    <row r="43" spans="1:15" ht="15.75" customHeight="1" x14ac:dyDescent="0.2">
      <c r="A43" s="1"/>
      <c r="B43" s="90" t="s">
        <v>139</v>
      </c>
      <c r="C43" s="117" t="s">
        <v>136</v>
      </c>
      <c r="D43" s="78">
        <f>$H$3*'PADRÃO BERNARDINOS'!M42</f>
        <v>0.15</v>
      </c>
      <c r="E43" s="79" t="s">
        <v>84</v>
      </c>
      <c r="F43" s="80">
        <f>D43*'PADRÃO BERNARDINOS'!O42</f>
        <v>2.25</v>
      </c>
      <c r="G43" s="1"/>
      <c r="L43" s="90" t="s">
        <v>140</v>
      </c>
      <c r="M43" s="78">
        <v>0.3</v>
      </c>
      <c r="N43" s="83" t="s">
        <v>100</v>
      </c>
      <c r="O43" s="84">
        <v>1</v>
      </c>
    </row>
    <row r="44" spans="1:15" ht="15.75" customHeight="1" x14ac:dyDescent="0.2">
      <c r="A44" s="1"/>
      <c r="B44" s="90" t="s">
        <v>140</v>
      </c>
      <c r="C44" s="117" t="s">
        <v>136</v>
      </c>
      <c r="D44" s="78">
        <f>$H$3*'PADRÃO BERNARDINOS'!M43</f>
        <v>9</v>
      </c>
      <c r="E44" s="79" t="s">
        <v>100</v>
      </c>
      <c r="F44" s="80">
        <f>D44*'PADRÃO BERNARDINOS'!O43</f>
        <v>9</v>
      </c>
      <c r="G44" s="1"/>
      <c r="L44" s="90" t="s">
        <v>124</v>
      </c>
      <c r="M44" s="78">
        <v>5.0000000000000001E-3</v>
      </c>
      <c r="N44" s="83" t="s">
        <v>84</v>
      </c>
      <c r="O44" s="84">
        <v>10</v>
      </c>
    </row>
    <row r="45" spans="1:15" ht="15.75" customHeight="1" x14ac:dyDescent="0.2">
      <c r="A45" s="1"/>
      <c r="B45" s="90" t="s">
        <v>124</v>
      </c>
      <c r="C45" s="117" t="s">
        <v>136</v>
      </c>
      <c r="D45" s="78">
        <f>$H$3*'PADRÃO BERNARDINOS'!M44</f>
        <v>0.15</v>
      </c>
      <c r="E45" s="79" t="s">
        <v>84</v>
      </c>
      <c r="F45" s="80">
        <f>D45*'PADRÃO BERNARDINOS'!O44</f>
        <v>1.5</v>
      </c>
      <c r="G45" s="1"/>
      <c r="L45" s="90" t="s">
        <v>126</v>
      </c>
      <c r="M45" s="78">
        <v>2E-3</v>
      </c>
      <c r="N45" s="83" t="s">
        <v>84</v>
      </c>
      <c r="O45" s="84">
        <v>70</v>
      </c>
    </row>
    <row r="46" spans="1:15" ht="15.75" customHeight="1" x14ac:dyDescent="0.2">
      <c r="A46" s="1"/>
      <c r="B46" s="90" t="s">
        <v>126</v>
      </c>
      <c r="C46" s="117" t="s">
        <v>136</v>
      </c>
      <c r="D46" s="78">
        <f>$H$3*'PADRÃO BERNARDINOS'!M45</f>
        <v>0.06</v>
      </c>
      <c r="E46" s="79" t="s">
        <v>84</v>
      </c>
      <c r="F46" s="80">
        <f>D46*'PADRÃO BERNARDINOS'!O45</f>
        <v>4.2</v>
      </c>
      <c r="G46" s="1"/>
      <c r="L46" s="90" t="s">
        <v>125</v>
      </c>
      <c r="M46" s="78">
        <v>5.0000000000000001E-3</v>
      </c>
      <c r="N46" s="83" t="s">
        <v>141</v>
      </c>
      <c r="O46" s="84">
        <v>55</v>
      </c>
    </row>
    <row r="47" spans="1:15" ht="15.75" customHeight="1" x14ac:dyDescent="0.2">
      <c r="A47" s="1"/>
      <c r="B47" s="90" t="s">
        <v>125</v>
      </c>
      <c r="C47" s="117" t="s">
        <v>136</v>
      </c>
      <c r="D47" s="78">
        <f>$H$3*'PADRÃO BERNARDINOS'!M46</f>
        <v>0.15</v>
      </c>
      <c r="E47" s="79" t="s">
        <v>98</v>
      </c>
      <c r="F47" s="80">
        <f>D47*'PADRÃO BERNARDINOS'!O46</f>
        <v>8.25</v>
      </c>
      <c r="G47" s="1"/>
      <c r="L47" s="90" t="s">
        <v>127</v>
      </c>
      <c r="M47" s="78">
        <v>1E-3</v>
      </c>
      <c r="N47" s="83" t="s">
        <v>84</v>
      </c>
      <c r="O47" s="84">
        <v>25</v>
      </c>
    </row>
    <row r="48" spans="1:15" ht="15.75" customHeight="1" x14ac:dyDescent="0.2">
      <c r="A48" s="1"/>
      <c r="B48" s="90" t="s">
        <v>127</v>
      </c>
      <c r="C48" s="117" t="s">
        <v>136</v>
      </c>
      <c r="D48" s="78">
        <f>$H$3*'PADRÃO BERNARDINOS'!M47</f>
        <v>0.03</v>
      </c>
      <c r="E48" s="79" t="s">
        <v>84</v>
      </c>
      <c r="F48" s="80">
        <f>D48*'PADRÃO BERNARDINOS'!O47</f>
        <v>0.75</v>
      </c>
      <c r="G48" s="1"/>
      <c r="L48" s="90" t="s">
        <v>128</v>
      </c>
      <c r="M48" s="78">
        <v>1E-3</v>
      </c>
      <c r="N48" s="83" t="s">
        <v>84</v>
      </c>
      <c r="O48" s="84">
        <v>2</v>
      </c>
    </row>
    <row r="49" spans="1:15" ht="15.75" customHeight="1" x14ac:dyDescent="0.2">
      <c r="A49" s="1"/>
      <c r="B49" s="90" t="s">
        <v>128</v>
      </c>
      <c r="C49" s="117" t="s">
        <v>136</v>
      </c>
      <c r="D49" s="78">
        <f>$H$3*'PADRÃO BERNARDINOS'!M48</f>
        <v>0.03</v>
      </c>
      <c r="E49" s="79" t="s">
        <v>84</v>
      </c>
      <c r="F49" s="80">
        <f>D49*'PADRÃO BERNARDINOS'!O48</f>
        <v>0.06</v>
      </c>
      <c r="G49" s="1"/>
      <c r="L49" s="113" t="s">
        <v>89</v>
      </c>
      <c r="M49" s="114">
        <v>0.01</v>
      </c>
      <c r="N49" s="115" t="s">
        <v>98</v>
      </c>
      <c r="O49" s="116"/>
    </row>
    <row r="50" spans="1:15" ht="15.75" customHeight="1" x14ac:dyDescent="0.2">
      <c r="A50" s="1"/>
      <c r="B50" s="117" t="s">
        <v>89</v>
      </c>
      <c r="C50" s="117" t="s">
        <v>142</v>
      </c>
      <c r="D50" s="114">
        <f>$H$3*'PADRÃO BERNARDINOS'!M49</f>
        <v>0.3</v>
      </c>
      <c r="E50" s="115" t="s">
        <v>98</v>
      </c>
      <c r="F50" s="119"/>
      <c r="G50" s="1"/>
      <c r="L50" s="77" t="s">
        <v>143</v>
      </c>
      <c r="M50" s="78">
        <v>1E-3</v>
      </c>
      <c r="N50" s="83" t="s">
        <v>84</v>
      </c>
      <c r="O50" s="84">
        <v>15</v>
      </c>
    </row>
    <row r="51" spans="1:15" ht="15.75" customHeight="1" x14ac:dyDescent="0.2">
      <c r="A51" s="1"/>
      <c r="B51" s="77" t="s">
        <v>143</v>
      </c>
      <c r="C51" s="117" t="s">
        <v>142</v>
      </c>
      <c r="D51" s="78">
        <f>$H$3*'PADRÃO BERNARDINOS'!M50</f>
        <v>0.03</v>
      </c>
      <c r="E51" s="83" t="s">
        <v>84</v>
      </c>
      <c r="F51" s="80">
        <f>D51*'PADRÃO BERNARDINOS'!O50</f>
        <v>0.44999999999999996</v>
      </c>
      <c r="G51" s="1"/>
      <c r="L51" s="77" t="s">
        <v>144</v>
      </c>
      <c r="M51" s="78">
        <v>0.01</v>
      </c>
      <c r="N51" s="83" t="s">
        <v>98</v>
      </c>
      <c r="O51" s="84">
        <v>6</v>
      </c>
    </row>
    <row r="52" spans="1:15" ht="15.75" customHeight="1" x14ac:dyDescent="0.2">
      <c r="A52" s="1"/>
      <c r="B52" s="77" t="s">
        <v>144</v>
      </c>
      <c r="C52" s="117" t="s">
        <v>142</v>
      </c>
      <c r="D52" s="78">
        <f>$H$3*'PADRÃO BERNARDINOS'!M51</f>
        <v>0.3</v>
      </c>
      <c r="E52" s="83" t="s">
        <v>98</v>
      </c>
      <c r="F52" s="80">
        <f>D52*'PADRÃO BERNARDINOS'!O51</f>
        <v>1.7999999999999998</v>
      </c>
      <c r="G52" s="1"/>
      <c r="L52" s="77" t="s">
        <v>124</v>
      </c>
      <c r="M52" s="78">
        <v>1E-3</v>
      </c>
      <c r="N52" s="83" t="s">
        <v>84</v>
      </c>
      <c r="O52" s="84">
        <v>10</v>
      </c>
    </row>
    <row r="53" spans="1:15" ht="15.75" customHeight="1" x14ac:dyDescent="0.2">
      <c r="A53" s="1"/>
      <c r="B53" s="77" t="s">
        <v>124</v>
      </c>
      <c r="C53" s="117" t="s">
        <v>142</v>
      </c>
      <c r="D53" s="78">
        <f>$H$3*'PADRÃO BERNARDINOS'!M52</f>
        <v>0.03</v>
      </c>
      <c r="E53" s="83" t="s">
        <v>84</v>
      </c>
      <c r="F53" s="80">
        <f>D53*'PADRÃO BERNARDINOS'!O52</f>
        <v>0.3</v>
      </c>
      <c r="G53" s="1"/>
      <c r="L53" s="77" t="s">
        <v>126</v>
      </c>
      <c r="M53" s="78">
        <v>5.0000000000000001E-4</v>
      </c>
      <c r="N53" s="83" t="s">
        <v>84</v>
      </c>
      <c r="O53" s="84">
        <v>40</v>
      </c>
    </row>
    <row r="54" spans="1:15" ht="15.75" customHeight="1" x14ac:dyDescent="0.2">
      <c r="A54" s="1"/>
      <c r="B54" s="77" t="s">
        <v>126</v>
      </c>
      <c r="C54" s="117" t="s">
        <v>142</v>
      </c>
      <c r="D54" s="78">
        <f>$H$3*'PADRÃO BERNARDINOS'!M53</f>
        <v>1.4999999999999999E-2</v>
      </c>
      <c r="E54" s="83" t="s">
        <v>84</v>
      </c>
      <c r="F54" s="80">
        <f>D54*'PADRÃO BERNARDINOS'!O53</f>
        <v>0.6</v>
      </c>
      <c r="G54" s="1"/>
      <c r="L54" s="77" t="s">
        <v>127</v>
      </c>
      <c r="M54" s="78">
        <v>1E-3</v>
      </c>
      <c r="N54" s="83" t="s">
        <v>84</v>
      </c>
      <c r="O54" s="84">
        <v>15</v>
      </c>
    </row>
    <row r="55" spans="1:15" ht="15.75" customHeight="1" x14ac:dyDescent="0.2">
      <c r="A55" s="1"/>
      <c r="B55" s="77" t="s">
        <v>127</v>
      </c>
      <c r="C55" s="117" t="s">
        <v>142</v>
      </c>
      <c r="D55" s="78">
        <f>$H$3*'PADRÃO BERNARDINOS'!M54</f>
        <v>0.03</v>
      </c>
      <c r="E55" s="83" t="s">
        <v>84</v>
      </c>
      <c r="F55" s="80">
        <f>D55*'PADRÃO BERNARDINOS'!O54</f>
        <v>0.44999999999999996</v>
      </c>
      <c r="G55" s="1"/>
      <c r="L55" s="77" t="s">
        <v>145</v>
      </c>
      <c r="M55" s="78">
        <v>0.01</v>
      </c>
      <c r="N55" s="83" t="s">
        <v>84</v>
      </c>
      <c r="O55" s="84">
        <v>10</v>
      </c>
    </row>
    <row r="56" spans="1:15" ht="15.75" customHeight="1" x14ac:dyDescent="0.2">
      <c r="A56" s="1"/>
      <c r="B56" s="77" t="s">
        <v>145</v>
      </c>
      <c r="C56" s="117" t="s">
        <v>142</v>
      </c>
      <c r="D56" s="78">
        <f>$H$3*'PADRÃO BERNARDINOS'!M55</f>
        <v>0.3</v>
      </c>
      <c r="E56" s="83" t="s">
        <v>84</v>
      </c>
      <c r="F56" s="80">
        <f>D56*'PADRÃO BERNARDINOS'!O55</f>
        <v>3</v>
      </c>
      <c r="G56" s="1"/>
      <c r="L56" s="120" t="s">
        <v>146</v>
      </c>
      <c r="M56" s="114">
        <v>0.04</v>
      </c>
      <c r="N56" s="115" t="s">
        <v>84</v>
      </c>
      <c r="O56" s="121">
        <v>10</v>
      </c>
    </row>
    <row r="57" spans="1:15" ht="15.75" customHeight="1" x14ac:dyDescent="0.2">
      <c r="A57" s="1"/>
      <c r="B57" s="122" t="s">
        <v>146</v>
      </c>
      <c r="C57" s="122" t="s">
        <v>147</v>
      </c>
      <c r="D57" s="114">
        <f>$H$3*'PADRÃO BERNARDINOS'!M56</f>
        <v>1.2</v>
      </c>
      <c r="E57" s="118" t="s">
        <v>84</v>
      </c>
      <c r="F57" s="119"/>
      <c r="G57" s="1"/>
      <c r="L57" s="107" t="s">
        <v>148</v>
      </c>
      <c r="M57" s="78">
        <v>0.04</v>
      </c>
      <c r="N57" s="83" t="s">
        <v>84</v>
      </c>
      <c r="O57" s="91">
        <v>9.5</v>
      </c>
    </row>
    <row r="58" spans="1:15" ht="15.75" customHeight="1" x14ac:dyDescent="0.2">
      <c r="A58" s="1"/>
      <c r="B58" s="107" t="s">
        <v>148</v>
      </c>
      <c r="C58" s="122" t="s">
        <v>147</v>
      </c>
      <c r="D58" s="78">
        <f>$H$3*'PADRÃO BERNARDINOS'!M57</f>
        <v>1.2</v>
      </c>
      <c r="E58" s="79" t="s">
        <v>84</v>
      </c>
      <c r="F58" s="80">
        <f>D58*'PADRÃO BERNARDINOS'!O57</f>
        <v>11.4</v>
      </c>
      <c r="G58" s="1"/>
      <c r="L58" s="107" t="s">
        <v>143</v>
      </c>
      <c r="M58" s="78">
        <v>1E-3</v>
      </c>
      <c r="N58" s="83" t="s">
        <v>84</v>
      </c>
      <c r="O58" s="91">
        <v>15</v>
      </c>
    </row>
    <row r="59" spans="1:15" ht="15.75" customHeight="1" x14ac:dyDescent="0.2">
      <c r="A59" s="1"/>
      <c r="B59" s="107" t="s">
        <v>143</v>
      </c>
      <c r="C59" s="122" t="s">
        <v>147</v>
      </c>
      <c r="D59" s="78">
        <f>$H$3*'PADRÃO BERNARDINOS'!M58</f>
        <v>0.03</v>
      </c>
      <c r="E59" s="79" t="s">
        <v>84</v>
      </c>
      <c r="F59" s="80">
        <f>D59*'PADRÃO BERNARDINOS'!O58</f>
        <v>0.44999999999999996</v>
      </c>
      <c r="G59" s="1"/>
      <c r="L59" s="107" t="s">
        <v>149</v>
      </c>
      <c r="M59" s="78">
        <v>3.0000000000000001E-3</v>
      </c>
      <c r="N59" s="83" t="s">
        <v>84</v>
      </c>
      <c r="O59" s="91">
        <v>10</v>
      </c>
    </row>
    <row r="60" spans="1:15" ht="15.75" customHeight="1" x14ac:dyDescent="0.2">
      <c r="A60" s="1"/>
      <c r="B60" s="107" t="s">
        <v>149</v>
      </c>
      <c r="C60" s="122" t="s">
        <v>147</v>
      </c>
      <c r="D60" s="78">
        <f>$H$3*'PADRÃO BERNARDINOS'!M59</f>
        <v>0.09</v>
      </c>
      <c r="E60" s="79" t="s">
        <v>84</v>
      </c>
      <c r="F60" s="80">
        <f>D60*'PADRÃO BERNARDINOS'!O59</f>
        <v>0.89999999999999991</v>
      </c>
      <c r="G60" s="1"/>
      <c r="L60" s="107" t="s">
        <v>126</v>
      </c>
      <c r="M60" s="78">
        <v>2E-3</v>
      </c>
      <c r="N60" s="83" t="s">
        <v>84</v>
      </c>
      <c r="O60" s="91">
        <v>10</v>
      </c>
    </row>
    <row r="61" spans="1:15" ht="15.75" customHeight="1" x14ac:dyDescent="0.2">
      <c r="A61" s="1"/>
      <c r="B61" s="107" t="s">
        <v>126</v>
      </c>
      <c r="C61" s="122" t="s">
        <v>147</v>
      </c>
      <c r="D61" s="78">
        <f>$H$3*'PADRÃO BERNARDINOS'!M60</f>
        <v>0.06</v>
      </c>
      <c r="E61" s="79" t="s">
        <v>84</v>
      </c>
      <c r="F61" s="80">
        <f>D61*'PADRÃO BERNARDINOS'!O60</f>
        <v>0.6</v>
      </c>
      <c r="G61" s="1"/>
      <c r="L61" s="120" t="s">
        <v>92</v>
      </c>
      <c r="M61" s="114">
        <v>0.05</v>
      </c>
      <c r="N61" s="115" t="s">
        <v>84</v>
      </c>
      <c r="O61" s="121">
        <v>25</v>
      </c>
    </row>
    <row r="62" spans="1:15" ht="15.75" customHeight="1" x14ac:dyDescent="0.2">
      <c r="A62" s="1"/>
      <c r="B62" s="122" t="s">
        <v>92</v>
      </c>
      <c r="C62" s="122" t="s">
        <v>150</v>
      </c>
      <c r="D62" s="114">
        <f>$H$3*'PADRÃO BERNARDINOS'!M61</f>
        <v>1.5</v>
      </c>
      <c r="E62" s="118" t="s">
        <v>84</v>
      </c>
      <c r="F62" s="119"/>
      <c r="G62" s="1"/>
      <c r="L62" s="107" t="s">
        <v>148</v>
      </c>
      <c r="M62" s="78">
        <v>0.05</v>
      </c>
      <c r="N62" s="83" t="s">
        <v>84</v>
      </c>
      <c r="O62" s="91">
        <v>5</v>
      </c>
    </row>
    <row r="63" spans="1:15" ht="15.75" customHeight="1" x14ac:dyDescent="0.2">
      <c r="A63" s="1"/>
      <c r="B63" s="107" t="s">
        <v>148</v>
      </c>
      <c r="C63" s="122" t="s">
        <v>150</v>
      </c>
      <c r="D63" s="78">
        <f>$H$3*'PADRÃO BERNARDINOS'!M62</f>
        <v>1.5</v>
      </c>
      <c r="E63" s="79" t="s">
        <v>84</v>
      </c>
      <c r="F63" s="80">
        <f>D63*'PADRÃO BERNARDINOS'!O62</f>
        <v>7.5</v>
      </c>
      <c r="G63" s="1"/>
      <c r="L63" s="107" t="s">
        <v>143</v>
      </c>
      <c r="M63" s="78">
        <v>1E-3</v>
      </c>
      <c r="N63" s="83" t="s">
        <v>84</v>
      </c>
      <c r="O63" s="91">
        <v>20</v>
      </c>
    </row>
    <row r="64" spans="1:15" ht="15.75" customHeight="1" x14ac:dyDescent="0.2">
      <c r="A64" s="1"/>
      <c r="B64" s="107" t="s">
        <v>143</v>
      </c>
      <c r="C64" s="122" t="s">
        <v>150</v>
      </c>
      <c r="D64" s="78">
        <f>$H$3*'PADRÃO BERNARDINOS'!M63</f>
        <v>0.03</v>
      </c>
      <c r="E64" s="79" t="s">
        <v>84</v>
      </c>
      <c r="F64" s="80">
        <f>D64*'PADRÃO BERNARDINOS'!O63</f>
        <v>0.6</v>
      </c>
      <c r="G64" s="1"/>
      <c r="L64" s="107" t="s">
        <v>149</v>
      </c>
      <c r="M64" s="78">
        <v>3.0000000000000001E-3</v>
      </c>
      <c r="N64" s="83" t="s">
        <v>84</v>
      </c>
      <c r="O64" s="91">
        <v>50</v>
      </c>
    </row>
    <row r="65" spans="1:15" ht="15.75" customHeight="1" x14ac:dyDescent="0.2">
      <c r="A65" s="1"/>
      <c r="B65" s="107" t="s">
        <v>149</v>
      </c>
      <c r="C65" s="122" t="s">
        <v>150</v>
      </c>
      <c r="D65" s="78">
        <f>$H$3*'PADRÃO BERNARDINOS'!M64</f>
        <v>0.09</v>
      </c>
      <c r="E65" s="79" t="s">
        <v>84</v>
      </c>
      <c r="F65" s="80">
        <f>D65*'PADRÃO BERNARDINOS'!O64</f>
        <v>4.5</v>
      </c>
      <c r="G65" s="1"/>
      <c r="L65" s="107" t="s">
        <v>126</v>
      </c>
      <c r="M65" s="78">
        <v>2E-3</v>
      </c>
      <c r="N65" s="83" t="s">
        <v>84</v>
      </c>
      <c r="O65" s="91">
        <v>55</v>
      </c>
    </row>
    <row r="66" spans="1:15" ht="15.75" customHeight="1" x14ac:dyDescent="0.2">
      <c r="A66" s="1"/>
      <c r="B66" s="107" t="s">
        <v>126</v>
      </c>
      <c r="C66" s="122" t="s">
        <v>150</v>
      </c>
      <c r="D66" s="78">
        <f>$H$3*'PADRÃO BERNARDINOS'!M65</f>
        <v>0.06</v>
      </c>
      <c r="E66" s="79" t="s">
        <v>84</v>
      </c>
      <c r="F66" s="80">
        <f>D66*'PADRÃO BERNARDINOS'!O65</f>
        <v>3.3</v>
      </c>
      <c r="G66" s="1"/>
      <c r="L66" s="107" t="s">
        <v>95</v>
      </c>
      <c r="M66" s="78">
        <v>3.0000000000000001E-3</v>
      </c>
      <c r="N66" s="83" t="s">
        <v>84</v>
      </c>
      <c r="O66" s="91">
        <v>30</v>
      </c>
    </row>
    <row r="67" spans="1:15" ht="15.75" customHeight="1" x14ac:dyDescent="0.2">
      <c r="A67" s="1"/>
      <c r="B67" s="107" t="s">
        <v>95</v>
      </c>
      <c r="C67" s="122" t="s">
        <v>150</v>
      </c>
      <c r="D67" s="78">
        <f>$H$3*'PADRÃO BERNARDINOS'!M66</f>
        <v>0.09</v>
      </c>
      <c r="E67" s="79" t="s">
        <v>84</v>
      </c>
      <c r="F67" s="80">
        <f>D67*'PADRÃO BERNARDINOS'!O66</f>
        <v>2.6999999999999997</v>
      </c>
      <c r="G67" s="1"/>
      <c r="L67" s="107" t="s">
        <v>151</v>
      </c>
      <c r="M67" s="78">
        <v>5.0000000000000001E-3</v>
      </c>
      <c r="N67" s="83" t="s">
        <v>84</v>
      </c>
      <c r="O67" s="91">
        <v>50</v>
      </c>
    </row>
    <row r="68" spans="1:15" ht="15.75" customHeight="1" x14ac:dyDescent="0.2">
      <c r="A68" s="1"/>
      <c r="B68" s="107" t="s">
        <v>151</v>
      </c>
      <c r="C68" s="122" t="s">
        <v>150</v>
      </c>
      <c r="D68" s="78">
        <f>$H$3*'PADRÃO BERNARDINOS'!M67</f>
        <v>0.15</v>
      </c>
      <c r="E68" s="79" t="s">
        <v>84</v>
      </c>
      <c r="F68" s="80">
        <f>D68*'PADRÃO BERNARDINOS'!O67</f>
        <v>7.5</v>
      </c>
      <c r="G68" s="1"/>
      <c r="L68" s="90" t="s">
        <v>152</v>
      </c>
      <c r="M68" s="78">
        <v>0.05</v>
      </c>
      <c r="N68" s="83" t="s">
        <v>84</v>
      </c>
      <c r="O68" s="91">
        <v>9</v>
      </c>
    </row>
    <row r="69" spans="1:15" ht="15.75" customHeight="1" x14ac:dyDescent="0.2">
      <c r="A69" s="1"/>
      <c r="B69" s="107" t="s">
        <v>153</v>
      </c>
      <c r="C69" s="107" t="s">
        <v>104</v>
      </c>
      <c r="D69" s="78">
        <f>$H$3*'PADRÃO BERNARDINOS'!M68</f>
        <v>1.5</v>
      </c>
      <c r="E69" s="79" t="s">
        <v>115</v>
      </c>
      <c r="F69" s="80">
        <f>D69*'PADRÃO BERNARDINOS'!O68</f>
        <v>13.5</v>
      </c>
      <c r="G69" s="1"/>
      <c r="L69" s="90" t="s">
        <v>154</v>
      </c>
      <c r="M69" s="78">
        <v>0.04</v>
      </c>
      <c r="N69" s="46" t="s">
        <v>155</v>
      </c>
      <c r="O69" s="91">
        <v>120</v>
      </c>
    </row>
    <row r="70" spans="1:15" ht="15.75" customHeight="1" x14ac:dyDescent="0.2">
      <c r="A70" s="1"/>
      <c r="B70" s="107" t="s">
        <v>154</v>
      </c>
      <c r="C70" s="107" t="s">
        <v>156</v>
      </c>
      <c r="D70" s="78">
        <f>$H$3*'PADRÃO BERNARDINOS'!M69</f>
        <v>1.2</v>
      </c>
      <c r="E70" s="79" t="s">
        <v>155</v>
      </c>
      <c r="F70" s="80">
        <f>D70*'PADRÃO BERNARDINOS'!O69</f>
        <v>144</v>
      </c>
      <c r="G70" s="1"/>
      <c r="L70" s="90" t="s">
        <v>157</v>
      </c>
      <c r="M70" s="78">
        <v>0.2</v>
      </c>
      <c r="N70" s="46" t="s">
        <v>84</v>
      </c>
      <c r="O70" s="91">
        <v>48</v>
      </c>
    </row>
    <row r="71" spans="1:15" ht="15.75" customHeight="1" x14ac:dyDescent="0.2">
      <c r="A71" s="1"/>
      <c r="B71" s="107" t="s">
        <v>157</v>
      </c>
      <c r="C71" s="107" t="s">
        <v>156</v>
      </c>
      <c r="D71" s="78">
        <f>$H$3*'PADRÃO BERNARDINOS'!M70</f>
        <v>6</v>
      </c>
      <c r="E71" s="79" t="s">
        <v>84</v>
      </c>
      <c r="F71" s="80">
        <f>D71*'PADRÃO BERNARDINOS'!O70</f>
        <v>288</v>
      </c>
      <c r="G71" s="1"/>
      <c r="L71" s="90" t="s">
        <v>158</v>
      </c>
      <c r="M71" s="78">
        <v>0.1</v>
      </c>
      <c r="N71" s="46" t="s">
        <v>84</v>
      </c>
      <c r="O71" s="91">
        <v>20</v>
      </c>
    </row>
    <row r="72" spans="1:15" ht="15.75" customHeight="1" x14ac:dyDescent="0.2">
      <c r="A72" s="1"/>
      <c r="B72" s="107" t="s">
        <v>158</v>
      </c>
      <c r="C72" s="107" t="s">
        <v>156</v>
      </c>
      <c r="D72" s="78">
        <f>$H$3*'PADRÃO BERNARDINOS'!M71</f>
        <v>3</v>
      </c>
      <c r="E72" s="79" t="s">
        <v>84</v>
      </c>
      <c r="F72" s="80">
        <f>D72*'PADRÃO BERNARDINOS'!O71</f>
        <v>60</v>
      </c>
      <c r="G72" s="1"/>
      <c r="L72" s="90" t="s">
        <v>159</v>
      </c>
      <c r="M72" s="78">
        <v>0.05</v>
      </c>
      <c r="N72" s="46" t="s">
        <v>84</v>
      </c>
      <c r="O72" s="91">
        <v>30</v>
      </c>
    </row>
    <row r="73" spans="1:15" ht="15.75" customHeight="1" x14ac:dyDescent="0.2">
      <c r="A73" s="1"/>
      <c r="B73" s="107" t="s">
        <v>159</v>
      </c>
      <c r="C73" s="107" t="s">
        <v>156</v>
      </c>
      <c r="D73" s="78">
        <f>$H$3*'PADRÃO BERNARDINOS'!M72</f>
        <v>1.5</v>
      </c>
      <c r="E73" s="79" t="s">
        <v>84</v>
      </c>
      <c r="F73" s="80">
        <f>D73*'PADRÃO BERNARDINOS'!O72</f>
        <v>45</v>
      </c>
      <c r="G73" s="1"/>
      <c r="L73" s="90" t="s">
        <v>160</v>
      </c>
      <c r="M73" s="78">
        <v>6.2E-2</v>
      </c>
      <c r="N73" s="46" t="s">
        <v>84</v>
      </c>
      <c r="O73" s="91">
        <v>25</v>
      </c>
    </row>
    <row r="74" spans="1:15" ht="15.75" customHeight="1" x14ac:dyDescent="0.2">
      <c r="A74" s="1"/>
      <c r="B74" s="107" t="s">
        <v>160</v>
      </c>
      <c r="C74" s="107" t="s">
        <v>156</v>
      </c>
      <c r="D74" s="78">
        <f>$H$3*'PADRÃO BERNARDINOS'!M73</f>
        <v>1.8599999999999999</v>
      </c>
      <c r="E74" s="79" t="s">
        <v>84</v>
      </c>
      <c r="F74" s="80">
        <f>D74*'PADRÃO BERNARDINOS'!O73</f>
        <v>46.5</v>
      </c>
      <c r="G74" s="1"/>
      <c r="L74" s="90" t="s">
        <v>161</v>
      </c>
      <c r="M74" s="78">
        <v>0.15</v>
      </c>
      <c r="N74" s="46" t="s">
        <v>84</v>
      </c>
      <c r="O74" s="91">
        <v>15</v>
      </c>
    </row>
    <row r="75" spans="1:15" ht="15.75" customHeight="1" x14ac:dyDescent="0.2">
      <c r="A75" s="1"/>
      <c r="B75" s="107" t="s">
        <v>161</v>
      </c>
      <c r="C75" s="107" t="s">
        <v>156</v>
      </c>
      <c r="D75" s="78">
        <f>$H$3*'PADRÃO BERNARDINOS'!M74</f>
        <v>4.5</v>
      </c>
      <c r="E75" s="79" t="s">
        <v>84</v>
      </c>
      <c r="F75" s="80">
        <f>D75*'PADRÃO BERNARDINOS'!O74</f>
        <v>67.5</v>
      </c>
      <c r="G75" s="1"/>
      <c r="L75" s="90" t="s">
        <v>162</v>
      </c>
      <c r="M75" s="78">
        <v>0.04</v>
      </c>
      <c r="N75" s="46" t="s">
        <v>84</v>
      </c>
      <c r="O75" s="91">
        <v>25</v>
      </c>
    </row>
    <row r="76" spans="1:15" ht="15.75" customHeight="1" x14ac:dyDescent="0.2">
      <c r="A76" s="1"/>
      <c r="B76" s="107" t="s">
        <v>162</v>
      </c>
      <c r="C76" s="107" t="s">
        <v>163</v>
      </c>
      <c r="D76" s="78">
        <f>$H$3*'PADRÃO BERNARDINOS'!M75</f>
        <v>1.2</v>
      </c>
      <c r="E76" s="79" t="s">
        <v>84</v>
      </c>
      <c r="F76" s="80">
        <f>D76*'PADRÃO BERNARDINOS'!O75</f>
        <v>30</v>
      </c>
      <c r="G76" s="1"/>
      <c r="L76" s="90" t="s">
        <v>164</v>
      </c>
      <c r="M76" s="78">
        <v>0.04</v>
      </c>
      <c r="N76" s="46" t="s">
        <v>84</v>
      </c>
      <c r="O76" s="91">
        <v>30</v>
      </c>
    </row>
    <row r="77" spans="1:15" ht="15.75" customHeight="1" x14ac:dyDescent="0.2">
      <c r="A77" s="1"/>
      <c r="B77" s="107" t="s">
        <v>164</v>
      </c>
      <c r="C77" s="107" t="s">
        <v>156</v>
      </c>
      <c r="D77" s="78">
        <f>$H$3*'PADRÃO BERNARDINOS'!M76</f>
        <v>1.2</v>
      </c>
      <c r="E77" s="79" t="s">
        <v>84</v>
      </c>
      <c r="F77" s="80">
        <f>D77*'PADRÃO BERNARDINOS'!O76</f>
        <v>36</v>
      </c>
      <c r="G77" s="1"/>
      <c r="L77" s="90" t="s">
        <v>93</v>
      </c>
      <c r="M77" s="78">
        <v>0.04</v>
      </c>
      <c r="N77" s="46" t="s">
        <v>84</v>
      </c>
      <c r="O77" s="91">
        <v>9</v>
      </c>
    </row>
    <row r="78" spans="1:15" ht="15.75" customHeight="1" x14ac:dyDescent="0.2">
      <c r="A78" s="1"/>
      <c r="B78" s="107" t="s">
        <v>93</v>
      </c>
      <c r="C78" s="107"/>
      <c r="D78" s="78">
        <f>$H$3*'PADRÃO BERNARDINOS'!M77</f>
        <v>1.2</v>
      </c>
      <c r="E78" s="79" t="s">
        <v>84</v>
      </c>
      <c r="F78" s="80">
        <f>D78*'PADRÃO BERNARDINOS'!O77</f>
        <v>10.799999999999999</v>
      </c>
      <c r="G78" s="1"/>
      <c r="L78" s="90" t="s">
        <v>94</v>
      </c>
      <c r="M78" s="78">
        <v>0.04</v>
      </c>
      <c r="N78" s="46" t="s">
        <v>84</v>
      </c>
      <c r="O78" s="91">
        <v>9</v>
      </c>
    </row>
    <row r="79" spans="1:15" ht="15.75" customHeight="1" x14ac:dyDescent="0.2">
      <c r="A79" s="1"/>
      <c r="B79" s="107" t="s">
        <v>94</v>
      </c>
      <c r="C79" s="107"/>
      <c r="D79" s="78">
        <f>$H$3*'PADRÃO BERNARDINOS'!M78</f>
        <v>1.2</v>
      </c>
      <c r="E79" s="79" t="s">
        <v>84</v>
      </c>
      <c r="F79" s="80">
        <f>D79*'PADRÃO BERNARDINOS'!O78</f>
        <v>10.799999999999999</v>
      </c>
      <c r="G79" s="1"/>
      <c r="L79" s="90" t="s">
        <v>95</v>
      </c>
      <c r="M79" s="78">
        <v>0.01</v>
      </c>
      <c r="N79" s="46" t="s">
        <v>84</v>
      </c>
      <c r="O79" s="91">
        <v>7</v>
      </c>
    </row>
    <row r="80" spans="1:15" ht="15.75" customHeight="1" x14ac:dyDescent="0.2">
      <c r="A80" s="1"/>
      <c r="B80" s="107" t="s">
        <v>95</v>
      </c>
      <c r="C80" s="107"/>
      <c r="D80" s="78">
        <f>$H$3*'PADRÃO BERNARDINOS'!M79</f>
        <v>0.3</v>
      </c>
      <c r="E80" s="79" t="s">
        <v>84</v>
      </c>
      <c r="F80" s="80">
        <f>D80*'PADRÃO BERNARDINOS'!O79</f>
        <v>2.1</v>
      </c>
      <c r="G80" s="1"/>
      <c r="L80" s="90" t="s">
        <v>165</v>
      </c>
      <c r="M80" s="78">
        <v>0.02</v>
      </c>
      <c r="N80" s="46" t="s">
        <v>84</v>
      </c>
      <c r="O80" s="91">
        <v>10</v>
      </c>
    </row>
    <row r="81" spans="1:15" ht="15.75" customHeight="1" x14ac:dyDescent="0.2">
      <c r="A81" s="1"/>
      <c r="B81" s="107" t="s">
        <v>165</v>
      </c>
      <c r="C81" s="107"/>
      <c r="D81" s="78">
        <f>$H$3*'PADRÃO BERNARDINOS'!M80</f>
        <v>0.6</v>
      </c>
      <c r="E81" s="79" t="s">
        <v>84</v>
      </c>
      <c r="F81" s="80">
        <f>D81*'PADRÃO BERNARDINOS'!O80</f>
        <v>6</v>
      </c>
      <c r="G81" s="1"/>
      <c r="L81" s="90" t="s">
        <v>166</v>
      </c>
      <c r="M81" s="112">
        <v>0.05</v>
      </c>
      <c r="N81" s="46" t="s">
        <v>115</v>
      </c>
      <c r="O81" s="91">
        <v>10</v>
      </c>
    </row>
    <row r="82" spans="1:15" ht="15.75" customHeight="1" x14ac:dyDescent="0.2">
      <c r="A82" s="1"/>
      <c r="B82" s="107" t="s">
        <v>166</v>
      </c>
      <c r="C82" s="107"/>
      <c r="D82" s="78">
        <f>$H$3*'PADRÃO BERNARDINOS'!M81</f>
        <v>1.5</v>
      </c>
      <c r="E82" s="79" t="s">
        <v>115</v>
      </c>
      <c r="F82" s="80">
        <f>D82*'PADRÃO BERNARDINOS'!O81</f>
        <v>15</v>
      </c>
      <c r="G82" s="1"/>
      <c r="L82" s="90" t="s">
        <v>167</v>
      </c>
      <c r="M82" s="112">
        <v>0.05</v>
      </c>
      <c r="N82" s="46" t="s">
        <v>100</v>
      </c>
      <c r="O82" s="91">
        <v>4</v>
      </c>
    </row>
    <row r="83" spans="1:15" ht="15.75" customHeight="1" x14ac:dyDescent="0.2">
      <c r="A83" s="1"/>
      <c r="B83" s="107" t="s">
        <v>167</v>
      </c>
      <c r="C83" s="107"/>
      <c r="D83" s="78">
        <f>$H$3*'PADRÃO BERNARDINOS'!M82</f>
        <v>1.5</v>
      </c>
      <c r="E83" s="79" t="s">
        <v>100</v>
      </c>
      <c r="F83" s="80">
        <f>D83*'PADRÃO BERNARDINOS'!O82</f>
        <v>6</v>
      </c>
      <c r="G83" s="1"/>
      <c r="L83" s="90" t="s">
        <v>168</v>
      </c>
      <c r="M83" s="112">
        <v>0.05</v>
      </c>
      <c r="N83" s="46" t="s">
        <v>100</v>
      </c>
      <c r="O83" s="91">
        <v>3</v>
      </c>
    </row>
    <row r="84" spans="1:15" ht="15.75" customHeight="1" x14ac:dyDescent="0.2">
      <c r="A84" s="1"/>
      <c r="B84" s="107" t="s">
        <v>168</v>
      </c>
      <c r="C84" s="107"/>
      <c r="D84" s="78">
        <f>$H$3*'PADRÃO BERNARDINOS'!M83</f>
        <v>1.5</v>
      </c>
      <c r="E84" s="79" t="s">
        <v>100</v>
      </c>
      <c r="F84" s="80">
        <f>D84*'PADRÃO BERNARDINOS'!O83</f>
        <v>4.5</v>
      </c>
      <c r="G84" s="1"/>
      <c r="L84" s="90" t="s">
        <v>169</v>
      </c>
      <c r="M84" s="78">
        <v>0.06</v>
      </c>
      <c r="N84" s="46" t="s">
        <v>98</v>
      </c>
      <c r="O84" s="91">
        <v>15</v>
      </c>
    </row>
    <row r="85" spans="1:15" ht="15.75" customHeight="1" x14ac:dyDescent="0.2">
      <c r="A85" s="1"/>
      <c r="B85" s="107" t="s">
        <v>169</v>
      </c>
      <c r="C85" s="107"/>
      <c r="D85" s="78">
        <f>$H$3*'PADRÃO BERNARDINOS'!M84</f>
        <v>1.7999999999999998</v>
      </c>
      <c r="E85" s="79" t="s">
        <v>98</v>
      </c>
      <c r="F85" s="80">
        <f>D85*'PADRÃO BERNARDINOS'!O84</f>
        <v>26.999999999999996</v>
      </c>
      <c r="G85" s="1"/>
      <c r="L85" s="90" t="s">
        <v>170</v>
      </c>
      <c r="M85" s="78">
        <v>0.02</v>
      </c>
      <c r="N85" s="46" t="s">
        <v>84</v>
      </c>
      <c r="O85" s="91">
        <v>6</v>
      </c>
    </row>
    <row r="86" spans="1:15" ht="15.75" customHeight="1" x14ac:dyDescent="0.2">
      <c r="A86" s="1"/>
      <c r="B86" s="107" t="s">
        <v>170</v>
      </c>
      <c r="C86" s="107"/>
      <c r="D86" s="78">
        <f>$H$3*'PADRÃO BERNARDINOS'!M85</f>
        <v>0.6</v>
      </c>
      <c r="E86" s="79" t="s">
        <v>84</v>
      </c>
      <c r="F86" s="80">
        <f>D86*'PADRÃO BERNARDINOS'!O85</f>
        <v>3.5999999999999996</v>
      </c>
      <c r="G86" s="1"/>
      <c r="L86" s="90" t="s">
        <v>171</v>
      </c>
      <c r="M86" s="112">
        <v>0.05</v>
      </c>
      <c r="N86" s="46" t="s">
        <v>100</v>
      </c>
      <c r="O86" s="91">
        <v>6</v>
      </c>
    </row>
    <row r="87" spans="1:15" ht="15.75" customHeight="1" x14ac:dyDescent="0.2">
      <c r="A87" s="1"/>
      <c r="B87" s="107" t="s">
        <v>171</v>
      </c>
      <c r="C87" s="107"/>
      <c r="D87" s="78">
        <f>$H$3*'PADRÃO BERNARDINOS'!M86</f>
        <v>1.5</v>
      </c>
      <c r="E87" s="79" t="s">
        <v>100</v>
      </c>
      <c r="F87" s="80">
        <f>D87*'PADRÃO BERNARDINOS'!O86</f>
        <v>9</v>
      </c>
      <c r="G87" s="1"/>
      <c r="L87" s="90" t="s">
        <v>172</v>
      </c>
      <c r="M87" s="123">
        <v>0.02</v>
      </c>
      <c r="N87" s="46" t="s">
        <v>100</v>
      </c>
      <c r="O87" s="91">
        <v>8</v>
      </c>
    </row>
    <row r="88" spans="1:15" ht="15.75" customHeight="1" x14ac:dyDescent="0.2">
      <c r="A88" s="1"/>
      <c r="B88" s="107" t="s">
        <v>172</v>
      </c>
      <c r="C88" s="107"/>
      <c r="D88" s="78">
        <f>$H$3*'PADRÃO BERNARDINOS'!M87</f>
        <v>0.6</v>
      </c>
      <c r="E88" s="79" t="s">
        <v>84</v>
      </c>
      <c r="F88" s="80">
        <f>D88*'PADRÃO BERNARDINOS'!O87</f>
        <v>4.8</v>
      </c>
      <c r="G88" s="1"/>
      <c r="L88" s="90" t="s">
        <v>173</v>
      </c>
      <c r="M88" s="112">
        <v>0.05</v>
      </c>
      <c r="N88" s="46" t="s">
        <v>100</v>
      </c>
      <c r="O88" s="91">
        <v>10</v>
      </c>
    </row>
    <row r="89" spans="1:15" ht="15.75" customHeight="1" x14ac:dyDescent="0.2">
      <c r="A89" s="1"/>
      <c r="B89" s="107" t="s">
        <v>173</v>
      </c>
      <c r="C89" s="107"/>
      <c r="D89" s="78">
        <f>$H$3*'PADRÃO BERNARDINOS'!M88</f>
        <v>1.5</v>
      </c>
      <c r="E89" s="79" t="s">
        <v>100</v>
      </c>
      <c r="F89" s="80">
        <f>D89*'PADRÃO BERNARDINOS'!O88</f>
        <v>15</v>
      </c>
      <c r="G89" s="1"/>
      <c r="L89" s="90" t="s">
        <v>174</v>
      </c>
      <c r="M89" s="78">
        <v>0.4</v>
      </c>
      <c r="N89" s="46" t="s">
        <v>98</v>
      </c>
      <c r="O89" s="91">
        <v>3</v>
      </c>
    </row>
    <row r="90" spans="1:15" ht="15.75" customHeight="1" x14ac:dyDescent="0.2">
      <c r="A90" s="1"/>
      <c r="B90" s="107" t="s">
        <v>174</v>
      </c>
      <c r="C90" s="107"/>
      <c r="D90" s="78">
        <f>$H$3*'PADRÃO BERNARDINOS'!M89</f>
        <v>12</v>
      </c>
      <c r="E90" s="79" t="s">
        <v>98</v>
      </c>
      <c r="F90" s="80">
        <f>D90*'PADRÃO BERNARDINOS'!O89</f>
        <v>36</v>
      </c>
      <c r="G90" s="1"/>
      <c r="L90" s="90" t="s">
        <v>175</v>
      </c>
      <c r="M90" s="78">
        <v>0.4</v>
      </c>
      <c r="N90" s="46" t="s">
        <v>98</v>
      </c>
      <c r="O90" s="91">
        <v>3</v>
      </c>
    </row>
    <row r="91" spans="1:15" ht="15.75" customHeight="1" x14ac:dyDescent="0.2">
      <c r="A91" s="1"/>
      <c r="B91" s="107" t="s">
        <v>175</v>
      </c>
      <c r="C91" s="107"/>
      <c r="D91" s="78">
        <f>$H$3*'PADRÃO BERNARDINOS'!M90</f>
        <v>12</v>
      </c>
      <c r="E91" s="79" t="s">
        <v>98</v>
      </c>
      <c r="F91" s="80">
        <f>D91*'PADRÃO BERNARDINOS'!O90</f>
        <v>36</v>
      </c>
      <c r="G91" s="1"/>
      <c r="L91" s="90" t="s">
        <v>176</v>
      </c>
      <c r="M91" s="78">
        <v>0.15</v>
      </c>
      <c r="N91" s="46" t="s">
        <v>177</v>
      </c>
      <c r="O91" s="91">
        <v>6</v>
      </c>
    </row>
    <row r="92" spans="1:15" ht="15.75" customHeight="1" x14ac:dyDescent="0.2">
      <c r="A92" s="1"/>
      <c r="B92" s="107" t="s">
        <v>176</v>
      </c>
      <c r="C92" s="107"/>
      <c r="D92" s="78">
        <f>$H$3*'PADRÃO BERNARDINOS'!M91</f>
        <v>4.5</v>
      </c>
      <c r="E92" s="79" t="s">
        <v>177</v>
      </c>
      <c r="F92" s="80">
        <f>D92*'PADRÃO BERNARDINOS'!O91</f>
        <v>27</v>
      </c>
      <c r="G92" s="1"/>
      <c r="L92" s="90" t="s">
        <v>178</v>
      </c>
      <c r="M92" s="78">
        <v>0.05</v>
      </c>
      <c r="N92" s="46" t="s">
        <v>177</v>
      </c>
      <c r="O92" s="91">
        <v>6</v>
      </c>
    </row>
    <row r="93" spans="1:15" ht="15.75" customHeight="1" x14ac:dyDescent="0.2">
      <c r="A93" s="1"/>
      <c r="B93" s="107" t="s">
        <v>178</v>
      </c>
      <c r="C93" s="107"/>
      <c r="D93" s="78">
        <f>$H$3*'PADRÃO BERNARDINOS'!M92</f>
        <v>1.5</v>
      </c>
      <c r="E93" s="79" t="s">
        <v>177</v>
      </c>
      <c r="F93" s="80">
        <f>D93*'PADRÃO BERNARDINOS'!O92</f>
        <v>9</v>
      </c>
      <c r="G93" s="1"/>
      <c r="L93" s="90" t="s">
        <v>179</v>
      </c>
      <c r="M93" s="78">
        <v>0.2</v>
      </c>
      <c r="N93" s="46" t="s">
        <v>177</v>
      </c>
      <c r="O93" s="91">
        <v>8</v>
      </c>
    </row>
    <row r="94" spans="1:15" ht="15.75" customHeight="1" x14ac:dyDescent="0.2">
      <c r="A94" s="1"/>
      <c r="B94" s="107" t="s">
        <v>179</v>
      </c>
      <c r="C94" s="107"/>
      <c r="D94" s="78">
        <f>$H$3*'PADRÃO BERNARDINOS'!M93</f>
        <v>6</v>
      </c>
      <c r="E94" s="79" t="s">
        <v>177</v>
      </c>
      <c r="F94" s="80">
        <f>D94*'PADRÃO BERNARDINOS'!O93</f>
        <v>48</v>
      </c>
      <c r="G94" s="1"/>
      <c r="L94" s="90" t="s">
        <v>180</v>
      </c>
      <c r="M94" s="78">
        <v>0.05</v>
      </c>
      <c r="N94" s="46" t="s">
        <v>177</v>
      </c>
      <c r="O94" s="91">
        <v>7.5</v>
      </c>
    </row>
    <row r="95" spans="1:15" ht="15.75" customHeight="1" x14ac:dyDescent="0.2">
      <c r="A95" s="1"/>
      <c r="B95" s="107" t="s">
        <v>180</v>
      </c>
      <c r="C95" s="107"/>
      <c r="D95" s="78">
        <f>$H$3*'PADRÃO BERNARDINOS'!M94</f>
        <v>1.5</v>
      </c>
      <c r="E95" s="79" t="s">
        <v>177</v>
      </c>
      <c r="F95" s="80">
        <f>D95*'PADRÃO BERNARDINOS'!O94</f>
        <v>11.25</v>
      </c>
      <c r="G95" s="1"/>
      <c r="L95" s="90" t="s">
        <v>181</v>
      </c>
      <c r="M95" s="78">
        <v>0.25</v>
      </c>
      <c r="N95" s="46" t="s">
        <v>98</v>
      </c>
      <c r="O95" s="91">
        <v>6</v>
      </c>
    </row>
    <row r="96" spans="1:15" ht="15.75" customHeight="1" x14ac:dyDescent="0.2">
      <c r="A96" s="1"/>
      <c r="B96" s="107" t="s">
        <v>181</v>
      </c>
      <c r="C96" s="107"/>
      <c r="D96" s="78">
        <f>$H$3*'PADRÃO BERNARDINOS'!M95</f>
        <v>7.5</v>
      </c>
      <c r="E96" s="79" t="s">
        <v>98</v>
      </c>
      <c r="F96" s="80">
        <f>D96*'PADRÃO BERNARDINOS'!O95</f>
        <v>45</v>
      </c>
      <c r="G96" s="1"/>
      <c r="L96" s="90" t="s">
        <v>182</v>
      </c>
      <c r="M96" s="123">
        <v>0.05</v>
      </c>
      <c r="N96" s="46" t="s">
        <v>183</v>
      </c>
      <c r="O96" s="91">
        <v>20</v>
      </c>
    </row>
    <row r="97" spans="1:15" ht="15.75" customHeight="1" x14ac:dyDescent="0.2">
      <c r="A97" s="1"/>
      <c r="B97" s="107" t="s">
        <v>182</v>
      </c>
      <c r="C97" s="107"/>
      <c r="D97" s="78">
        <f>$H$3*'PADRÃO BERNARDINOS'!M96</f>
        <v>1.5</v>
      </c>
      <c r="E97" s="79" t="s">
        <v>183</v>
      </c>
      <c r="F97" s="80">
        <f>D97*'PADRÃO BERNARDINOS'!O96</f>
        <v>30</v>
      </c>
      <c r="G97" s="1"/>
      <c r="L97" s="90" t="s">
        <v>184</v>
      </c>
      <c r="M97" s="78">
        <v>0.15</v>
      </c>
      <c r="N97" s="46" t="s">
        <v>183</v>
      </c>
      <c r="O97" s="91">
        <v>5</v>
      </c>
    </row>
    <row r="98" spans="1:15" ht="15.75" customHeight="1" x14ac:dyDescent="0.2">
      <c r="A98" s="1"/>
      <c r="B98" s="107" t="s">
        <v>184</v>
      </c>
      <c r="C98" s="107"/>
      <c r="D98" s="78">
        <f>$H$3*'PADRÃO BERNARDINOS'!M97</f>
        <v>4.5</v>
      </c>
      <c r="E98" s="79" t="s">
        <v>183</v>
      </c>
      <c r="F98" s="80">
        <f>D98*'PADRÃO BERNARDINOS'!O97</f>
        <v>22.5</v>
      </c>
      <c r="G98" s="1"/>
      <c r="L98" s="90" t="s">
        <v>185</v>
      </c>
      <c r="M98" s="112">
        <v>0.1</v>
      </c>
      <c r="N98" s="46" t="s">
        <v>84</v>
      </c>
      <c r="O98" s="91">
        <v>3</v>
      </c>
    </row>
    <row r="99" spans="1:15" ht="15.75" customHeight="1" x14ac:dyDescent="0.2">
      <c r="A99" s="1"/>
      <c r="B99" s="107" t="s">
        <v>185</v>
      </c>
      <c r="C99" s="107"/>
      <c r="D99" s="78">
        <f>$H$3*'PADRÃO BERNARDINOS'!M98</f>
        <v>3</v>
      </c>
      <c r="E99" s="79" t="s">
        <v>84</v>
      </c>
      <c r="F99" s="80">
        <f>D99*'PADRÃO BERNARDINOS'!O98</f>
        <v>9</v>
      </c>
      <c r="G99" s="1"/>
      <c r="L99" s="90" t="s">
        <v>186</v>
      </c>
      <c r="M99" s="78">
        <v>0.3</v>
      </c>
      <c r="N99" s="46" t="s">
        <v>84</v>
      </c>
      <c r="O99" s="91">
        <v>4</v>
      </c>
    </row>
    <row r="100" spans="1:15" ht="15.75" customHeight="1" x14ac:dyDescent="0.2">
      <c r="A100" s="1"/>
      <c r="B100" s="107" t="s">
        <v>186</v>
      </c>
      <c r="C100" s="107"/>
      <c r="D100" s="78">
        <f>$H$3*'PADRÃO BERNARDINOS'!M99</f>
        <v>9</v>
      </c>
      <c r="E100" s="79" t="s">
        <v>84</v>
      </c>
      <c r="F100" s="80">
        <f>D100*'PADRÃO BERNARDINOS'!O99</f>
        <v>36</v>
      </c>
      <c r="G100" s="1"/>
      <c r="L100" s="100" t="s">
        <v>128</v>
      </c>
      <c r="M100" s="101">
        <v>0.05</v>
      </c>
      <c r="N100" s="102" t="s">
        <v>100</v>
      </c>
      <c r="O100" s="103">
        <v>2</v>
      </c>
    </row>
    <row r="101" spans="1:15" ht="15.75" customHeight="1" x14ac:dyDescent="0.2">
      <c r="A101" s="1"/>
      <c r="B101" s="100" t="s">
        <v>128</v>
      </c>
      <c r="C101" s="100"/>
      <c r="D101" s="101">
        <f>$H$3*M100</f>
        <v>1.5</v>
      </c>
      <c r="E101" s="102" t="s">
        <v>100</v>
      </c>
      <c r="F101" s="124">
        <f t="shared" ref="F101:F107" si="0">D101*O100</f>
        <v>3</v>
      </c>
      <c r="G101" s="1"/>
      <c r="L101" s="100" t="s">
        <v>149</v>
      </c>
      <c r="M101" s="101">
        <v>1</v>
      </c>
      <c r="N101" s="102" t="s">
        <v>100</v>
      </c>
      <c r="O101" s="103">
        <v>15</v>
      </c>
    </row>
    <row r="102" spans="1:15" ht="15.75" customHeight="1" x14ac:dyDescent="0.2">
      <c r="A102" s="1"/>
      <c r="B102" s="100" t="s">
        <v>149</v>
      </c>
      <c r="C102" s="100"/>
      <c r="D102" s="101">
        <v>3</v>
      </c>
      <c r="E102" s="102" t="s">
        <v>100</v>
      </c>
      <c r="F102" s="124">
        <f t="shared" si="0"/>
        <v>45</v>
      </c>
      <c r="G102" s="1"/>
      <c r="L102" s="100" t="s">
        <v>97</v>
      </c>
      <c r="M102" s="101">
        <v>1</v>
      </c>
      <c r="N102" s="102" t="s">
        <v>98</v>
      </c>
      <c r="O102" s="103">
        <v>10</v>
      </c>
    </row>
    <row r="103" spans="1:15" ht="15.75" customHeight="1" x14ac:dyDescent="0.2">
      <c r="A103" s="1"/>
      <c r="B103" s="100" t="s">
        <v>97</v>
      </c>
      <c r="C103" s="100"/>
      <c r="D103" s="101">
        <v>3</v>
      </c>
      <c r="E103" s="102" t="s">
        <v>98</v>
      </c>
      <c r="F103" s="124">
        <f t="shared" si="0"/>
        <v>30</v>
      </c>
      <c r="G103" s="1"/>
      <c r="L103" s="100" t="s">
        <v>187</v>
      </c>
      <c r="M103" s="101">
        <v>1</v>
      </c>
      <c r="N103" s="102" t="s">
        <v>100</v>
      </c>
      <c r="O103" s="103">
        <v>200</v>
      </c>
    </row>
    <row r="104" spans="1:15" ht="15.75" customHeight="1" x14ac:dyDescent="0.2">
      <c r="A104" s="1"/>
      <c r="B104" s="100" t="s">
        <v>187</v>
      </c>
      <c r="C104" s="100"/>
      <c r="D104" s="101">
        <v>3</v>
      </c>
      <c r="E104" s="102" t="s">
        <v>100</v>
      </c>
      <c r="F104" s="124">
        <f t="shared" si="0"/>
        <v>600</v>
      </c>
      <c r="G104" s="1"/>
      <c r="L104" s="100" t="s">
        <v>102</v>
      </c>
      <c r="M104" s="101">
        <v>1</v>
      </c>
      <c r="N104" s="102" t="s">
        <v>100</v>
      </c>
      <c r="O104" s="103">
        <v>250</v>
      </c>
    </row>
    <row r="105" spans="1:15" ht="15.75" customHeight="1" x14ac:dyDescent="0.2">
      <c r="A105" s="1"/>
      <c r="B105" s="100" t="s">
        <v>102</v>
      </c>
      <c r="C105" s="100"/>
      <c r="D105" s="101">
        <v>1</v>
      </c>
      <c r="E105" s="102" t="s">
        <v>100</v>
      </c>
      <c r="F105" s="124">
        <f t="shared" si="0"/>
        <v>250</v>
      </c>
      <c r="G105" s="1"/>
      <c r="L105" s="100" t="s">
        <v>188</v>
      </c>
      <c r="M105" s="101">
        <v>1</v>
      </c>
      <c r="N105" s="125" t="s">
        <v>100</v>
      </c>
      <c r="O105" s="103">
        <v>150</v>
      </c>
    </row>
    <row r="106" spans="1:15" ht="15.75" customHeight="1" x14ac:dyDescent="0.2">
      <c r="A106" s="1"/>
      <c r="B106" s="100" t="s">
        <v>188</v>
      </c>
      <c r="C106" s="100"/>
      <c r="D106" s="101">
        <v>1</v>
      </c>
      <c r="E106" s="125" t="s">
        <v>100</v>
      </c>
      <c r="F106" s="124">
        <f t="shared" si="0"/>
        <v>150</v>
      </c>
      <c r="G106" s="1"/>
      <c r="L106" s="100" t="s">
        <v>189</v>
      </c>
      <c r="M106" s="101">
        <v>1</v>
      </c>
      <c r="N106" s="125" t="s">
        <v>100</v>
      </c>
      <c r="O106" s="103">
        <v>500</v>
      </c>
    </row>
    <row r="107" spans="1:15" ht="15.75" customHeight="1" x14ac:dyDescent="0.2">
      <c r="A107" s="1"/>
      <c r="B107" s="100" t="s">
        <v>189</v>
      </c>
      <c r="C107" s="100"/>
      <c r="D107" s="101">
        <v>0</v>
      </c>
      <c r="E107" s="125" t="s">
        <v>100</v>
      </c>
      <c r="F107" s="124">
        <f t="shared" si="0"/>
        <v>0</v>
      </c>
      <c r="G107" s="1"/>
      <c r="O107" s="73"/>
    </row>
    <row r="108" spans="1:15" ht="15.75" customHeight="1" x14ac:dyDescent="0.2">
      <c r="A108" s="1"/>
      <c r="B108" s="1"/>
      <c r="C108" s="1"/>
      <c r="D108" s="1"/>
      <c r="E108" s="1"/>
      <c r="F108" s="1"/>
      <c r="G108" s="1"/>
      <c r="O108" s="73"/>
    </row>
    <row r="109" spans="1:15" ht="15.75" customHeight="1" x14ac:dyDescent="0.2">
      <c r="B109" s="104"/>
      <c r="C109" s="104"/>
      <c r="D109" s="105"/>
      <c r="E109" s="105"/>
      <c r="F109" s="104"/>
      <c r="O109" s="73"/>
    </row>
    <row r="110" spans="1:15" ht="15.75" customHeight="1" x14ac:dyDescent="0.2">
      <c r="B110" s="104"/>
      <c r="C110" s="104"/>
      <c r="D110" s="105"/>
      <c r="E110" s="105"/>
      <c r="F110" s="104"/>
      <c r="O110" s="73"/>
    </row>
    <row r="111" spans="1:15" ht="15.75" customHeight="1" x14ac:dyDescent="0.2">
      <c r="B111" s="104"/>
      <c r="C111" s="104"/>
      <c r="D111" s="105"/>
      <c r="E111" s="105"/>
      <c r="F111" s="104"/>
      <c r="O111" s="73"/>
    </row>
    <row r="112" spans="1:15" ht="15.75" customHeight="1" x14ac:dyDescent="0.2">
      <c r="B112" s="104"/>
      <c r="C112" s="104"/>
      <c r="D112" s="105"/>
      <c r="E112" s="105"/>
      <c r="F112" s="104"/>
      <c r="O112" s="73"/>
    </row>
    <row r="113" spans="2:15" ht="15.75" customHeight="1" x14ac:dyDescent="0.2">
      <c r="B113" s="104"/>
      <c r="C113" s="104"/>
      <c r="D113" s="105"/>
      <c r="E113" s="105"/>
      <c r="F113" s="104"/>
      <c r="O113" s="73"/>
    </row>
    <row r="114" spans="2:15" ht="15.75" customHeight="1" x14ac:dyDescent="0.2">
      <c r="B114" s="104"/>
      <c r="C114" s="104"/>
      <c r="D114" s="105"/>
      <c r="E114" s="105"/>
      <c r="F114" s="104"/>
      <c r="O114" s="73"/>
    </row>
    <row r="115" spans="2:15" ht="15.75" customHeight="1" x14ac:dyDescent="0.2">
      <c r="B115" s="104"/>
      <c r="C115" s="104"/>
      <c r="D115" s="105"/>
      <c r="E115" s="105"/>
      <c r="F115" s="104"/>
      <c r="O115" s="73"/>
    </row>
    <row r="116" spans="2:15" ht="15.75" customHeight="1" x14ac:dyDescent="0.2">
      <c r="B116" s="104"/>
      <c r="C116" s="104"/>
      <c r="D116" s="105"/>
      <c r="E116" s="105"/>
      <c r="F116" s="104"/>
      <c r="O116" s="73"/>
    </row>
    <row r="117" spans="2:15" ht="15.75" customHeight="1" x14ac:dyDescent="0.2">
      <c r="B117" s="104"/>
      <c r="C117" s="104"/>
      <c r="D117" s="105"/>
      <c r="E117" s="105"/>
      <c r="F117" s="104"/>
      <c r="O117" s="73"/>
    </row>
    <row r="118" spans="2:15" ht="15.75" customHeight="1" x14ac:dyDescent="0.2">
      <c r="B118" s="104"/>
      <c r="C118" s="104"/>
      <c r="D118" s="105"/>
      <c r="E118" s="105"/>
      <c r="F118" s="104"/>
      <c r="O118" s="73"/>
    </row>
    <row r="119" spans="2:15" ht="15.75" customHeight="1" x14ac:dyDescent="0.2">
      <c r="B119" s="104"/>
      <c r="C119" s="104"/>
      <c r="D119" s="105"/>
      <c r="E119" s="105"/>
      <c r="F119" s="104"/>
      <c r="O119" s="73"/>
    </row>
    <row r="120" spans="2:15" ht="15.75" customHeight="1" x14ac:dyDescent="0.2">
      <c r="B120" s="104"/>
      <c r="C120" s="104"/>
      <c r="D120" s="105"/>
      <c r="E120" s="105"/>
      <c r="F120" s="104"/>
      <c r="O120" s="73"/>
    </row>
    <row r="121" spans="2:15" ht="15.75" customHeight="1" x14ac:dyDescent="0.2">
      <c r="B121" s="104"/>
      <c r="C121" s="104"/>
      <c r="D121" s="105"/>
      <c r="E121" s="105"/>
      <c r="F121" s="104"/>
      <c r="O121" s="73"/>
    </row>
    <row r="122" spans="2:15" ht="15.75" customHeight="1" x14ac:dyDescent="0.2">
      <c r="B122" s="104"/>
      <c r="C122" s="104"/>
      <c r="D122" s="105"/>
      <c r="E122" s="105"/>
      <c r="F122" s="104"/>
      <c r="O122" s="73"/>
    </row>
    <row r="123" spans="2:15" ht="15.75" customHeight="1" x14ac:dyDescent="0.2">
      <c r="B123" s="104"/>
      <c r="C123" s="104"/>
      <c r="D123" s="105"/>
      <c r="E123" s="105"/>
      <c r="F123" s="104"/>
      <c r="O123" s="73"/>
    </row>
    <row r="124" spans="2:15" ht="15.75" customHeight="1" x14ac:dyDescent="0.2">
      <c r="B124" s="104"/>
      <c r="C124" s="104"/>
      <c r="D124" s="105"/>
      <c r="E124" s="105"/>
      <c r="F124" s="104"/>
      <c r="O124" s="73"/>
    </row>
    <row r="125" spans="2:15" ht="15.75" customHeight="1" x14ac:dyDescent="0.2">
      <c r="B125" s="104"/>
      <c r="C125" s="104"/>
      <c r="D125" s="105"/>
      <c r="E125" s="105"/>
      <c r="F125" s="104"/>
      <c r="O125" s="73"/>
    </row>
    <row r="126" spans="2:15" ht="15.75" customHeight="1" x14ac:dyDescent="0.2">
      <c r="B126" s="104"/>
      <c r="C126" s="104"/>
      <c r="D126" s="105"/>
      <c r="E126" s="105"/>
      <c r="F126" s="104"/>
      <c r="O126" s="73"/>
    </row>
    <row r="127" spans="2:15" ht="15.75" customHeight="1" x14ac:dyDescent="0.2">
      <c r="B127" s="104"/>
      <c r="C127" s="104"/>
      <c r="D127" s="105"/>
      <c r="E127" s="105"/>
      <c r="F127" s="104"/>
      <c r="O127" s="73"/>
    </row>
    <row r="128" spans="2:15" ht="15.75" customHeight="1" x14ac:dyDescent="0.2">
      <c r="B128" s="104"/>
      <c r="C128" s="104"/>
      <c r="D128" s="105"/>
      <c r="E128" s="105"/>
      <c r="F128" s="104"/>
      <c r="O128" s="73"/>
    </row>
    <row r="129" spans="2:15" ht="15.75" customHeight="1" x14ac:dyDescent="0.2">
      <c r="B129" s="104"/>
      <c r="C129" s="104"/>
      <c r="D129" s="105"/>
      <c r="E129" s="105"/>
      <c r="F129" s="104"/>
      <c r="O129" s="73"/>
    </row>
    <row r="130" spans="2:15" ht="15.75" customHeight="1" x14ac:dyDescent="0.2">
      <c r="B130" s="104"/>
      <c r="C130" s="104"/>
      <c r="D130" s="105"/>
      <c r="E130" s="105"/>
      <c r="F130" s="104"/>
      <c r="O130" s="73"/>
    </row>
    <row r="131" spans="2:15" ht="15.75" customHeight="1" x14ac:dyDescent="0.2">
      <c r="B131" s="104"/>
      <c r="C131" s="104"/>
      <c r="D131" s="105"/>
      <c r="E131" s="105"/>
      <c r="F131" s="104"/>
      <c r="O131" s="73"/>
    </row>
    <row r="132" spans="2:15" ht="15.75" customHeight="1" x14ac:dyDescent="0.2">
      <c r="B132" s="104"/>
      <c r="C132" s="104"/>
      <c r="D132" s="105"/>
      <c r="E132" s="105"/>
      <c r="F132" s="104"/>
      <c r="O132" s="73"/>
    </row>
    <row r="133" spans="2:15" ht="15.75" customHeight="1" x14ac:dyDescent="0.2">
      <c r="B133" s="104"/>
      <c r="C133" s="104"/>
      <c r="D133" s="105"/>
      <c r="E133" s="105"/>
      <c r="F133" s="104"/>
      <c r="O133" s="73"/>
    </row>
    <row r="134" spans="2:15" ht="15.75" customHeight="1" x14ac:dyDescent="0.2">
      <c r="B134" s="104"/>
      <c r="C134" s="104"/>
      <c r="D134" s="105"/>
      <c r="E134" s="105"/>
      <c r="F134" s="104"/>
      <c r="O134" s="73"/>
    </row>
    <row r="135" spans="2:15" ht="15.75" customHeight="1" x14ac:dyDescent="0.2">
      <c r="B135" s="104"/>
      <c r="C135" s="104"/>
      <c r="D135" s="105"/>
      <c r="E135" s="105"/>
      <c r="F135" s="104"/>
      <c r="O135" s="73"/>
    </row>
    <row r="136" spans="2:15" ht="15.75" customHeight="1" x14ac:dyDescent="0.2">
      <c r="B136" s="104"/>
      <c r="C136" s="104"/>
      <c r="D136" s="105"/>
      <c r="E136" s="105"/>
      <c r="F136" s="104"/>
      <c r="O136" s="73"/>
    </row>
    <row r="137" spans="2:15" ht="15.75" customHeight="1" x14ac:dyDescent="0.2">
      <c r="B137" s="104"/>
      <c r="C137" s="104"/>
      <c r="D137" s="105"/>
      <c r="E137" s="105"/>
      <c r="F137" s="104"/>
      <c r="O137" s="73"/>
    </row>
    <row r="138" spans="2:15" ht="15.75" customHeight="1" x14ac:dyDescent="0.2">
      <c r="B138" s="104"/>
      <c r="C138" s="104"/>
      <c r="D138" s="105"/>
      <c r="E138" s="105"/>
      <c r="F138" s="104"/>
      <c r="O138" s="73"/>
    </row>
    <row r="139" spans="2:15" ht="15.75" customHeight="1" x14ac:dyDescent="0.2">
      <c r="B139" s="104"/>
      <c r="C139" s="104"/>
      <c r="D139" s="105"/>
      <c r="E139" s="105"/>
      <c r="F139" s="104"/>
      <c r="O139" s="73"/>
    </row>
    <row r="140" spans="2:15" ht="15.75" customHeight="1" x14ac:dyDescent="0.2">
      <c r="B140" s="104"/>
      <c r="C140" s="104"/>
      <c r="D140" s="105"/>
      <c r="E140" s="105"/>
      <c r="F140" s="104"/>
      <c r="O140" s="73"/>
    </row>
    <row r="141" spans="2:15" ht="15.75" customHeight="1" x14ac:dyDescent="0.2">
      <c r="B141" s="104"/>
      <c r="C141" s="104"/>
      <c r="D141" s="105"/>
      <c r="E141" s="105"/>
      <c r="F141" s="104"/>
      <c r="O141" s="73"/>
    </row>
    <row r="142" spans="2:15" ht="15.75" customHeight="1" x14ac:dyDescent="0.2">
      <c r="B142" s="104"/>
      <c r="C142" s="104"/>
      <c r="D142" s="105"/>
      <c r="E142" s="105"/>
      <c r="F142" s="104"/>
      <c r="O142" s="73"/>
    </row>
    <row r="143" spans="2:15" ht="15.75" customHeight="1" x14ac:dyDescent="0.2">
      <c r="B143" s="104"/>
      <c r="C143" s="104"/>
      <c r="D143" s="105"/>
      <c r="E143" s="105"/>
      <c r="F143" s="104"/>
      <c r="O143" s="73"/>
    </row>
    <row r="144" spans="2:15" ht="15.75" customHeight="1" x14ac:dyDescent="0.2">
      <c r="B144" s="104"/>
      <c r="C144" s="104"/>
      <c r="D144" s="105"/>
      <c r="E144" s="105"/>
      <c r="F144" s="104"/>
      <c r="O144" s="73"/>
    </row>
    <row r="145" spans="2:15" ht="15.75" customHeight="1" x14ac:dyDescent="0.2">
      <c r="B145" s="104"/>
      <c r="C145" s="104"/>
      <c r="D145" s="105"/>
      <c r="E145" s="105"/>
      <c r="F145" s="104"/>
      <c r="O145" s="73"/>
    </row>
    <row r="146" spans="2:15" ht="15.75" customHeight="1" x14ac:dyDescent="0.2">
      <c r="B146" s="104"/>
      <c r="C146" s="104"/>
      <c r="D146" s="105"/>
      <c r="E146" s="105"/>
      <c r="F146" s="104"/>
      <c r="O146" s="73"/>
    </row>
    <row r="147" spans="2:15" ht="15.75" customHeight="1" x14ac:dyDescent="0.2">
      <c r="B147" s="104"/>
      <c r="C147" s="104"/>
      <c r="D147" s="105"/>
      <c r="E147" s="105"/>
      <c r="F147" s="104"/>
      <c r="O147" s="73"/>
    </row>
    <row r="148" spans="2:15" ht="15.75" customHeight="1" x14ac:dyDescent="0.2">
      <c r="B148" s="104"/>
      <c r="C148" s="104"/>
      <c r="D148" s="105"/>
      <c r="E148" s="105"/>
      <c r="F148" s="104"/>
      <c r="O148" s="73"/>
    </row>
    <row r="149" spans="2:15" ht="15.75" customHeight="1" x14ac:dyDescent="0.2">
      <c r="B149" s="104"/>
      <c r="C149" s="104"/>
      <c r="D149" s="105"/>
      <c r="E149" s="105"/>
      <c r="F149" s="104"/>
      <c r="O149" s="73"/>
    </row>
    <row r="150" spans="2:15" ht="15.75" customHeight="1" x14ac:dyDescent="0.2">
      <c r="B150" s="104"/>
      <c r="C150" s="104"/>
      <c r="D150" s="105"/>
      <c r="E150" s="105"/>
      <c r="F150" s="104"/>
      <c r="O150" s="73"/>
    </row>
    <row r="151" spans="2:15" ht="15.75" customHeight="1" x14ac:dyDescent="0.2">
      <c r="B151" s="104"/>
      <c r="C151" s="104"/>
      <c r="D151" s="105"/>
      <c r="E151" s="105"/>
      <c r="F151" s="104"/>
      <c r="O151" s="73"/>
    </row>
    <row r="152" spans="2:15" ht="15.75" customHeight="1" x14ac:dyDescent="0.2">
      <c r="B152" s="104"/>
      <c r="C152" s="104"/>
      <c r="D152" s="105"/>
      <c r="E152" s="105"/>
      <c r="F152" s="104"/>
      <c r="O152" s="73"/>
    </row>
    <row r="153" spans="2:15" ht="15.75" customHeight="1" x14ac:dyDescent="0.2">
      <c r="B153" s="104"/>
      <c r="C153" s="104"/>
      <c r="D153" s="105"/>
      <c r="E153" s="105"/>
      <c r="F153" s="104"/>
      <c r="O153" s="73"/>
    </row>
    <row r="154" spans="2:15" ht="15.75" customHeight="1" x14ac:dyDescent="0.2">
      <c r="B154" s="104"/>
      <c r="C154" s="104"/>
      <c r="D154" s="105"/>
      <c r="E154" s="105"/>
      <c r="F154" s="104"/>
      <c r="O154" s="73"/>
    </row>
    <row r="155" spans="2:15" ht="15.75" customHeight="1" x14ac:dyDescent="0.2">
      <c r="B155" s="104"/>
      <c r="C155" s="104"/>
      <c r="D155" s="105"/>
      <c r="E155" s="105"/>
      <c r="F155" s="104"/>
      <c r="O155" s="73"/>
    </row>
    <row r="156" spans="2:15" ht="15.75" customHeight="1" x14ac:dyDescent="0.2">
      <c r="B156" s="104"/>
      <c r="C156" s="104"/>
      <c r="D156" s="105"/>
      <c r="E156" s="105"/>
      <c r="F156" s="104"/>
      <c r="O156" s="73"/>
    </row>
    <row r="157" spans="2:15" ht="15.75" customHeight="1" x14ac:dyDescent="0.2">
      <c r="B157" s="104"/>
      <c r="C157" s="104"/>
      <c r="D157" s="105"/>
      <c r="E157" s="105"/>
      <c r="F157" s="104"/>
      <c r="O157" s="73"/>
    </row>
    <row r="158" spans="2:15" ht="15.75" customHeight="1" x14ac:dyDescent="0.2">
      <c r="B158" s="104"/>
      <c r="C158" s="104"/>
      <c r="D158" s="105"/>
      <c r="E158" s="105"/>
      <c r="F158" s="104"/>
      <c r="O158" s="73"/>
    </row>
    <row r="159" spans="2:15" ht="15.75" customHeight="1" x14ac:dyDescent="0.2">
      <c r="B159" s="104"/>
      <c r="C159" s="104"/>
      <c r="D159" s="105"/>
      <c r="E159" s="105"/>
      <c r="F159" s="104"/>
      <c r="O159" s="73"/>
    </row>
    <row r="160" spans="2:15" ht="15.75" customHeight="1" x14ac:dyDescent="0.2">
      <c r="B160" s="104"/>
      <c r="C160" s="104"/>
      <c r="D160" s="105"/>
      <c r="E160" s="105"/>
      <c r="F160" s="104"/>
      <c r="O160" s="73"/>
    </row>
    <row r="161" spans="2:15" ht="15.75" customHeight="1" x14ac:dyDescent="0.2">
      <c r="B161" s="104"/>
      <c r="C161" s="104"/>
      <c r="D161" s="105"/>
      <c r="E161" s="105"/>
      <c r="F161" s="104"/>
      <c r="O161" s="73"/>
    </row>
    <row r="162" spans="2:15" ht="15.75" customHeight="1" x14ac:dyDescent="0.2">
      <c r="B162" s="104"/>
      <c r="C162" s="104"/>
      <c r="D162" s="105"/>
      <c r="E162" s="105"/>
      <c r="F162" s="104"/>
      <c r="O162" s="73"/>
    </row>
    <row r="163" spans="2:15" ht="15.75" customHeight="1" x14ac:dyDescent="0.2">
      <c r="B163" s="104"/>
      <c r="C163" s="104"/>
      <c r="D163" s="105"/>
      <c r="E163" s="105"/>
      <c r="F163" s="104"/>
      <c r="O163" s="73"/>
    </row>
    <row r="164" spans="2:15" ht="15.75" customHeight="1" x14ac:dyDescent="0.2">
      <c r="B164" s="104"/>
      <c r="C164" s="104"/>
      <c r="D164" s="105"/>
      <c r="E164" s="105"/>
      <c r="F164" s="104"/>
      <c r="O164" s="73"/>
    </row>
    <row r="165" spans="2:15" ht="15.75" customHeight="1" x14ac:dyDescent="0.2">
      <c r="B165" s="104"/>
      <c r="C165" s="104"/>
      <c r="D165" s="105"/>
      <c r="E165" s="105"/>
      <c r="F165" s="104"/>
      <c r="O165" s="73"/>
    </row>
    <row r="166" spans="2:15" ht="15.75" customHeight="1" x14ac:dyDescent="0.2">
      <c r="B166" s="104"/>
      <c r="C166" s="104"/>
      <c r="D166" s="105"/>
      <c r="E166" s="105"/>
      <c r="F166" s="104"/>
      <c r="O166" s="73"/>
    </row>
    <row r="167" spans="2:15" ht="15.75" customHeight="1" x14ac:dyDescent="0.2">
      <c r="B167" s="104"/>
      <c r="C167" s="104"/>
      <c r="D167" s="105"/>
      <c r="E167" s="105"/>
      <c r="F167" s="104"/>
      <c r="O167" s="73"/>
    </row>
    <row r="168" spans="2:15" ht="15.75" customHeight="1" x14ac:dyDescent="0.2">
      <c r="B168" s="104"/>
      <c r="C168" s="104"/>
      <c r="D168" s="105"/>
      <c r="E168" s="105"/>
      <c r="F168" s="104"/>
      <c r="O168" s="73"/>
    </row>
    <row r="169" spans="2:15" ht="15.75" customHeight="1" x14ac:dyDescent="0.2">
      <c r="B169" s="104"/>
      <c r="C169" s="104"/>
      <c r="D169" s="105"/>
      <c r="E169" s="105"/>
      <c r="F169" s="104"/>
      <c r="O169" s="73"/>
    </row>
    <row r="170" spans="2:15" ht="15.75" customHeight="1" x14ac:dyDescent="0.2">
      <c r="B170" s="104"/>
      <c r="C170" s="104"/>
      <c r="D170" s="105"/>
      <c r="E170" s="105"/>
      <c r="F170" s="104"/>
      <c r="O170" s="73"/>
    </row>
    <row r="171" spans="2:15" ht="15.75" customHeight="1" x14ac:dyDescent="0.2">
      <c r="B171" s="104"/>
      <c r="C171" s="104"/>
      <c r="D171" s="105"/>
      <c r="E171" s="105"/>
      <c r="F171" s="104"/>
      <c r="O171" s="73"/>
    </row>
    <row r="172" spans="2:15" ht="15.75" customHeight="1" x14ac:dyDescent="0.2">
      <c r="B172" s="104"/>
      <c r="C172" s="104"/>
      <c r="D172" s="105"/>
      <c r="E172" s="105"/>
      <c r="F172" s="104"/>
      <c r="O172" s="73"/>
    </row>
    <row r="173" spans="2:15" ht="15.75" customHeight="1" x14ac:dyDescent="0.2">
      <c r="B173" s="104"/>
      <c r="C173" s="104"/>
      <c r="D173" s="105"/>
      <c r="E173" s="105"/>
      <c r="F173" s="104"/>
      <c r="O173" s="73"/>
    </row>
    <row r="174" spans="2:15" ht="15.75" customHeight="1" x14ac:dyDescent="0.2">
      <c r="B174" s="104"/>
      <c r="C174" s="104"/>
      <c r="D174" s="105"/>
      <c r="E174" s="105"/>
      <c r="F174" s="104"/>
      <c r="O174" s="73"/>
    </row>
    <row r="175" spans="2:15" ht="15.75" customHeight="1" x14ac:dyDescent="0.2">
      <c r="B175" s="104"/>
      <c r="C175" s="104"/>
      <c r="D175" s="105"/>
      <c r="E175" s="105"/>
      <c r="F175" s="104"/>
      <c r="O175" s="73"/>
    </row>
    <row r="176" spans="2:15" ht="15.75" customHeight="1" x14ac:dyDescent="0.2">
      <c r="B176" s="104"/>
      <c r="C176" s="104"/>
      <c r="D176" s="105"/>
      <c r="E176" s="105"/>
      <c r="F176" s="104"/>
      <c r="O176" s="73"/>
    </row>
    <row r="177" spans="2:15" ht="15.75" customHeight="1" x14ac:dyDescent="0.2">
      <c r="B177" s="104"/>
      <c r="C177" s="104"/>
      <c r="D177" s="105"/>
      <c r="E177" s="105"/>
      <c r="F177" s="104"/>
      <c r="O177" s="73"/>
    </row>
    <row r="178" spans="2:15" ht="15.75" customHeight="1" x14ac:dyDescent="0.2">
      <c r="B178" s="104"/>
      <c r="C178" s="104"/>
      <c r="D178" s="105"/>
      <c r="E178" s="105"/>
      <c r="F178" s="104"/>
      <c r="O178" s="73"/>
    </row>
    <row r="179" spans="2:15" ht="15.75" customHeight="1" x14ac:dyDescent="0.2">
      <c r="B179" s="104"/>
      <c r="C179" s="104"/>
      <c r="D179" s="105"/>
      <c r="E179" s="105"/>
      <c r="F179" s="104"/>
      <c r="O179" s="73"/>
    </row>
    <row r="180" spans="2:15" ht="15.75" customHeight="1" x14ac:dyDescent="0.2">
      <c r="B180" s="104"/>
      <c r="C180" s="104"/>
      <c r="D180" s="105"/>
      <c r="E180" s="105"/>
      <c r="F180" s="104"/>
      <c r="O180" s="73"/>
    </row>
    <row r="181" spans="2:15" ht="15.75" customHeight="1" x14ac:dyDescent="0.2">
      <c r="B181" s="104"/>
      <c r="C181" s="104"/>
      <c r="D181" s="105"/>
      <c r="E181" s="105"/>
      <c r="F181" s="104"/>
      <c r="O181" s="73"/>
    </row>
    <row r="182" spans="2:15" ht="15.75" customHeight="1" x14ac:dyDescent="0.2">
      <c r="B182" s="104"/>
      <c r="C182" s="104"/>
      <c r="D182" s="105"/>
      <c r="E182" s="105"/>
      <c r="F182" s="104"/>
      <c r="O182" s="73"/>
    </row>
    <row r="183" spans="2:15" ht="15.75" customHeight="1" x14ac:dyDescent="0.2">
      <c r="B183" s="104"/>
      <c r="C183" s="104"/>
      <c r="D183" s="105"/>
      <c r="E183" s="105"/>
      <c r="F183" s="104"/>
      <c r="O183" s="73"/>
    </row>
    <row r="184" spans="2:15" ht="15.75" customHeight="1" x14ac:dyDescent="0.2">
      <c r="B184" s="104"/>
      <c r="C184" s="104"/>
      <c r="D184" s="105"/>
      <c r="E184" s="105"/>
      <c r="F184" s="104"/>
      <c r="O184" s="73"/>
    </row>
    <row r="185" spans="2:15" ht="15.75" customHeight="1" x14ac:dyDescent="0.2">
      <c r="B185" s="104"/>
      <c r="C185" s="104"/>
      <c r="D185" s="105"/>
      <c r="E185" s="105"/>
      <c r="F185" s="104"/>
      <c r="O185" s="73"/>
    </row>
    <row r="186" spans="2:15" ht="15.75" customHeight="1" x14ac:dyDescent="0.2">
      <c r="B186" s="104"/>
      <c r="C186" s="104"/>
      <c r="D186" s="105"/>
      <c r="E186" s="105"/>
      <c r="F186" s="104"/>
      <c r="O186" s="73"/>
    </row>
    <row r="187" spans="2:15" ht="15.75" customHeight="1" x14ac:dyDescent="0.2">
      <c r="B187" s="104"/>
      <c r="C187" s="104"/>
      <c r="D187" s="105"/>
      <c r="E187" s="105"/>
      <c r="F187" s="104"/>
      <c r="O187" s="73"/>
    </row>
    <row r="188" spans="2:15" ht="15.75" customHeight="1" x14ac:dyDescent="0.2">
      <c r="B188" s="104"/>
      <c r="C188" s="104"/>
      <c r="D188" s="105"/>
      <c r="E188" s="105"/>
      <c r="F188" s="104"/>
      <c r="O188" s="73"/>
    </row>
    <row r="189" spans="2:15" ht="15.75" customHeight="1" x14ac:dyDescent="0.2">
      <c r="B189" s="104"/>
      <c r="C189" s="104"/>
      <c r="D189" s="105"/>
      <c r="E189" s="105"/>
      <c r="F189" s="104"/>
      <c r="O189" s="73"/>
    </row>
    <row r="190" spans="2:15" ht="15.75" customHeight="1" x14ac:dyDescent="0.2">
      <c r="B190" s="104"/>
      <c r="C190" s="104"/>
      <c r="D190" s="105"/>
      <c r="E190" s="105"/>
      <c r="F190" s="104"/>
      <c r="O190" s="73"/>
    </row>
    <row r="191" spans="2:15" ht="15.75" customHeight="1" x14ac:dyDescent="0.2">
      <c r="B191" s="104"/>
      <c r="C191" s="104"/>
      <c r="D191" s="105"/>
      <c r="E191" s="105"/>
      <c r="F191" s="104"/>
      <c r="O191" s="73"/>
    </row>
    <row r="192" spans="2:15" ht="15.75" customHeight="1" x14ac:dyDescent="0.2">
      <c r="B192" s="104"/>
      <c r="C192" s="104"/>
      <c r="D192" s="105"/>
      <c r="E192" s="105"/>
      <c r="F192" s="104"/>
      <c r="O192" s="73"/>
    </row>
    <row r="193" spans="2:15" ht="15.75" customHeight="1" x14ac:dyDescent="0.2">
      <c r="B193" s="104"/>
      <c r="C193" s="104"/>
      <c r="D193" s="105"/>
      <c r="E193" s="105"/>
      <c r="F193" s="104"/>
      <c r="O193" s="73"/>
    </row>
    <row r="194" spans="2:15" ht="15.75" customHeight="1" x14ac:dyDescent="0.2">
      <c r="B194" s="104"/>
      <c r="C194" s="104"/>
      <c r="D194" s="105"/>
      <c r="E194" s="105"/>
      <c r="F194" s="104"/>
      <c r="O194" s="73"/>
    </row>
    <row r="195" spans="2:15" ht="15.75" customHeight="1" x14ac:dyDescent="0.2">
      <c r="B195" s="104"/>
      <c r="C195" s="104"/>
      <c r="D195" s="105"/>
      <c r="E195" s="105"/>
      <c r="F195" s="104"/>
      <c r="O195" s="73"/>
    </row>
    <row r="196" spans="2:15" ht="15.75" customHeight="1" x14ac:dyDescent="0.2">
      <c r="B196" s="104"/>
      <c r="C196" s="104"/>
      <c r="D196" s="105"/>
      <c r="E196" s="105"/>
      <c r="F196" s="104"/>
      <c r="O196" s="73"/>
    </row>
    <row r="197" spans="2:15" ht="15.75" customHeight="1" x14ac:dyDescent="0.2">
      <c r="B197" s="104"/>
      <c r="C197" s="104"/>
      <c r="D197" s="105"/>
      <c r="E197" s="105"/>
      <c r="F197" s="104"/>
      <c r="O197" s="73"/>
    </row>
    <row r="198" spans="2:15" ht="15.75" customHeight="1" x14ac:dyDescent="0.2">
      <c r="B198" s="104"/>
      <c r="C198" s="104"/>
      <c r="D198" s="105"/>
      <c r="E198" s="105"/>
      <c r="F198" s="104"/>
      <c r="O198" s="73"/>
    </row>
    <row r="199" spans="2:15" ht="15.75" customHeight="1" x14ac:dyDescent="0.2">
      <c r="B199" s="104"/>
      <c r="C199" s="104"/>
      <c r="D199" s="105"/>
      <c r="E199" s="105"/>
      <c r="F199" s="104"/>
      <c r="O199" s="73"/>
    </row>
    <row r="200" spans="2:15" ht="15.75" customHeight="1" x14ac:dyDescent="0.2">
      <c r="B200" s="104"/>
      <c r="C200" s="104"/>
      <c r="D200" s="105"/>
      <c r="E200" s="105"/>
      <c r="F200" s="104"/>
      <c r="O200" s="73"/>
    </row>
    <row r="201" spans="2:15" ht="15.75" customHeight="1" x14ac:dyDescent="0.2">
      <c r="B201" s="104"/>
      <c r="C201" s="104"/>
      <c r="D201" s="105"/>
      <c r="E201" s="105"/>
      <c r="F201" s="104"/>
      <c r="O201" s="73"/>
    </row>
    <row r="202" spans="2:15" ht="15.75" customHeight="1" x14ac:dyDescent="0.2">
      <c r="B202" s="104"/>
      <c r="C202" s="104"/>
      <c r="D202" s="105"/>
      <c r="E202" s="105"/>
      <c r="F202" s="104"/>
      <c r="O202" s="73"/>
    </row>
    <row r="203" spans="2:15" ht="15.75" customHeight="1" x14ac:dyDescent="0.2">
      <c r="B203" s="104"/>
      <c r="C203" s="104"/>
      <c r="D203" s="105"/>
      <c r="E203" s="105"/>
      <c r="F203" s="104"/>
      <c r="O203" s="73"/>
    </row>
    <row r="204" spans="2:15" ht="15.75" customHeight="1" x14ac:dyDescent="0.2">
      <c r="B204" s="104"/>
      <c r="C204" s="104"/>
      <c r="D204" s="105"/>
      <c r="E204" s="105"/>
      <c r="F204" s="104"/>
      <c r="O204" s="73"/>
    </row>
    <row r="205" spans="2:15" ht="15.75" customHeight="1" x14ac:dyDescent="0.2">
      <c r="B205" s="104"/>
      <c r="C205" s="104"/>
      <c r="D205" s="105"/>
      <c r="E205" s="105"/>
      <c r="F205" s="104"/>
      <c r="O205" s="73"/>
    </row>
    <row r="206" spans="2:15" ht="15.75" customHeight="1" x14ac:dyDescent="0.2">
      <c r="B206" s="104"/>
      <c r="C206" s="104"/>
      <c r="D206" s="105"/>
      <c r="E206" s="105"/>
      <c r="F206" s="104"/>
      <c r="O206" s="73"/>
    </row>
    <row r="207" spans="2:15" ht="15.75" customHeight="1" x14ac:dyDescent="0.2">
      <c r="B207" s="104"/>
      <c r="C207" s="104"/>
      <c r="D207" s="105"/>
      <c r="E207" s="105"/>
      <c r="F207" s="104"/>
      <c r="O207" s="73"/>
    </row>
    <row r="208" spans="2:15" ht="15.75" customHeight="1" x14ac:dyDescent="0.2">
      <c r="B208" s="104"/>
      <c r="C208" s="104"/>
      <c r="D208" s="105"/>
      <c r="E208" s="105"/>
      <c r="F208" s="104"/>
      <c r="O208" s="73"/>
    </row>
    <row r="209" spans="2:15" ht="15.75" customHeight="1" x14ac:dyDescent="0.2">
      <c r="B209" s="104"/>
      <c r="C209" s="104"/>
      <c r="D209" s="105"/>
      <c r="E209" s="105"/>
      <c r="F209" s="104"/>
      <c r="O209" s="73"/>
    </row>
    <row r="210" spans="2:15" ht="15.75" customHeight="1" x14ac:dyDescent="0.2">
      <c r="B210" s="104"/>
      <c r="C210" s="104"/>
      <c r="D210" s="105"/>
      <c r="E210" s="105"/>
      <c r="F210" s="104"/>
      <c r="O210" s="73"/>
    </row>
    <row r="211" spans="2:15" ht="15.75" customHeight="1" x14ac:dyDescent="0.2">
      <c r="B211" s="104"/>
      <c r="C211" s="104"/>
      <c r="D211" s="105"/>
      <c r="E211" s="105"/>
      <c r="F211" s="104"/>
      <c r="O211" s="73"/>
    </row>
    <row r="212" spans="2:15" ht="15.75" customHeight="1" x14ac:dyDescent="0.2">
      <c r="B212" s="104"/>
      <c r="C212" s="104"/>
      <c r="D212" s="105"/>
      <c r="E212" s="105"/>
      <c r="F212" s="104"/>
      <c r="O212" s="73"/>
    </row>
    <row r="213" spans="2:15" ht="15.75" customHeight="1" x14ac:dyDescent="0.2">
      <c r="B213" s="104"/>
      <c r="C213" s="104"/>
      <c r="D213" s="105"/>
      <c r="E213" s="105"/>
      <c r="F213" s="104"/>
      <c r="O213" s="73"/>
    </row>
    <row r="214" spans="2:15" ht="15.75" customHeight="1" x14ac:dyDescent="0.2">
      <c r="B214" s="104"/>
      <c r="C214" s="104"/>
      <c r="D214" s="105"/>
      <c r="E214" s="105"/>
      <c r="F214" s="104"/>
      <c r="O214" s="73"/>
    </row>
    <row r="215" spans="2:15" ht="15.75" customHeight="1" x14ac:dyDescent="0.2">
      <c r="B215" s="104"/>
      <c r="C215" s="104"/>
      <c r="D215" s="105"/>
      <c r="E215" s="105"/>
      <c r="F215" s="104"/>
      <c r="O215" s="73"/>
    </row>
    <row r="216" spans="2:15" ht="15.75" customHeight="1" x14ac:dyDescent="0.2">
      <c r="B216" s="104"/>
      <c r="C216" s="104"/>
      <c r="D216" s="105"/>
      <c r="E216" s="105"/>
      <c r="F216" s="104"/>
      <c r="O216" s="73"/>
    </row>
    <row r="217" spans="2:15" ht="15.75" customHeight="1" x14ac:dyDescent="0.2">
      <c r="B217" s="104"/>
      <c r="C217" s="104"/>
      <c r="D217" s="105"/>
      <c r="E217" s="105"/>
      <c r="F217" s="104"/>
      <c r="O217" s="73"/>
    </row>
    <row r="218" spans="2:15" ht="15.75" customHeight="1" x14ac:dyDescent="0.2">
      <c r="B218" s="104"/>
      <c r="C218" s="104"/>
      <c r="D218" s="105"/>
      <c r="E218" s="105"/>
      <c r="F218" s="104"/>
      <c r="O218" s="73"/>
    </row>
    <row r="219" spans="2:15" ht="15.75" customHeight="1" x14ac:dyDescent="0.2">
      <c r="B219" s="104"/>
      <c r="C219" s="104"/>
      <c r="D219" s="105"/>
      <c r="E219" s="105"/>
      <c r="F219" s="104"/>
      <c r="O219" s="73"/>
    </row>
    <row r="220" spans="2:15" ht="15.75" customHeight="1" x14ac:dyDescent="0.2">
      <c r="B220" s="104"/>
      <c r="C220" s="104"/>
      <c r="D220" s="105"/>
      <c r="E220" s="105"/>
      <c r="F220" s="104"/>
      <c r="O220" s="73"/>
    </row>
    <row r="221" spans="2:15" ht="15.75" customHeight="1" x14ac:dyDescent="0.2">
      <c r="B221" s="104"/>
      <c r="C221" s="104"/>
      <c r="D221" s="105"/>
      <c r="E221" s="105"/>
      <c r="F221" s="104"/>
      <c r="O221" s="73"/>
    </row>
    <row r="222" spans="2:15" ht="15.75" customHeight="1" x14ac:dyDescent="0.2">
      <c r="B222" s="104"/>
      <c r="C222" s="104"/>
      <c r="D222" s="105"/>
      <c r="E222" s="105"/>
      <c r="F222" s="104"/>
      <c r="O222" s="73"/>
    </row>
    <row r="223" spans="2:15" ht="15.75" customHeight="1" x14ac:dyDescent="0.2">
      <c r="B223" s="104"/>
      <c r="C223" s="104"/>
      <c r="D223" s="105"/>
      <c r="E223" s="105"/>
      <c r="F223" s="104"/>
      <c r="O223" s="73"/>
    </row>
    <row r="224" spans="2:15" ht="15.75" customHeight="1" x14ac:dyDescent="0.2">
      <c r="B224" s="104"/>
      <c r="C224" s="104"/>
      <c r="D224" s="105"/>
      <c r="E224" s="105"/>
      <c r="F224" s="104"/>
      <c r="O224" s="73"/>
    </row>
    <row r="225" spans="2:15" ht="15.75" customHeight="1" x14ac:dyDescent="0.2">
      <c r="B225" s="104"/>
      <c r="C225" s="104"/>
      <c r="D225" s="105"/>
      <c r="E225" s="105"/>
      <c r="F225" s="104"/>
      <c r="O225" s="73"/>
    </row>
    <row r="226" spans="2:15" ht="15.75" customHeight="1" x14ac:dyDescent="0.2">
      <c r="B226" s="104"/>
      <c r="C226" s="104"/>
      <c r="D226" s="105"/>
      <c r="E226" s="105"/>
      <c r="F226" s="104"/>
      <c r="O226" s="73"/>
    </row>
    <row r="227" spans="2:15" ht="15.75" customHeight="1" x14ac:dyDescent="0.2">
      <c r="B227" s="104"/>
      <c r="C227" s="104"/>
      <c r="D227" s="105"/>
      <c r="E227" s="105"/>
      <c r="F227" s="104"/>
      <c r="O227" s="73"/>
    </row>
    <row r="228" spans="2:15" ht="15.75" customHeight="1" x14ac:dyDescent="0.2">
      <c r="B228" s="104"/>
      <c r="C228" s="104"/>
      <c r="D228" s="105"/>
      <c r="E228" s="105"/>
      <c r="F228" s="104"/>
      <c r="O228" s="73"/>
    </row>
    <row r="229" spans="2:15" ht="15.75" customHeight="1" x14ac:dyDescent="0.2">
      <c r="B229" s="104"/>
      <c r="C229" s="104"/>
      <c r="D229" s="105"/>
      <c r="E229" s="105"/>
      <c r="F229" s="104"/>
      <c r="O229" s="73"/>
    </row>
    <row r="230" spans="2:15" ht="15.75" customHeight="1" x14ac:dyDescent="0.2">
      <c r="B230" s="104"/>
      <c r="C230" s="104"/>
      <c r="D230" s="105"/>
      <c r="E230" s="105"/>
      <c r="F230" s="104"/>
      <c r="O230" s="73"/>
    </row>
    <row r="231" spans="2:15" ht="15.75" customHeight="1" x14ac:dyDescent="0.2">
      <c r="B231" s="104"/>
      <c r="C231" s="104"/>
      <c r="D231" s="105"/>
      <c r="E231" s="105"/>
      <c r="F231" s="104"/>
      <c r="O231" s="73"/>
    </row>
    <row r="232" spans="2:15" ht="15.75" customHeight="1" x14ac:dyDescent="0.2">
      <c r="B232" s="104"/>
      <c r="C232" s="104"/>
      <c r="D232" s="105"/>
      <c r="E232" s="105"/>
      <c r="F232" s="104"/>
      <c r="O232" s="73"/>
    </row>
    <row r="233" spans="2:15" ht="15.75" customHeight="1" x14ac:dyDescent="0.2">
      <c r="B233" s="104"/>
      <c r="C233" s="104"/>
      <c r="D233" s="105"/>
      <c r="E233" s="105"/>
      <c r="F233" s="104"/>
      <c r="O233" s="73"/>
    </row>
    <row r="234" spans="2:15" ht="15.75" customHeight="1" x14ac:dyDescent="0.2">
      <c r="B234" s="104"/>
      <c r="C234" s="104"/>
      <c r="D234" s="105"/>
      <c r="E234" s="105"/>
      <c r="F234" s="104"/>
      <c r="O234" s="73"/>
    </row>
    <row r="235" spans="2:15" ht="15.75" customHeight="1" x14ac:dyDescent="0.2">
      <c r="B235" s="104"/>
      <c r="C235" s="104"/>
      <c r="D235" s="105"/>
      <c r="E235" s="105"/>
      <c r="F235" s="104"/>
      <c r="O235" s="73"/>
    </row>
    <row r="236" spans="2:15" ht="15.75" customHeight="1" x14ac:dyDescent="0.2">
      <c r="B236" s="104"/>
      <c r="C236" s="104"/>
      <c r="D236" s="105"/>
      <c r="E236" s="105"/>
      <c r="F236" s="104"/>
      <c r="O236" s="73"/>
    </row>
    <row r="237" spans="2:15" ht="15.75" customHeight="1" x14ac:dyDescent="0.2">
      <c r="B237" s="104"/>
      <c r="C237" s="104"/>
      <c r="D237" s="105"/>
      <c r="E237" s="105"/>
      <c r="F237" s="104"/>
      <c r="O237" s="73"/>
    </row>
    <row r="238" spans="2:15" ht="15.75" customHeight="1" x14ac:dyDescent="0.2">
      <c r="B238" s="104"/>
      <c r="C238" s="104"/>
      <c r="D238" s="105"/>
      <c r="E238" s="105"/>
      <c r="F238" s="104"/>
      <c r="O238" s="73"/>
    </row>
    <row r="239" spans="2:15" ht="15.75" customHeight="1" x14ac:dyDescent="0.2">
      <c r="B239" s="104"/>
      <c r="C239" s="104"/>
      <c r="D239" s="105"/>
      <c r="E239" s="105"/>
      <c r="F239" s="104"/>
      <c r="O239" s="73"/>
    </row>
    <row r="240" spans="2:15" ht="15.75" customHeight="1" x14ac:dyDescent="0.2">
      <c r="B240" s="104"/>
      <c r="C240" s="104"/>
      <c r="D240" s="105"/>
      <c r="E240" s="105"/>
      <c r="F240" s="104"/>
      <c r="O240" s="73"/>
    </row>
    <row r="241" spans="2:15" ht="15.75" customHeight="1" x14ac:dyDescent="0.2">
      <c r="B241" s="104"/>
      <c r="C241" s="104"/>
      <c r="D241" s="105"/>
      <c r="E241" s="105"/>
      <c r="F241" s="104"/>
      <c r="O241" s="73"/>
    </row>
    <row r="242" spans="2:15" ht="15.75" customHeight="1" x14ac:dyDescent="0.2">
      <c r="B242" s="104"/>
      <c r="C242" s="104"/>
      <c r="D242" s="105"/>
      <c r="E242" s="105"/>
      <c r="F242" s="104"/>
      <c r="O242" s="73"/>
    </row>
    <row r="243" spans="2:15" ht="15.75" customHeight="1" x14ac:dyDescent="0.2">
      <c r="B243" s="104"/>
      <c r="C243" s="104"/>
      <c r="D243" s="105"/>
      <c r="E243" s="105"/>
      <c r="F243" s="104"/>
      <c r="O243" s="73"/>
    </row>
    <row r="244" spans="2:15" ht="15.75" customHeight="1" x14ac:dyDescent="0.2">
      <c r="B244" s="104"/>
      <c r="C244" s="104"/>
      <c r="D244" s="105"/>
      <c r="E244" s="105"/>
      <c r="F244" s="104"/>
      <c r="O244" s="73"/>
    </row>
    <row r="245" spans="2:15" ht="15.75" customHeight="1" x14ac:dyDescent="0.2">
      <c r="B245" s="104"/>
      <c r="C245" s="104"/>
      <c r="D245" s="105"/>
      <c r="E245" s="105"/>
      <c r="F245" s="104"/>
      <c r="O245" s="73"/>
    </row>
    <row r="246" spans="2:15" ht="15.75" customHeight="1" x14ac:dyDescent="0.2">
      <c r="B246" s="104"/>
      <c r="C246" s="104"/>
      <c r="D246" s="105"/>
      <c r="E246" s="105"/>
      <c r="F246" s="104"/>
      <c r="O246" s="73"/>
    </row>
    <row r="247" spans="2:15" ht="15.75" customHeight="1" x14ac:dyDescent="0.2">
      <c r="B247" s="104"/>
      <c r="C247" s="104"/>
      <c r="D247" s="105"/>
      <c r="E247" s="105"/>
      <c r="F247" s="104"/>
      <c r="O247" s="73"/>
    </row>
    <row r="248" spans="2:15" ht="15.75" customHeight="1" x14ac:dyDescent="0.2">
      <c r="B248" s="104"/>
      <c r="C248" s="104"/>
      <c r="D248" s="105"/>
      <c r="E248" s="105"/>
      <c r="F248" s="104"/>
      <c r="O248" s="73"/>
    </row>
    <row r="249" spans="2:15" ht="15.75" customHeight="1" x14ac:dyDescent="0.2">
      <c r="B249" s="104"/>
      <c r="C249" s="104"/>
      <c r="D249" s="105"/>
      <c r="E249" s="105"/>
      <c r="F249" s="104"/>
      <c r="O249" s="73"/>
    </row>
    <row r="250" spans="2:15" ht="15.75" customHeight="1" x14ac:dyDescent="0.2">
      <c r="B250" s="104"/>
      <c r="C250" s="104"/>
      <c r="D250" s="105"/>
      <c r="E250" s="105"/>
      <c r="F250" s="104"/>
      <c r="O250" s="73"/>
    </row>
    <row r="251" spans="2:15" ht="15.75" customHeight="1" x14ac:dyDescent="0.2">
      <c r="B251" s="104"/>
      <c r="C251" s="104"/>
      <c r="D251" s="105"/>
      <c r="E251" s="105"/>
      <c r="F251" s="104"/>
      <c r="O251" s="73"/>
    </row>
    <row r="252" spans="2:15" ht="15.75" customHeight="1" x14ac:dyDescent="0.2">
      <c r="B252" s="104"/>
      <c r="C252" s="104"/>
      <c r="D252" s="105"/>
      <c r="E252" s="105"/>
      <c r="F252" s="104"/>
      <c r="O252" s="73"/>
    </row>
    <row r="253" spans="2:15" ht="15.75" customHeight="1" x14ac:dyDescent="0.2">
      <c r="B253" s="104"/>
      <c r="C253" s="104"/>
      <c r="D253" s="105"/>
      <c r="E253" s="105"/>
      <c r="F253" s="104"/>
      <c r="O253" s="73"/>
    </row>
    <row r="254" spans="2:15" ht="15.75" customHeight="1" x14ac:dyDescent="0.2">
      <c r="B254" s="104"/>
      <c r="C254" s="104"/>
      <c r="D254" s="105"/>
      <c r="E254" s="105"/>
      <c r="F254" s="104"/>
      <c r="O254" s="73"/>
    </row>
    <row r="255" spans="2:15" ht="15.75" customHeight="1" x14ac:dyDescent="0.2">
      <c r="B255" s="104"/>
      <c r="C255" s="104"/>
      <c r="D255" s="105"/>
      <c r="E255" s="105"/>
      <c r="F255" s="104"/>
      <c r="O255" s="73"/>
    </row>
    <row r="256" spans="2:15" ht="15.75" customHeight="1" x14ac:dyDescent="0.2">
      <c r="B256" s="104"/>
      <c r="C256" s="104"/>
      <c r="D256" s="105"/>
      <c r="E256" s="105"/>
      <c r="F256" s="104"/>
      <c r="O256" s="73"/>
    </row>
    <row r="257" spans="2:15" ht="15.75" customHeight="1" x14ac:dyDescent="0.2">
      <c r="B257" s="104"/>
      <c r="C257" s="104"/>
      <c r="D257" s="105"/>
      <c r="E257" s="105"/>
      <c r="F257" s="104"/>
      <c r="O257" s="73"/>
    </row>
    <row r="258" spans="2:15" ht="15.75" customHeight="1" x14ac:dyDescent="0.2">
      <c r="B258" s="104"/>
      <c r="C258" s="104"/>
      <c r="D258" s="105"/>
      <c r="E258" s="105"/>
      <c r="F258" s="104"/>
      <c r="O258" s="73"/>
    </row>
    <row r="259" spans="2:15" ht="15.75" customHeight="1" x14ac:dyDescent="0.2">
      <c r="B259" s="104"/>
      <c r="C259" s="104"/>
      <c r="D259" s="105"/>
      <c r="E259" s="105"/>
      <c r="F259" s="104"/>
      <c r="O259" s="73"/>
    </row>
    <row r="260" spans="2:15" ht="15.75" customHeight="1" x14ac:dyDescent="0.2">
      <c r="B260" s="104"/>
      <c r="C260" s="104"/>
      <c r="D260" s="105"/>
      <c r="E260" s="105"/>
      <c r="F260" s="104"/>
      <c r="O260" s="73"/>
    </row>
    <row r="261" spans="2:15" ht="15.75" customHeight="1" x14ac:dyDescent="0.2">
      <c r="B261" s="104"/>
      <c r="C261" s="104"/>
      <c r="D261" s="105"/>
      <c r="E261" s="105"/>
      <c r="F261" s="104"/>
      <c r="O261" s="73"/>
    </row>
    <row r="262" spans="2:15" ht="15.75" customHeight="1" x14ac:dyDescent="0.2">
      <c r="B262" s="104"/>
      <c r="C262" s="104"/>
      <c r="D262" s="105"/>
      <c r="E262" s="105"/>
      <c r="F262" s="104"/>
      <c r="O262" s="73"/>
    </row>
    <row r="263" spans="2:15" ht="15.75" customHeight="1" x14ac:dyDescent="0.2">
      <c r="B263" s="104"/>
      <c r="C263" s="104"/>
      <c r="D263" s="105"/>
      <c r="E263" s="105"/>
      <c r="F263" s="104"/>
      <c r="O263" s="73"/>
    </row>
    <row r="264" spans="2:15" ht="15.75" customHeight="1" x14ac:dyDescent="0.2">
      <c r="B264" s="104"/>
      <c r="C264" s="104"/>
      <c r="D264" s="105"/>
      <c r="E264" s="105"/>
      <c r="F264" s="104"/>
      <c r="O264" s="73"/>
    </row>
    <row r="265" spans="2:15" ht="15.75" customHeight="1" x14ac:dyDescent="0.2">
      <c r="B265" s="104"/>
      <c r="C265" s="104"/>
      <c r="D265" s="105"/>
      <c r="E265" s="105"/>
      <c r="F265" s="104"/>
      <c r="O265" s="73"/>
    </row>
    <row r="266" spans="2:15" ht="15.75" customHeight="1" x14ac:dyDescent="0.2">
      <c r="B266" s="104"/>
      <c r="C266" s="104"/>
      <c r="D266" s="105"/>
      <c r="E266" s="105"/>
      <c r="F266" s="104"/>
      <c r="O266" s="73"/>
    </row>
    <row r="267" spans="2:15" ht="15.75" customHeight="1" x14ac:dyDescent="0.2">
      <c r="B267" s="104"/>
      <c r="C267" s="104"/>
      <c r="D267" s="105"/>
      <c r="E267" s="105"/>
      <c r="F267" s="104"/>
      <c r="O267" s="73"/>
    </row>
    <row r="268" spans="2:15" ht="15.75" customHeight="1" x14ac:dyDescent="0.2">
      <c r="B268" s="104"/>
      <c r="C268" s="104"/>
      <c r="D268" s="105"/>
      <c r="E268" s="105"/>
      <c r="F268" s="104"/>
      <c r="O268" s="73"/>
    </row>
    <row r="269" spans="2:15" ht="15.75" customHeight="1" x14ac:dyDescent="0.2">
      <c r="B269" s="104"/>
      <c r="C269" s="104"/>
      <c r="D269" s="105"/>
      <c r="E269" s="105"/>
      <c r="F269" s="104"/>
      <c r="O269" s="73"/>
    </row>
    <row r="270" spans="2:15" ht="15.75" customHeight="1" x14ac:dyDescent="0.2">
      <c r="B270" s="104"/>
      <c r="C270" s="104"/>
      <c r="D270" s="105"/>
      <c r="E270" s="105"/>
      <c r="F270" s="104"/>
      <c r="O270" s="73"/>
    </row>
    <row r="271" spans="2:15" ht="15.75" customHeight="1" x14ac:dyDescent="0.2">
      <c r="B271" s="104"/>
      <c r="C271" s="104"/>
      <c r="D271" s="105"/>
      <c r="E271" s="105"/>
      <c r="F271" s="104"/>
      <c r="O271" s="73"/>
    </row>
    <row r="272" spans="2:15" ht="15.75" customHeight="1" x14ac:dyDescent="0.2">
      <c r="B272" s="104"/>
      <c r="C272" s="104"/>
      <c r="D272" s="105"/>
      <c r="E272" s="105"/>
      <c r="F272" s="104"/>
      <c r="O272" s="73"/>
    </row>
    <row r="273" spans="2:15" ht="15.75" customHeight="1" x14ac:dyDescent="0.2">
      <c r="B273" s="104"/>
      <c r="C273" s="104"/>
      <c r="D273" s="105"/>
      <c r="E273" s="105"/>
      <c r="F273" s="104"/>
      <c r="O273" s="73"/>
    </row>
    <row r="274" spans="2:15" ht="15.75" customHeight="1" x14ac:dyDescent="0.2">
      <c r="B274" s="104"/>
      <c r="C274" s="104"/>
      <c r="D274" s="105"/>
      <c r="E274" s="105"/>
      <c r="F274" s="104"/>
      <c r="O274" s="73"/>
    </row>
    <row r="275" spans="2:15" ht="15.75" customHeight="1" x14ac:dyDescent="0.2">
      <c r="B275" s="104"/>
      <c r="C275" s="104"/>
      <c r="D275" s="105"/>
      <c r="E275" s="105"/>
      <c r="F275" s="104"/>
      <c r="O275" s="73"/>
    </row>
    <row r="276" spans="2:15" ht="15.75" customHeight="1" x14ac:dyDescent="0.2">
      <c r="B276" s="104"/>
      <c r="C276" s="104"/>
      <c r="D276" s="105"/>
      <c r="E276" s="105"/>
      <c r="F276" s="104"/>
      <c r="O276" s="73"/>
    </row>
    <row r="277" spans="2:15" ht="15.75" customHeight="1" x14ac:dyDescent="0.2">
      <c r="B277" s="104"/>
      <c r="C277" s="104"/>
      <c r="D277" s="105"/>
      <c r="E277" s="105"/>
      <c r="F277" s="104"/>
      <c r="O277" s="73"/>
    </row>
    <row r="278" spans="2:15" ht="15.75" customHeight="1" x14ac:dyDescent="0.2">
      <c r="B278" s="104"/>
      <c r="C278" s="104"/>
      <c r="D278" s="105"/>
      <c r="E278" s="105"/>
      <c r="F278" s="104"/>
      <c r="O278" s="73"/>
    </row>
    <row r="279" spans="2:15" ht="15.75" customHeight="1" x14ac:dyDescent="0.2">
      <c r="B279" s="104"/>
      <c r="C279" s="104"/>
      <c r="D279" s="105"/>
      <c r="E279" s="105"/>
      <c r="F279" s="104"/>
      <c r="O279" s="73"/>
    </row>
    <row r="280" spans="2:15" ht="15.75" customHeight="1" x14ac:dyDescent="0.2">
      <c r="B280" s="104"/>
      <c r="C280" s="104"/>
      <c r="D280" s="105"/>
      <c r="E280" s="105"/>
      <c r="F280" s="104"/>
      <c r="O280" s="73"/>
    </row>
    <row r="281" spans="2:15" ht="15.75" customHeight="1" x14ac:dyDescent="0.2">
      <c r="B281" s="104"/>
      <c r="C281" s="104"/>
      <c r="D281" s="105"/>
      <c r="E281" s="105"/>
      <c r="F281" s="104"/>
      <c r="O281" s="73"/>
    </row>
    <row r="282" spans="2:15" ht="15.75" customHeight="1" x14ac:dyDescent="0.2">
      <c r="B282" s="104"/>
      <c r="C282" s="104"/>
      <c r="D282" s="105"/>
      <c r="E282" s="105"/>
      <c r="F282" s="104"/>
      <c r="O282" s="73"/>
    </row>
    <row r="283" spans="2:15" ht="15.75" customHeight="1" x14ac:dyDescent="0.2">
      <c r="B283" s="104"/>
      <c r="C283" s="104"/>
      <c r="D283" s="105"/>
      <c r="E283" s="105"/>
      <c r="F283" s="104"/>
      <c r="O283" s="73"/>
    </row>
    <row r="284" spans="2:15" ht="15.75" customHeight="1" x14ac:dyDescent="0.2">
      <c r="B284" s="104"/>
      <c r="C284" s="104"/>
      <c r="D284" s="105"/>
      <c r="E284" s="105"/>
      <c r="F284" s="104"/>
      <c r="O284" s="73"/>
    </row>
    <row r="285" spans="2:15" ht="15.75" customHeight="1" x14ac:dyDescent="0.2">
      <c r="B285" s="104"/>
      <c r="C285" s="104"/>
      <c r="D285" s="105"/>
      <c r="E285" s="105"/>
      <c r="F285" s="104"/>
      <c r="O285" s="73"/>
    </row>
    <row r="286" spans="2:15" ht="15.75" customHeight="1" x14ac:dyDescent="0.2">
      <c r="B286" s="104"/>
      <c r="C286" s="104"/>
      <c r="D286" s="105"/>
      <c r="E286" s="105"/>
      <c r="F286" s="104"/>
      <c r="O286" s="73"/>
    </row>
    <row r="287" spans="2:15" ht="15.75" customHeight="1" x14ac:dyDescent="0.2">
      <c r="B287" s="104"/>
      <c r="C287" s="104"/>
      <c r="D287" s="105"/>
      <c r="E287" s="105"/>
      <c r="F287" s="104"/>
      <c r="O287" s="73"/>
    </row>
    <row r="288" spans="2:15" ht="15.75" customHeight="1" x14ac:dyDescent="0.2">
      <c r="B288" s="104"/>
      <c r="C288" s="104"/>
      <c r="D288" s="105"/>
      <c r="E288" s="105"/>
      <c r="F288" s="104"/>
      <c r="O288" s="73"/>
    </row>
    <row r="289" spans="2:15" ht="15.75" customHeight="1" x14ac:dyDescent="0.2">
      <c r="B289" s="104"/>
      <c r="C289" s="104"/>
      <c r="D289" s="105"/>
      <c r="E289" s="105"/>
      <c r="F289" s="104"/>
      <c r="O289" s="73"/>
    </row>
    <row r="290" spans="2:15" ht="15.75" customHeight="1" x14ac:dyDescent="0.2">
      <c r="B290" s="104"/>
      <c r="C290" s="104"/>
      <c r="D290" s="105"/>
      <c r="E290" s="105"/>
      <c r="F290" s="104"/>
      <c r="O290" s="73"/>
    </row>
    <row r="291" spans="2:15" ht="15.75" customHeight="1" x14ac:dyDescent="0.2">
      <c r="B291" s="104"/>
      <c r="C291" s="104"/>
      <c r="D291" s="105"/>
      <c r="E291" s="105"/>
      <c r="F291" s="104"/>
      <c r="O291" s="73"/>
    </row>
    <row r="292" spans="2:15" ht="15.75" customHeight="1" x14ac:dyDescent="0.2">
      <c r="B292" s="104"/>
      <c r="C292" s="104"/>
      <c r="D292" s="105"/>
      <c r="E292" s="105"/>
      <c r="F292" s="104"/>
      <c r="O292" s="73"/>
    </row>
    <row r="293" spans="2:15" ht="15.75" customHeight="1" x14ac:dyDescent="0.2">
      <c r="B293" s="104"/>
      <c r="C293" s="104"/>
      <c r="D293" s="105"/>
      <c r="E293" s="105"/>
      <c r="F293" s="104"/>
      <c r="O293" s="73"/>
    </row>
    <row r="294" spans="2:15" ht="15.75" customHeight="1" x14ac:dyDescent="0.2">
      <c r="B294" s="104"/>
      <c r="C294" s="104"/>
      <c r="D294" s="105"/>
      <c r="E294" s="105"/>
      <c r="F294" s="104"/>
      <c r="O294" s="73"/>
    </row>
    <row r="295" spans="2:15" ht="15.75" customHeight="1" x14ac:dyDescent="0.2">
      <c r="B295" s="104"/>
      <c r="C295" s="104"/>
      <c r="D295" s="105"/>
      <c r="E295" s="105"/>
      <c r="F295" s="104"/>
      <c r="O295" s="73"/>
    </row>
    <row r="296" spans="2:15" ht="15.75" customHeight="1" x14ac:dyDescent="0.2">
      <c r="B296" s="104"/>
      <c r="C296" s="104"/>
      <c r="D296" s="105"/>
      <c r="E296" s="105"/>
      <c r="F296" s="104"/>
      <c r="O296" s="73"/>
    </row>
    <row r="297" spans="2:15" ht="15.75" customHeight="1" x14ac:dyDescent="0.2">
      <c r="B297" s="104"/>
      <c r="C297" s="104"/>
      <c r="D297" s="105"/>
      <c r="E297" s="105"/>
      <c r="F297" s="104"/>
      <c r="O297" s="73"/>
    </row>
    <row r="298" spans="2:15" ht="15.75" customHeight="1" x14ac:dyDescent="0.2">
      <c r="B298" s="104"/>
      <c r="C298" s="104"/>
      <c r="D298" s="105"/>
      <c r="E298" s="105"/>
      <c r="F298" s="104"/>
      <c r="O298" s="73"/>
    </row>
    <row r="299" spans="2:15" ht="15.75" customHeight="1" x14ac:dyDescent="0.2">
      <c r="B299" s="104"/>
      <c r="C299" s="104"/>
      <c r="D299" s="105"/>
      <c r="E299" s="105"/>
      <c r="F299" s="104"/>
      <c r="O299" s="73"/>
    </row>
    <row r="300" spans="2:15" ht="15.75" customHeight="1" x14ac:dyDescent="0.2">
      <c r="B300" s="104"/>
      <c r="C300" s="104"/>
      <c r="D300" s="105"/>
      <c r="E300" s="105"/>
      <c r="F300" s="104"/>
      <c r="O300" s="73"/>
    </row>
    <row r="301" spans="2:15" ht="15.75" customHeight="1" x14ac:dyDescent="0.2">
      <c r="B301" s="104"/>
      <c r="C301" s="104"/>
      <c r="D301" s="105"/>
      <c r="E301" s="105"/>
      <c r="F301" s="104"/>
      <c r="O301" s="73"/>
    </row>
    <row r="302" spans="2:15" ht="15.75" customHeight="1" x14ac:dyDescent="0.2">
      <c r="B302" s="104"/>
      <c r="C302" s="104"/>
      <c r="D302" s="105"/>
      <c r="E302" s="105"/>
      <c r="F302" s="104"/>
      <c r="O302" s="73"/>
    </row>
    <row r="303" spans="2:15" ht="15.75" customHeight="1" x14ac:dyDescent="0.2">
      <c r="B303" s="104"/>
      <c r="C303" s="104"/>
      <c r="D303" s="105"/>
      <c r="E303" s="105"/>
      <c r="F303" s="104"/>
      <c r="O303" s="73"/>
    </row>
    <row r="304" spans="2:15" ht="15.75" customHeight="1" x14ac:dyDescent="0.2">
      <c r="B304" s="104"/>
      <c r="C304" s="104"/>
      <c r="D304" s="105"/>
      <c r="E304" s="105"/>
      <c r="F304" s="104"/>
      <c r="O304" s="73"/>
    </row>
    <row r="305" spans="2:15" ht="15.75" customHeight="1" x14ac:dyDescent="0.2">
      <c r="B305" s="104"/>
      <c r="C305" s="104"/>
      <c r="D305" s="105"/>
      <c r="E305" s="105"/>
      <c r="F305" s="104"/>
      <c r="O305" s="73"/>
    </row>
    <row r="306" spans="2:15" ht="15.75" customHeight="1" x14ac:dyDescent="0.2">
      <c r="B306" s="104"/>
      <c r="C306" s="104"/>
      <c r="D306" s="105"/>
      <c r="E306" s="105"/>
      <c r="F306" s="104"/>
      <c r="O306" s="73"/>
    </row>
    <row r="307" spans="2:15" ht="15.75" customHeight="1" x14ac:dyDescent="0.2">
      <c r="B307" s="104"/>
      <c r="C307" s="104"/>
      <c r="D307" s="105"/>
      <c r="E307" s="105"/>
      <c r="F307" s="104"/>
      <c r="O307" s="73"/>
    </row>
    <row r="308" spans="2:15" ht="15.75" customHeight="1" x14ac:dyDescent="0.2"/>
    <row r="309" spans="2:15" ht="15.75" customHeight="1" x14ac:dyDescent="0.2"/>
    <row r="310" spans="2:15" ht="15.75" customHeight="1" x14ac:dyDescent="0.2"/>
    <row r="311" spans="2:15" ht="15.75" customHeight="1" x14ac:dyDescent="0.2"/>
    <row r="312" spans="2:15" ht="15.75" customHeight="1" x14ac:dyDescent="0.2"/>
    <row r="313" spans="2:15" ht="15.75" customHeight="1" x14ac:dyDescent="0.2"/>
    <row r="314" spans="2:15" ht="15.75" customHeight="1" x14ac:dyDescent="0.2"/>
    <row r="315" spans="2:15" ht="15.75" customHeight="1" x14ac:dyDescent="0.2"/>
    <row r="316" spans="2:15" ht="15.75" customHeight="1" x14ac:dyDescent="0.2"/>
    <row r="317" spans="2:15" ht="15.75" customHeight="1" x14ac:dyDescent="0.2"/>
    <row r="318" spans="2:15" ht="15.75" customHeight="1" x14ac:dyDescent="0.2"/>
    <row r="319" spans="2:15" ht="15.75" customHeight="1" x14ac:dyDescent="0.2"/>
    <row r="320" spans="2:15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paperSize="9" scale="72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89"/>
  <sheetViews>
    <sheetView topLeftCell="A412" workbookViewId="0">
      <selection activeCell="A434" sqref="A434:F434"/>
    </sheetView>
  </sheetViews>
  <sheetFormatPr baseColWidth="10" defaultColWidth="14.5" defaultRowHeight="15" customHeight="1" x14ac:dyDescent="0.2"/>
  <cols>
    <col min="1" max="1" width="31.6640625" customWidth="1"/>
    <col min="2" max="2" width="19.1640625" customWidth="1"/>
    <col min="3" max="3" width="26" customWidth="1"/>
    <col min="4" max="4" width="20.83203125" customWidth="1"/>
    <col min="5" max="5" width="13.6640625" customWidth="1"/>
    <col min="6" max="6" width="10.5" customWidth="1"/>
  </cols>
  <sheetData>
    <row r="1" spans="1:6" ht="15.75" customHeight="1" x14ac:dyDescent="0.2">
      <c r="A1" s="126" t="s">
        <v>29</v>
      </c>
      <c r="B1" s="127" t="s">
        <v>30</v>
      </c>
      <c r="C1" s="60" t="s">
        <v>190</v>
      </c>
      <c r="D1" s="128" t="s">
        <v>82</v>
      </c>
      <c r="E1" s="126" t="s">
        <v>32</v>
      </c>
      <c r="F1" s="129" t="s">
        <v>83</v>
      </c>
    </row>
    <row r="2" spans="1:6" ht="15.75" customHeight="1" x14ac:dyDescent="0.2">
      <c r="A2" s="149" t="s">
        <v>106</v>
      </c>
      <c r="B2" s="130" t="s">
        <v>191</v>
      </c>
      <c r="C2" s="130" t="s">
        <v>192</v>
      </c>
      <c r="D2" s="131">
        <v>0.02</v>
      </c>
      <c r="E2" s="130" t="s">
        <v>84</v>
      </c>
      <c r="F2" s="132">
        <v>30</v>
      </c>
    </row>
    <row r="3" spans="1:6" ht="19.5" customHeight="1" x14ac:dyDescent="0.2">
      <c r="A3" s="130" t="s">
        <v>193</v>
      </c>
      <c r="B3" s="130" t="s">
        <v>191</v>
      </c>
      <c r="C3" s="130" t="s">
        <v>192</v>
      </c>
      <c r="D3" s="131">
        <v>0.02</v>
      </c>
      <c r="E3" s="130" t="s">
        <v>84</v>
      </c>
      <c r="F3" s="132">
        <v>45</v>
      </c>
    </row>
    <row r="4" spans="1:6" ht="15.75" customHeight="1" x14ac:dyDescent="0.2">
      <c r="A4" s="130" t="s">
        <v>108</v>
      </c>
      <c r="B4" s="130" t="s">
        <v>191</v>
      </c>
      <c r="C4" s="130" t="s">
        <v>192</v>
      </c>
      <c r="D4" s="131">
        <v>1.4999999999999999E-2</v>
      </c>
      <c r="E4" s="130" t="s">
        <v>84</v>
      </c>
      <c r="F4" s="132">
        <v>55</v>
      </c>
    </row>
    <row r="5" spans="1:6" ht="15.75" customHeight="1" x14ac:dyDescent="0.2">
      <c r="A5" s="130" t="s">
        <v>194</v>
      </c>
      <c r="B5" s="130" t="s">
        <v>191</v>
      </c>
      <c r="C5" s="130" t="s">
        <v>192</v>
      </c>
      <c r="D5" s="131">
        <v>0.01</v>
      </c>
      <c r="E5" s="130" t="s">
        <v>84</v>
      </c>
      <c r="F5" s="132">
        <v>45</v>
      </c>
    </row>
    <row r="6" spans="1:6" ht="15.75" customHeight="1" x14ac:dyDescent="0.2">
      <c r="A6" s="130" t="s">
        <v>107</v>
      </c>
      <c r="B6" s="130" t="s">
        <v>191</v>
      </c>
      <c r="C6" s="130" t="s">
        <v>192</v>
      </c>
      <c r="D6" s="131">
        <v>0.02</v>
      </c>
      <c r="E6" s="130" t="s">
        <v>84</v>
      </c>
      <c r="F6" s="132">
        <v>46</v>
      </c>
    </row>
    <row r="7" spans="1:6" ht="15.75" customHeight="1" x14ac:dyDescent="0.2">
      <c r="A7" s="130" t="s">
        <v>195</v>
      </c>
      <c r="B7" s="130" t="s">
        <v>191</v>
      </c>
      <c r="C7" s="130" t="s">
        <v>192</v>
      </c>
      <c r="D7" s="131">
        <v>2</v>
      </c>
      <c r="E7" s="130" t="s">
        <v>100</v>
      </c>
      <c r="F7" s="132">
        <v>1.5</v>
      </c>
    </row>
    <row r="8" spans="1:6" ht="15.75" customHeight="1" x14ac:dyDescent="0.2">
      <c r="A8" s="130" t="s">
        <v>109</v>
      </c>
      <c r="B8" s="130" t="s">
        <v>191</v>
      </c>
      <c r="C8" s="130" t="s">
        <v>192</v>
      </c>
      <c r="D8" s="131">
        <v>0.02</v>
      </c>
      <c r="E8" s="130" t="s">
        <v>84</v>
      </c>
      <c r="F8" s="133">
        <v>40</v>
      </c>
    </row>
    <row r="9" spans="1:6" ht="15.75" customHeight="1" x14ac:dyDescent="0.2">
      <c r="A9" s="130" t="s">
        <v>196</v>
      </c>
      <c r="B9" s="130" t="s">
        <v>191</v>
      </c>
      <c r="C9" s="130" t="s">
        <v>192</v>
      </c>
      <c r="D9" s="131">
        <v>6.0000000000000001E-3</v>
      </c>
      <c r="E9" s="130" t="s">
        <v>84</v>
      </c>
      <c r="F9" s="132">
        <v>150</v>
      </c>
    </row>
    <row r="10" spans="1:6" ht="15.75" customHeight="1" x14ac:dyDescent="0.2">
      <c r="A10" s="130" t="s">
        <v>197</v>
      </c>
      <c r="B10" s="130" t="s">
        <v>191</v>
      </c>
      <c r="C10" s="130" t="s">
        <v>192</v>
      </c>
      <c r="D10" s="131">
        <v>0.01</v>
      </c>
      <c r="E10" s="130" t="s">
        <v>84</v>
      </c>
      <c r="F10" s="132">
        <v>65</v>
      </c>
    </row>
    <row r="11" spans="1:6" ht="15.75" customHeight="1" x14ac:dyDescent="0.2">
      <c r="A11" s="130" t="s">
        <v>198</v>
      </c>
      <c r="B11" s="130" t="s">
        <v>191</v>
      </c>
      <c r="C11" s="130" t="s">
        <v>192</v>
      </c>
      <c r="D11" s="131">
        <v>0.01</v>
      </c>
      <c r="E11" s="130" t="s">
        <v>84</v>
      </c>
      <c r="F11" s="132">
        <v>75</v>
      </c>
    </row>
    <row r="12" spans="1:6" ht="15.75" customHeight="1" x14ac:dyDescent="0.2">
      <c r="A12" s="130" t="s">
        <v>199</v>
      </c>
      <c r="B12" s="130" t="s">
        <v>191</v>
      </c>
      <c r="C12" s="130" t="s">
        <v>192</v>
      </c>
      <c r="D12" s="131">
        <v>0.01</v>
      </c>
      <c r="E12" s="130" t="s">
        <v>84</v>
      </c>
      <c r="F12" s="132">
        <v>65</v>
      </c>
    </row>
    <row r="13" spans="1:6" ht="15.75" customHeight="1" x14ac:dyDescent="0.2">
      <c r="A13" s="130" t="s">
        <v>105</v>
      </c>
      <c r="B13" s="130" t="s">
        <v>191</v>
      </c>
      <c r="C13" s="130" t="s">
        <v>192</v>
      </c>
      <c r="D13" s="131">
        <v>1.4999999999999999E-2</v>
      </c>
      <c r="E13" s="130" t="s">
        <v>84</v>
      </c>
      <c r="F13" s="132">
        <v>40</v>
      </c>
    </row>
    <row r="14" spans="1:6" ht="15.75" customHeight="1" x14ac:dyDescent="0.2">
      <c r="A14" s="130" t="s">
        <v>200</v>
      </c>
      <c r="B14" s="130" t="s">
        <v>191</v>
      </c>
      <c r="C14" s="130" t="s">
        <v>192</v>
      </c>
      <c r="D14" s="131">
        <v>0.01</v>
      </c>
      <c r="E14" s="130" t="s">
        <v>84</v>
      </c>
      <c r="F14" s="132">
        <v>55</v>
      </c>
    </row>
    <row r="15" spans="1:6" ht="15.75" customHeight="1" x14ac:dyDescent="0.2">
      <c r="A15" s="130" t="s">
        <v>103</v>
      </c>
      <c r="B15" s="130" t="s">
        <v>191</v>
      </c>
      <c r="C15" s="130" t="s">
        <v>192</v>
      </c>
      <c r="D15" s="131">
        <v>1.4999999999999999E-2</v>
      </c>
      <c r="E15" s="130" t="s">
        <v>84</v>
      </c>
      <c r="F15" s="132">
        <v>60</v>
      </c>
    </row>
    <row r="16" spans="1:6" ht="15.75" customHeight="1" x14ac:dyDescent="0.2">
      <c r="A16" s="130" t="s">
        <v>146</v>
      </c>
      <c r="B16" s="134" t="s">
        <v>201</v>
      </c>
      <c r="C16" s="130" t="s">
        <v>192</v>
      </c>
      <c r="D16" s="131">
        <v>3.3000000000000002E-2</v>
      </c>
      <c r="E16" s="130" t="s">
        <v>84</v>
      </c>
      <c r="F16" s="132">
        <v>10</v>
      </c>
    </row>
    <row r="17" spans="1:6" ht="15.75" customHeight="1" x14ac:dyDescent="0.2">
      <c r="A17" s="130" t="s">
        <v>92</v>
      </c>
      <c r="B17" s="134" t="s">
        <v>201</v>
      </c>
      <c r="C17" s="130" t="s">
        <v>192</v>
      </c>
      <c r="D17" s="131">
        <v>0.05</v>
      </c>
      <c r="E17" s="130" t="s">
        <v>84</v>
      </c>
      <c r="F17" s="132">
        <v>30</v>
      </c>
    </row>
    <row r="18" spans="1:6" ht="15.75" customHeight="1" x14ac:dyDescent="0.2">
      <c r="A18" s="130" t="s">
        <v>117</v>
      </c>
      <c r="B18" s="134" t="s">
        <v>201</v>
      </c>
      <c r="C18" s="130" t="s">
        <v>192</v>
      </c>
      <c r="D18" s="131">
        <v>1</v>
      </c>
      <c r="E18" s="130" t="s">
        <v>100</v>
      </c>
      <c r="F18" s="132">
        <v>0.6</v>
      </c>
    </row>
    <row r="19" spans="1:6" ht="15.75" customHeight="1" x14ac:dyDescent="0.2">
      <c r="A19" s="83" t="s">
        <v>152</v>
      </c>
      <c r="B19" s="134" t="s">
        <v>201</v>
      </c>
      <c r="C19" s="130" t="s">
        <v>192</v>
      </c>
      <c r="D19" s="131">
        <v>0.1</v>
      </c>
      <c r="E19" s="130" t="s">
        <v>84</v>
      </c>
      <c r="F19" s="132">
        <v>16</v>
      </c>
    </row>
    <row r="20" spans="1:6" ht="15.75" customHeight="1" x14ac:dyDescent="0.2">
      <c r="A20" s="134" t="s">
        <v>129</v>
      </c>
      <c r="B20" s="134" t="s">
        <v>201</v>
      </c>
      <c r="C20" s="130" t="s">
        <v>192</v>
      </c>
      <c r="D20" s="131">
        <v>0.03</v>
      </c>
      <c r="E20" s="130" t="s">
        <v>84</v>
      </c>
      <c r="F20" s="132">
        <v>22</v>
      </c>
    </row>
    <row r="21" spans="1:6" ht="15.75" customHeight="1" x14ac:dyDescent="0.2">
      <c r="A21" s="134" t="s">
        <v>88</v>
      </c>
      <c r="B21" s="134" t="s">
        <v>201</v>
      </c>
      <c r="C21" s="130" t="s">
        <v>192</v>
      </c>
      <c r="D21" s="131">
        <v>0.02</v>
      </c>
      <c r="E21" s="130" t="s">
        <v>84</v>
      </c>
      <c r="F21" s="132">
        <v>30</v>
      </c>
    </row>
    <row r="22" spans="1:6" ht="15.75" customHeight="1" x14ac:dyDescent="0.2">
      <c r="A22" s="130" t="s">
        <v>119</v>
      </c>
      <c r="B22" s="134" t="s">
        <v>201</v>
      </c>
      <c r="C22" s="130" t="s">
        <v>192</v>
      </c>
      <c r="D22" s="131">
        <v>0.3</v>
      </c>
      <c r="E22" s="130" t="s">
        <v>100</v>
      </c>
      <c r="F22" s="132">
        <v>1.8</v>
      </c>
    </row>
    <row r="23" spans="1:6" ht="15.75" customHeight="1" x14ac:dyDescent="0.2">
      <c r="A23" s="130" t="s">
        <v>89</v>
      </c>
      <c r="B23" s="134" t="s">
        <v>201</v>
      </c>
      <c r="C23" s="130" t="s">
        <v>192</v>
      </c>
      <c r="D23" s="131">
        <v>0.02</v>
      </c>
      <c r="E23" s="130" t="s">
        <v>98</v>
      </c>
      <c r="F23" s="132">
        <v>35</v>
      </c>
    </row>
    <row r="24" spans="1:6" ht="15.75" customHeight="1" x14ac:dyDescent="0.2">
      <c r="A24" s="130" t="s">
        <v>86</v>
      </c>
      <c r="B24" s="134" t="s">
        <v>201</v>
      </c>
      <c r="C24" s="130" t="s">
        <v>192</v>
      </c>
      <c r="D24" s="131">
        <v>0.1</v>
      </c>
      <c r="E24" s="130" t="s">
        <v>84</v>
      </c>
      <c r="F24" s="132">
        <v>30</v>
      </c>
    </row>
    <row r="25" spans="1:6" ht="15.75" customHeight="1" x14ac:dyDescent="0.2">
      <c r="A25" s="130" t="s">
        <v>85</v>
      </c>
      <c r="B25" s="134" t="s">
        <v>201</v>
      </c>
      <c r="C25" s="130" t="s">
        <v>192</v>
      </c>
      <c r="D25" s="131">
        <v>0.05</v>
      </c>
      <c r="E25" s="130" t="s">
        <v>84</v>
      </c>
      <c r="F25" s="132">
        <v>25</v>
      </c>
    </row>
    <row r="26" spans="1:6" ht="15.75" customHeight="1" x14ac:dyDescent="0.2">
      <c r="A26" s="130" t="s">
        <v>157</v>
      </c>
      <c r="B26" s="130" t="s">
        <v>202</v>
      </c>
      <c r="C26" s="130" t="s">
        <v>192</v>
      </c>
      <c r="D26" s="131">
        <v>0.08</v>
      </c>
      <c r="E26" s="130" t="s">
        <v>84</v>
      </c>
      <c r="F26" s="132">
        <v>55</v>
      </c>
    </row>
    <row r="27" spans="1:6" ht="15.75" customHeight="1" x14ac:dyDescent="0.2">
      <c r="A27" s="130" t="s">
        <v>160</v>
      </c>
      <c r="B27" s="130" t="s">
        <v>202</v>
      </c>
      <c r="C27" s="130" t="s">
        <v>192</v>
      </c>
      <c r="D27" s="131">
        <v>0.06</v>
      </c>
      <c r="E27" s="130" t="s">
        <v>84</v>
      </c>
      <c r="F27" s="132">
        <v>35</v>
      </c>
    </row>
    <row r="28" spans="1:6" ht="15.75" customHeight="1" x14ac:dyDescent="0.2">
      <c r="A28" s="130" t="s">
        <v>161</v>
      </c>
      <c r="B28" s="130" t="s">
        <v>202</v>
      </c>
      <c r="C28" s="130" t="s">
        <v>192</v>
      </c>
      <c r="D28" s="131">
        <v>0.12</v>
      </c>
      <c r="E28" s="130" t="s">
        <v>84</v>
      </c>
      <c r="F28" s="132">
        <v>23</v>
      </c>
    </row>
    <row r="29" spans="1:6" ht="15.75" customHeight="1" x14ac:dyDescent="0.2">
      <c r="A29" s="130" t="s">
        <v>203</v>
      </c>
      <c r="B29" s="130" t="s">
        <v>202</v>
      </c>
      <c r="C29" s="130" t="s">
        <v>192</v>
      </c>
      <c r="D29" s="131">
        <v>0.2</v>
      </c>
      <c r="E29" s="130" t="s">
        <v>84</v>
      </c>
      <c r="F29" s="132">
        <v>40</v>
      </c>
    </row>
    <row r="30" spans="1:6" ht="15.75" customHeight="1" x14ac:dyDescent="0.2">
      <c r="A30" s="130" t="s">
        <v>158</v>
      </c>
      <c r="B30" s="130" t="s">
        <v>202</v>
      </c>
      <c r="C30" s="130" t="s">
        <v>192</v>
      </c>
      <c r="D30" s="131">
        <v>0.1</v>
      </c>
      <c r="E30" s="130" t="s">
        <v>84</v>
      </c>
      <c r="F30" s="133">
        <v>23</v>
      </c>
    </row>
    <row r="31" spans="1:6" ht="15.75" customHeight="1" x14ac:dyDescent="0.2">
      <c r="A31" s="130" t="s">
        <v>159</v>
      </c>
      <c r="B31" s="130" t="s">
        <v>202</v>
      </c>
      <c r="C31" s="130" t="s">
        <v>192</v>
      </c>
      <c r="D31" s="131">
        <v>0.04</v>
      </c>
      <c r="E31" s="130" t="s">
        <v>84</v>
      </c>
      <c r="F31" s="132">
        <v>28</v>
      </c>
    </row>
    <row r="32" spans="1:6" ht="15.75" customHeight="1" x14ac:dyDescent="0.2">
      <c r="A32" s="130" t="s">
        <v>162</v>
      </c>
      <c r="B32" s="130" t="s">
        <v>202</v>
      </c>
      <c r="C32" s="130" t="s">
        <v>192</v>
      </c>
      <c r="D32" s="131">
        <v>0.05</v>
      </c>
      <c r="E32" s="130" t="s">
        <v>183</v>
      </c>
      <c r="F32" s="132">
        <v>11</v>
      </c>
    </row>
    <row r="33" spans="1:6" ht="15.75" customHeight="1" x14ac:dyDescent="0.2">
      <c r="A33" s="130" t="s">
        <v>154</v>
      </c>
      <c r="B33" s="130" t="s">
        <v>202</v>
      </c>
      <c r="C33" s="130" t="s">
        <v>192</v>
      </c>
      <c r="D33" s="131">
        <v>0.03</v>
      </c>
      <c r="E33" s="130" t="s">
        <v>84</v>
      </c>
      <c r="F33" s="132">
        <v>99.9</v>
      </c>
    </row>
    <row r="34" spans="1:6" ht="15.75" customHeight="1" x14ac:dyDescent="0.2">
      <c r="A34" s="130" t="s">
        <v>164</v>
      </c>
      <c r="B34" s="130" t="s">
        <v>202</v>
      </c>
      <c r="C34" s="130" t="s">
        <v>192</v>
      </c>
      <c r="D34" s="131">
        <v>0.03</v>
      </c>
      <c r="E34" s="130" t="s">
        <v>183</v>
      </c>
      <c r="F34" s="132">
        <v>40</v>
      </c>
    </row>
    <row r="35" spans="1:6" ht="15.75" customHeight="1" x14ac:dyDescent="0.2">
      <c r="A35" s="130" t="s">
        <v>93</v>
      </c>
      <c r="B35" s="130" t="s">
        <v>204</v>
      </c>
      <c r="C35" s="130" t="s">
        <v>192</v>
      </c>
      <c r="D35" s="131">
        <v>7.0000000000000007E-2</v>
      </c>
      <c r="E35" s="130" t="s">
        <v>100</v>
      </c>
      <c r="F35" s="132">
        <v>10</v>
      </c>
    </row>
    <row r="36" spans="1:6" ht="15.75" customHeight="1" x14ac:dyDescent="0.2">
      <c r="A36" s="130" t="s">
        <v>205</v>
      </c>
      <c r="B36" s="130" t="s">
        <v>204</v>
      </c>
      <c r="C36" s="130" t="s">
        <v>192</v>
      </c>
      <c r="D36" s="131">
        <v>0.01</v>
      </c>
      <c r="E36" s="130" t="s">
        <v>100</v>
      </c>
      <c r="F36" s="132">
        <v>8</v>
      </c>
    </row>
    <row r="37" spans="1:6" ht="15.75" customHeight="1" x14ac:dyDescent="0.2">
      <c r="A37" s="130" t="s">
        <v>165</v>
      </c>
      <c r="B37" s="130" t="s">
        <v>204</v>
      </c>
      <c r="C37" s="130" t="s">
        <v>192</v>
      </c>
      <c r="D37" s="131">
        <v>0.01</v>
      </c>
      <c r="E37" s="130" t="s">
        <v>84</v>
      </c>
      <c r="F37" s="132">
        <v>10</v>
      </c>
    </row>
    <row r="38" spans="1:6" ht="15.75" customHeight="1" x14ac:dyDescent="0.2">
      <c r="A38" s="130" t="s">
        <v>206</v>
      </c>
      <c r="B38" s="130" t="s">
        <v>204</v>
      </c>
      <c r="C38" s="130" t="s">
        <v>192</v>
      </c>
      <c r="D38" s="131">
        <v>0.01</v>
      </c>
      <c r="E38" s="130" t="s">
        <v>100</v>
      </c>
      <c r="F38" s="132">
        <v>20</v>
      </c>
    </row>
    <row r="39" spans="1:6" ht="15.75" customHeight="1" x14ac:dyDescent="0.2">
      <c r="A39" s="130" t="s">
        <v>207</v>
      </c>
      <c r="B39" s="130" t="s">
        <v>204</v>
      </c>
      <c r="C39" s="130" t="s">
        <v>192</v>
      </c>
      <c r="D39" s="131">
        <v>5.0000000000000001E-3</v>
      </c>
      <c r="E39" s="130" t="s">
        <v>84</v>
      </c>
      <c r="F39" s="132">
        <v>50</v>
      </c>
    </row>
    <row r="40" spans="1:6" ht="15.75" customHeight="1" x14ac:dyDescent="0.2">
      <c r="A40" s="130" t="s">
        <v>94</v>
      </c>
      <c r="B40" s="130" t="s">
        <v>204</v>
      </c>
      <c r="C40" s="130" t="s">
        <v>192</v>
      </c>
      <c r="D40" s="131">
        <v>0.05</v>
      </c>
      <c r="E40" s="130" t="s">
        <v>100</v>
      </c>
      <c r="F40" s="132">
        <v>12</v>
      </c>
    </row>
    <row r="41" spans="1:6" ht="15.75" customHeight="1" x14ac:dyDescent="0.2">
      <c r="A41" s="130" t="s">
        <v>167</v>
      </c>
      <c r="B41" s="130" t="s">
        <v>204</v>
      </c>
      <c r="C41" s="130" t="s">
        <v>192</v>
      </c>
      <c r="D41" s="131">
        <v>0.02</v>
      </c>
      <c r="E41" s="130" t="s">
        <v>100</v>
      </c>
      <c r="F41" s="132">
        <v>5</v>
      </c>
    </row>
    <row r="42" spans="1:6" ht="15.75" customHeight="1" x14ac:dyDescent="0.2">
      <c r="A42" s="130" t="s">
        <v>208</v>
      </c>
      <c r="B42" s="130" t="s">
        <v>204</v>
      </c>
      <c r="C42" s="130" t="s">
        <v>192</v>
      </c>
      <c r="D42" s="131">
        <v>5.0000000000000001E-3</v>
      </c>
      <c r="E42" s="130" t="s">
        <v>84</v>
      </c>
      <c r="F42" s="132">
        <v>15</v>
      </c>
    </row>
    <row r="43" spans="1:6" ht="15.75" customHeight="1" x14ac:dyDescent="0.2">
      <c r="A43" s="130" t="s">
        <v>185</v>
      </c>
      <c r="B43" s="130" t="s">
        <v>209</v>
      </c>
      <c r="C43" s="130" t="s">
        <v>192</v>
      </c>
      <c r="D43" s="131">
        <v>0.125</v>
      </c>
      <c r="E43" s="130" t="s">
        <v>84</v>
      </c>
      <c r="F43" s="132">
        <v>5</v>
      </c>
    </row>
    <row r="44" spans="1:6" ht="15.75" customHeight="1" x14ac:dyDescent="0.2">
      <c r="A44" s="130" t="s">
        <v>181</v>
      </c>
      <c r="B44" s="130" t="s">
        <v>209</v>
      </c>
      <c r="C44" s="130" t="s">
        <v>192</v>
      </c>
      <c r="D44" s="131">
        <v>0.25</v>
      </c>
      <c r="E44" s="130" t="s">
        <v>98</v>
      </c>
      <c r="F44" s="132">
        <v>4</v>
      </c>
    </row>
    <row r="45" spans="1:6" ht="15.75" customHeight="1" x14ac:dyDescent="0.2">
      <c r="A45" s="130" t="s">
        <v>179</v>
      </c>
      <c r="B45" s="130" t="s">
        <v>209</v>
      </c>
      <c r="C45" s="130" t="s">
        <v>192</v>
      </c>
      <c r="D45" s="131">
        <v>0.12</v>
      </c>
      <c r="E45" s="130" t="s">
        <v>177</v>
      </c>
      <c r="F45" s="132">
        <v>10</v>
      </c>
    </row>
    <row r="46" spans="1:6" ht="15.75" customHeight="1" x14ac:dyDescent="0.2">
      <c r="A46" s="130" t="s">
        <v>180</v>
      </c>
      <c r="B46" s="130" t="s">
        <v>209</v>
      </c>
      <c r="C46" s="130" t="s">
        <v>192</v>
      </c>
      <c r="D46" s="131">
        <v>0.05</v>
      </c>
      <c r="E46" s="130" t="s">
        <v>177</v>
      </c>
      <c r="F46" s="132">
        <v>9</v>
      </c>
    </row>
    <row r="47" spans="1:6" ht="15.75" customHeight="1" x14ac:dyDescent="0.2">
      <c r="A47" s="130" t="s">
        <v>182</v>
      </c>
      <c r="B47" s="130" t="s">
        <v>209</v>
      </c>
      <c r="C47" s="130" t="s">
        <v>192</v>
      </c>
      <c r="D47" s="131">
        <v>0.05</v>
      </c>
      <c r="E47" s="130" t="s">
        <v>100</v>
      </c>
      <c r="F47" s="132">
        <v>28</v>
      </c>
    </row>
    <row r="48" spans="1:6" ht="15.75" customHeight="1" x14ac:dyDescent="0.2">
      <c r="A48" s="130" t="s">
        <v>184</v>
      </c>
      <c r="B48" s="130" t="s">
        <v>209</v>
      </c>
      <c r="C48" s="130" t="s">
        <v>192</v>
      </c>
      <c r="D48" s="131">
        <v>0.05</v>
      </c>
      <c r="E48" s="130" t="s">
        <v>100</v>
      </c>
      <c r="F48" s="132">
        <v>12</v>
      </c>
    </row>
    <row r="49" spans="1:6" ht="15.75" customHeight="1" x14ac:dyDescent="0.2">
      <c r="A49" s="130" t="s">
        <v>176</v>
      </c>
      <c r="B49" s="130" t="s">
        <v>209</v>
      </c>
      <c r="C49" s="130" t="s">
        <v>192</v>
      </c>
      <c r="D49" s="131">
        <v>0.125</v>
      </c>
      <c r="E49" s="130" t="s">
        <v>177</v>
      </c>
      <c r="F49" s="132">
        <v>9</v>
      </c>
    </row>
    <row r="50" spans="1:6" ht="15.75" customHeight="1" x14ac:dyDescent="0.2">
      <c r="A50" s="130" t="s">
        <v>178</v>
      </c>
      <c r="B50" s="130" t="s">
        <v>209</v>
      </c>
      <c r="C50" s="130" t="s">
        <v>192</v>
      </c>
      <c r="D50" s="131">
        <v>0.04</v>
      </c>
      <c r="E50" s="130" t="s">
        <v>177</v>
      </c>
      <c r="F50" s="132">
        <v>8</v>
      </c>
    </row>
    <row r="51" spans="1:6" ht="15.75" customHeight="1" x14ac:dyDescent="0.2">
      <c r="A51" s="130" t="s">
        <v>211</v>
      </c>
      <c r="B51" s="130" t="s">
        <v>209</v>
      </c>
      <c r="C51" s="130" t="s">
        <v>192</v>
      </c>
      <c r="D51" s="131">
        <v>0.02</v>
      </c>
      <c r="E51" s="130" t="s">
        <v>84</v>
      </c>
      <c r="F51" s="132">
        <v>6</v>
      </c>
    </row>
    <row r="52" spans="1:6" ht="15.75" customHeight="1" x14ac:dyDescent="0.2">
      <c r="A52" s="130" t="s">
        <v>212</v>
      </c>
      <c r="B52" s="130" t="s">
        <v>209</v>
      </c>
      <c r="C52" s="130" t="s">
        <v>192</v>
      </c>
      <c r="D52" s="131">
        <v>0.01</v>
      </c>
      <c r="E52" s="130" t="s">
        <v>100</v>
      </c>
      <c r="F52" s="132">
        <v>12</v>
      </c>
    </row>
    <row r="53" spans="1:6" ht="15.75" customHeight="1" x14ac:dyDescent="0.2">
      <c r="A53" s="130" t="s">
        <v>213</v>
      </c>
      <c r="B53" s="130" t="s">
        <v>209</v>
      </c>
      <c r="C53" s="130" t="s">
        <v>192</v>
      </c>
      <c r="D53" s="131">
        <v>0.02</v>
      </c>
      <c r="E53" s="130" t="s">
        <v>84</v>
      </c>
      <c r="F53" s="132">
        <v>30</v>
      </c>
    </row>
    <row r="54" spans="1:6" ht="15.75" customHeight="1" x14ac:dyDescent="0.2">
      <c r="A54" s="130" t="s">
        <v>175</v>
      </c>
      <c r="B54" s="130" t="s">
        <v>209</v>
      </c>
      <c r="C54" s="130" t="s">
        <v>192</v>
      </c>
      <c r="D54" s="131">
        <v>0.4</v>
      </c>
      <c r="E54" s="130" t="s">
        <v>98</v>
      </c>
      <c r="F54" s="132">
        <v>2</v>
      </c>
    </row>
    <row r="55" spans="1:6" ht="15.75" customHeight="1" x14ac:dyDescent="0.2">
      <c r="A55" s="130" t="s">
        <v>174</v>
      </c>
      <c r="B55" s="130" t="s">
        <v>209</v>
      </c>
      <c r="C55" s="130" t="s">
        <v>192</v>
      </c>
      <c r="D55" s="131">
        <v>0.4</v>
      </c>
      <c r="E55" s="130" t="s">
        <v>98</v>
      </c>
      <c r="F55" s="132">
        <v>3</v>
      </c>
    </row>
    <row r="56" spans="1:6" ht="15.75" customHeight="1" x14ac:dyDescent="0.2">
      <c r="A56" s="130" t="s">
        <v>169</v>
      </c>
      <c r="B56" s="130" t="s">
        <v>214</v>
      </c>
      <c r="C56" s="130" t="s">
        <v>192</v>
      </c>
      <c r="D56" s="131">
        <v>0.1</v>
      </c>
      <c r="E56" s="130" t="s">
        <v>84</v>
      </c>
      <c r="F56" s="132">
        <v>16</v>
      </c>
    </row>
    <row r="57" spans="1:6" ht="15.75" customHeight="1" x14ac:dyDescent="0.2">
      <c r="A57" s="130" t="s">
        <v>170</v>
      </c>
      <c r="B57" s="130" t="s">
        <v>214</v>
      </c>
      <c r="C57" s="130" t="s">
        <v>192</v>
      </c>
      <c r="D57" s="131">
        <v>0.02</v>
      </c>
      <c r="E57" s="130" t="s">
        <v>84</v>
      </c>
      <c r="F57" s="132">
        <v>16</v>
      </c>
    </row>
    <row r="58" spans="1:6" ht="15.75" customHeight="1" x14ac:dyDescent="0.2">
      <c r="A58" s="130" t="s">
        <v>173</v>
      </c>
      <c r="B58" s="130" t="s">
        <v>214</v>
      </c>
      <c r="C58" s="130" t="s">
        <v>192</v>
      </c>
      <c r="D58" s="131">
        <v>0.01</v>
      </c>
      <c r="E58" s="130" t="s">
        <v>84</v>
      </c>
      <c r="F58" s="132">
        <v>16</v>
      </c>
    </row>
    <row r="59" spans="1:6" ht="15.75" customHeight="1" x14ac:dyDescent="0.2">
      <c r="A59" s="130" t="s">
        <v>171</v>
      </c>
      <c r="B59" s="130" t="s">
        <v>214</v>
      </c>
      <c r="C59" s="130" t="s">
        <v>192</v>
      </c>
      <c r="D59" s="131">
        <v>3.5000000000000003E-2</v>
      </c>
      <c r="E59" s="130" t="s">
        <v>100</v>
      </c>
      <c r="F59" s="132">
        <v>22</v>
      </c>
    </row>
    <row r="60" spans="1:6" ht="15.75" customHeight="1" x14ac:dyDescent="0.2">
      <c r="A60" s="130" t="s">
        <v>172</v>
      </c>
      <c r="B60" s="130" t="s">
        <v>214</v>
      </c>
      <c r="C60" s="130" t="s">
        <v>192</v>
      </c>
      <c r="D60" s="131">
        <v>0.02</v>
      </c>
      <c r="E60" s="130" t="s">
        <v>100</v>
      </c>
      <c r="F60" s="132">
        <v>22</v>
      </c>
    </row>
    <row r="61" spans="1:6" ht="15.75" customHeight="1" x14ac:dyDescent="0.2">
      <c r="A61" s="130" t="s">
        <v>117</v>
      </c>
      <c r="B61" s="130" t="s">
        <v>191</v>
      </c>
      <c r="C61" s="130" t="s">
        <v>210</v>
      </c>
      <c r="D61" s="131">
        <v>1</v>
      </c>
      <c r="E61" s="130" t="s">
        <v>100</v>
      </c>
      <c r="F61" s="132">
        <v>0.6</v>
      </c>
    </row>
    <row r="62" spans="1:6" ht="15.75" customHeight="1" x14ac:dyDescent="0.2">
      <c r="A62" s="130" t="s">
        <v>215</v>
      </c>
      <c r="B62" s="130" t="s">
        <v>191</v>
      </c>
      <c r="C62" s="130" t="s">
        <v>210</v>
      </c>
      <c r="D62" s="131">
        <v>0.02</v>
      </c>
      <c r="E62" s="130" t="s">
        <v>84</v>
      </c>
      <c r="F62" s="132">
        <v>38</v>
      </c>
    </row>
    <row r="63" spans="1:6" ht="15.75" customHeight="1" x14ac:dyDescent="0.2">
      <c r="A63" s="130" t="s">
        <v>216</v>
      </c>
      <c r="B63" s="130" t="s">
        <v>191</v>
      </c>
      <c r="C63" s="130" t="s">
        <v>210</v>
      </c>
      <c r="D63" s="131">
        <v>0.04</v>
      </c>
      <c r="E63" s="130" t="s">
        <v>84</v>
      </c>
      <c r="F63" s="132">
        <v>13</v>
      </c>
    </row>
    <row r="64" spans="1:6" ht="15.75" customHeight="1" x14ac:dyDescent="0.2">
      <c r="A64" s="130" t="s">
        <v>105</v>
      </c>
      <c r="B64" s="130" t="s">
        <v>191</v>
      </c>
      <c r="C64" s="130" t="s">
        <v>210</v>
      </c>
      <c r="D64" s="131">
        <v>1.4999999999999999E-2</v>
      </c>
      <c r="E64" s="130" t="s">
        <v>84</v>
      </c>
      <c r="F64" s="132">
        <v>40</v>
      </c>
    </row>
    <row r="65" spans="1:6" ht="15.75" customHeight="1" x14ac:dyDescent="0.2">
      <c r="A65" s="130" t="s">
        <v>146</v>
      </c>
      <c r="B65" s="134" t="s">
        <v>201</v>
      </c>
      <c r="C65" s="130" t="s">
        <v>210</v>
      </c>
      <c r="D65" s="131">
        <v>3.3000000000000002E-2</v>
      </c>
      <c r="E65" s="130" t="s">
        <v>84</v>
      </c>
      <c r="F65" s="132">
        <v>10</v>
      </c>
    </row>
    <row r="66" spans="1:6" ht="15.75" customHeight="1" x14ac:dyDescent="0.2">
      <c r="A66" s="130" t="s">
        <v>92</v>
      </c>
      <c r="B66" s="134" t="s">
        <v>201</v>
      </c>
      <c r="C66" s="130" t="s">
        <v>210</v>
      </c>
      <c r="D66" s="131">
        <v>0.05</v>
      </c>
      <c r="E66" s="130" t="s">
        <v>84</v>
      </c>
      <c r="F66" s="132">
        <v>30</v>
      </c>
    </row>
    <row r="67" spans="1:6" ht="15.75" customHeight="1" x14ac:dyDescent="0.2">
      <c r="A67" s="130" t="s">
        <v>152</v>
      </c>
      <c r="B67" s="134" t="s">
        <v>201</v>
      </c>
      <c r="C67" s="130" t="s">
        <v>210</v>
      </c>
      <c r="D67" s="131">
        <v>0.1</v>
      </c>
      <c r="E67" s="130" t="s">
        <v>84</v>
      </c>
      <c r="F67" s="132">
        <v>16</v>
      </c>
    </row>
    <row r="68" spans="1:6" ht="15.75" customHeight="1" x14ac:dyDescent="0.2">
      <c r="A68" s="134" t="s">
        <v>129</v>
      </c>
      <c r="B68" s="134" t="s">
        <v>201</v>
      </c>
      <c r="C68" s="130" t="s">
        <v>210</v>
      </c>
      <c r="D68" s="131">
        <v>0.03</v>
      </c>
      <c r="E68" s="130" t="s">
        <v>84</v>
      </c>
      <c r="F68" s="132">
        <v>22</v>
      </c>
    </row>
    <row r="69" spans="1:6" ht="15.75" customHeight="1" x14ac:dyDescent="0.2">
      <c r="A69" s="134" t="s">
        <v>88</v>
      </c>
      <c r="B69" s="134" t="s">
        <v>201</v>
      </c>
      <c r="C69" s="130" t="s">
        <v>210</v>
      </c>
      <c r="D69" s="131">
        <v>0.02</v>
      </c>
      <c r="E69" s="130" t="s">
        <v>84</v>
      </c>
      <c r="F69" s="132">
        <v>30</v>
      </c>
    </row>
    <row r="70" spans="1:6" ht="15.75" customHeight="1" x14ac:dyDescent="0.2">
      <c r="A70" s="130" t="s">
        <v>119</v>
      </c>
      <c r="B70" s="134" t="s">
        <v>201</v>
      </c>
      <c r="C70" s="130" t="s">
        <v>210</v>
      </c>
      <c r="D70" s="131">
        <v>0.3</v>
      </c>
      <c r="E70" s="130" t="s">
        <v>100</v>
      </c>
      <c r="F70" s="132">
        <v>1.8</v>
      </c>
    </row>
    <row r="71" spans="1:6" ht="15.75" customHeight="1" x14ac:dyDescent="0.2">
      <c r="A71" s="130" t="s">
        <v>89</v>
      </c>
      <c r="B71" s="134" t="s">
        <v>201</v>
      </c>
      <c r="C71" s="130" t="s">
        <v>210</v>
      </c>
      <c r="D71" s="131">
        <v>0.02</v>
      </c>
      <c r="E71" s="130" t="s">
        <v>98</v>
      </c>
      <c r="F71" s="132">
        <v>35</v>
      </c>
    </row>
    <row r="72" spans="1:6" ht="15.75" customHeight="1" x14ac:dyDescent="0.2">
      <c r="A72" s="130" t="s">
        <v>86</v>
      </c>
      <c r="B72" s="134" t="s">
        <v>201</v>
      </c>
      <c r="C72" s="130" t="s">
        <v>210</v>
      </c>
      <c r="D72" s="131">
        <v>0.1</v>
      </c>
      <c r="E72" s="130" t="s">
        <v>84</v>
      </c>
      <c r="F72" s="132">
        <v>30</v>
      </c>
    </row>
    <row r="73" spans="1:6" ht="15.75" customHeight="1" x14ac:dyDescent="0.2">
      <c r="A73" s="130" t="s">
        <v>85</v>
      </c>
      <c r="B73" s="134" t="s">
        <v>201</v>
      </c>
      <c r="C73" s="130" t="s">
        <v>210</v>
      </c>
      <c r="D73" s="131">
        <v>0.05</v>
      </c>
      <c r="E73" s="130" t="s">
        <v>84</v>
      </c>
      <c r="F73" s="132">
        <v>25</v>
      </c>
    </row>
    <row r="74" spans="1:6" ht="15.75" customHeight="1" x14ac:dyDescent="0.2">
      <c r="A74" s="130" t="s">
        <v>157</v>
      </c>
      <c r="B74" s="130" t="s">
        <v>202</v>
      </c>
      <c r="C74" s="130" t="s">
        <v>210</v>
      </c>
      <c r="D74" s="131">
        <v>0.08</v>
      </c>
      <c r="E74" s="130" t="s">
        <v>84</v>
      </c>
      <c r="F74" s="132">
        <v>55</v>
      </c>
    </row>
    <row r="75" spans="1:6" ht="15.75" customHeight="1" x14ac:dyDescent="0.2">
      <c r="A75" s="130" t="s">
        <v>161</v>
      </c>
      <c r="B75" s="130" t="s">
        <v>202</v>
      </c>
      <c r="C75" s="130" t="s">
        <v>210</v>
      </c>
      <c r="D75" s="131">
        <v>0.12</v>
      </c>
      <c r="E75" s="130" t="s">
        <v>84</v>
      </c>
      <c r="F75" s="132">
        <v>23</v>
      </c>
    </row>
    <row r="76" spans="1:6" ht="15.75" customHeight="1" x14ac:dyDescent="0.2">
      <c r="A76" s="130" t="s">
        <v>203</v>
      </c>
      <c r="B76" s="130" t="s">
        <v>202</v>
      </c>
      <c r="C76" s="130" t="s">
        <v>210</v>
      </c>
      <c r="D76" s="131">
        <v>0.2</v>
      </c>
      <c r="E76" s="130" t="s">
        <v>84</v>
      </c>
      <c r="F76" s="132">
        <v>40</v>
      </c>
    </row>
    <row r="77" spans="1:6" ht="15.75" customHeight="1" x14ac:dyDescent="0.2">
      <c r="A77" s="130" t="s">
        <v>158</v>
      </c>
      <c r="B77" s="130" t="s">
        <v>202</v>
      </c>
      <c r="C77" s="130" t="s">
        <v>210</v>
      </c>
      <c r="D77" s="131">
        <v>0.1</v>
      </c>
      <c r="E77" s="130" t="s">
        <v>84</v>
      </c>
      <c r="F77" s="133">
        <v>23</v>
      </c>
    </row>
    <row r="78" spans="1:6" ht="15.75" customHeight="1" x14ac:dyDescent="0.2">
      <c r="A78" s="130" t="s">
        <v>93</v>
      </c>
      <c r="B78" s="130" t="s">
        <v>204</v>
      </c>
      <c r="C78" s="130" t="s">
        <v>210</v>
      </c>
      <c r="D78" s="131">
        <v>7.0000000000000007E-2</v>
      </c>
      <c r="E78" s="130" t="s">
        <v>100</v>
      </c>
      <c r="F78" s="132">
        <v>9</v>
      </c>
    </row>
    <row r="79" spans="1:6" ht="15.75" customHeight="1" x14ac:dyDescent="0.2">
      <c r="A79" s="130" t="s">
        <v>205</v>
      </c>
      <c r="B79" s="130" t="s">
        <v>204</v>
      </c>
      <c r="C79" s="130" t="s">
        <v>210</v>
      </c>
      <c r="D79" s="131">
        <v>0.01</v>
      </c>
      <c r="E79" s="130" t="s">
        <v>84</v>
      </c>
      <c r="F79" s="132">
        <v>8</v>
      </c>
    </row>
    <row r="80" spans="1:6" ht="15.75" customHeight="1" x14ac:dyDescent="0.2">
      <c r="A80" s="130" t="s">
        <v>165</v>
      </c>
      <c r="B80" s="130" t="s">
        <v>204</v>
      </c>
      <c r="C80" s="130" t="s">
        <v>210</v>
      </c>
      <c r="D80" s="131">
        <v>0.01</v>
      </c>
      <c r="E80" s="130" t="s">
        <v>84</v>
      </c>
      <c r="F80" s="132">
        <v>10</v>
      </c>
    </row>
    <row r="81" spans="1:6" ht="15.75" customHeight="1" x14ac:dyDescent="0.2">
      <c r="A81" s="130" t="s">
        <v>206</v>
      </c>
      <c r="B81" s="130" t="s">
        <v>204</v>
      </c>
      <c r="C81" s="130" t="s">
        <v>210</v>
      </c>
      <c r="D81" s="131">
        <v>0.01</v>
      </c>
      <c r="E81" s="130" t="s">
        <v>100</v>
      </c>
      <c r="F81" s="132">
        <v>20</v>
      </c>
    </row>
    <row r="82" spans="1:6" ht="15.75" customHeight="1" x14ac:dyDescent="0.2">
      <c r="A82" s="130" t="s">
        <v>207</v>
      </c>
      <c r="B82" s="130" t="s">
        <v>204</v>
      </c>
      <c r="C82" s="130" t="s">
        <v>210</v>
      </c>
      <c r="D82" s="131">
        <v>5.0000000000000001E-3</v>
      </c>
      <c r="E82" s="130" t="s">
        <v>84</v>
      </c>
      <c r="F82" s="132">
        <v>50</v>
      </c>
    </row>
    <row r="83" spans="1:6" ht="15.75" customHeight="1" x14ac:dyDescent="0.2">
      <c r="A83" s="130" t="s">
        <v>94</v>
      </c>
      <c r="B83" s="130" t="s">
        <v>204</v>
      </c>
      <c r="C83" s="130" t="s">
        <v>210</v>
      </c>
      <c r="D83" s="131">
        <v>0.05</v>
      </c>
      <c r="E83" s="130" t="s">
        <v>100</v>
      </c>
      <c r="F83" s="132">
        <v>12</v>
      </c>
    </row>
    <row r="84" spans="1:6" ht="15.75" customHeight="1" x14ac:dyDescent="0.2">
      <c r="A84" s="130" t="s">
        <v>167</v>
      </c>
      <c r="B84" s="130" t="s">
        <v>204</v>
      </c>
      <c r="C84" s="130" t="s">
        <v>210</v>
      </c>
      <c r="D84" s="131">
        <v>0.02</v>
      </c>
      <c r="E84" s="130" t="s">
        <v>100</v>
      </c>
      <c r="F84" s="132">
        <v>5</v>
      </c>
    </row>
    <row r="85" spans="1:6" ht="15.75" customHeight="1" x14ac:dyDescent="0.2">
      <c r="A85" s="130" t="s">
        <v>208</v>
      </c>
      <c r="B85" s="130" t="s">
        <v>204</v>
      </c>
      <c r="C85" s="130" t="s">
        <v>210</v>
      </c>
      <c r="D85" s="131">
        <v>5.0000000000000001E-3</v>
      </c>
      <c r="E85" s="130" t="s">
        <v>84</v>
      </c>
      <c r="F85" s="132">
        <v>15</v>
      </c>
    </row>
    <row r="86" spans="1:6" ht="15.75" customHeight="1" x14ac:dyDescent="0.2">
      <c r="A86" s="130" t="s">
        <v>185</v>
      </c>
      <c r="B86" s="130" t="s">
        <v>209</v>
      </c>
      <c r="C86" s="130" t="s">
        <v>210</v>
      </c>
      <c r="D86" s="131">
        <v>0.125</v>
      </c>
      <c r="E86" s="130" t="s">
        <v>84</v>
      </c>
      <c r="F86" s="132">
        <v>5</v>
      </c>
    </row>
    <row r="87" spans="1:6" ht="15.75" customHeight="1" x14ac:dyDescent="0.2">
      <c r="A87" s="130" t="s">
        <v>181</v>
      </c>
      <c r="B87" s="130" t="s">
        <v>209</v>
      </c>
      <c r="C87" s="130" t="s">
        <v>210</v>
      </c>
      <c r="D87" s="131">
        <v>0.25</v>
      </c>
      <c r="E87" s="130" t="s">
        <v>98</v>
      </c>
      <c r="F87" s="132">
        <v>4</v>
      </c>
    </row>
    <row r="88" spans="1:6" ht="15.75" customHeight="1" x14ac:dyDescent="0.2">
      <c r="A88" s="130" t="s">
        <v>179</v>
      </c>
      <c r="B88" s="130" t="s">
        <v>209</v>
      </c>
      <c r="C88" s="130" t="s">
        <v>210</v>
      </c>
      <c r="D88" s="131">
        <v>0.12</v>
      </c>
      <c r="E88" s="130" t="s">
        <v>177</v>
      </c>
      <c r="F88" s="132">
        <v>10</v>
      </c>
    </row>
    <row r="89" spans="1:6" ht="15.75" customHeight="1" x14ac:dyDescent="0.2">
      <c r="A89" s="130" t="s">
        <v>180</v>
      </c>
      <c r="B89" s="130" t="s">
        <v>209</v>
      </c>
      <c r="C89" s="130" t="s">
        <v>210</v>
      </c>
      <c r="D89" s="131">
        <v>0.05</v>
      </c>
      <c r="E89" s="130" t="s">
        <v>177</v>
      </c>
      <c r="F89" s="132">
        <v>9</v>
      </c>
    </row>
    <row r="90" spans="1:6" ht="15.75" customHeight="1" x14ac:dyDescent="0.2">
      <c r="A90" s="130" t="s">
        <v>182</v>
      </c>
      <c r="B90" s="130" t="s">
        <v>209</v>
      </c>
      <c r="C90" s="130" t="s">
        <v>210</v>
      </c>
      <c r="D90" s="131">
        <v>0.05</v>
      </c>
      <c r="E90" s="130" t="s">
        <v>100</v>
      </c>
      <c r="F90" s="132">
        <v>28</v>
      </c>
    </row>
    <row r="91" spans="1:6" ht="15.75" customHeight="1" x14ac:dyDescent="0.2">
      <c r="A91" s="130" t="s">
        <v>184</v>
      </c>
      <c r="B91" s="130" t="s">
        <v>209</v>
      </c>
      <c r="C91" s="130" t="s">
        <v>210</v>
      </c>
      <c r="D91" s="131">
        <v>0.05</v>
      </c>
      <c r="E91" s="130" t="s">
        <v>100</v>
      </c>
      <c r="F91" s="132">
        <v>12</v>
      </c>
    </row>
    <row r="92" spans="1:6" ht="15.75" customHeight="1" x14ac:dyDescent="0.2">
      <c r="A92" s="130" t="s">
        <v>176</v>
      </c>
      <c r="B92" s="130" t="s">
        <v>209</v>
      </c>
      <c r="C92" s="130" t="s">
        <v>210</v>
      </c>
      <c r="D92" s="131">
        <v>0.125</v>
      </c>
      <c r="E92" s="130" t="s">
        <v>177</v>
      </c>
      <c r="F92" s="132">
        <v>9</v>
      </c>
    </row>
    <row r="93" spans="1:6" ht="15.75" customHeight="1" x14ac:dyDescent="0.2">
      <c r="A93" s="130" t="s">
        <v>178</v>
      </c>
      <c r="B93" s="130" t="s">
        <v>209</v>
      </c>
      <c r="C93" s="130" t="s">
        <v>210</v>
      </c>
      <c r="D93" s="131">
        <v>0.04</v>
      </c>
      <c r="E93" s="130" t="s">
        <v>177</v>
      </c>
      <c r="F93" s="132">
        <v>8</v>
      </c>
    </row>
    <row r="94" spans="1:6" ht="15.75" customHeight="1" x14ac:dyDescent="0.2">
      <c r="A94" s="130" t="s">
        <v>211</v>
      </c>
      <c r="B94" s="130" t="s">
        <v>209</v>
      </c>
      <c r="C94" s="130" t="s">
        <v>210</v>
      </c>
      <c r="D94" s="131">
        <v>0.02</v>
      </c>
      <c r="E94" s="130" t="s">
        <v>84</v>
      </c>
      <c r="F94" s="132">
        <v>6</v>
      </c>
    </row>
    <row r="95" spans="1:6" ht="15.75" customHeight="1" x14ac:dyDescent="0.2">
      <c r="A95" s="130" t="s">
        <v>212</v>
      </c>
      <c r="B95" s="130" t="s">
        <v>209</v>
      </c>
      <c r="C95" s="130" t="s">
        <v>210</v>
      </c>
      <c r="D95" s="131">
        <v>0.01</v>
      </c>
      <c r="E95" s="130" t="s">
        <v>100</v>
      </c>
      <c r="F95" s="132">
        <v>12</v>
      </c>
    </row>
    <row r="96" spans="1:6" ht="15.75" customHeight="1" x14ac:dyDescent="0.2">
      <c r="A96" s="130" t="s">
        <v>213</v>
      </c>
      <c r="B96" s="130" t="s">
        <v>209</v>
      </c>
      <c r="C96" s="130" t="s">
        <v>210</v>
      </c>
      <c r="D96" s="131">
        <v>0.02</v>
      </c>
      <c r="E96" s="130" t="s">
        <v>84</v>
      </c>
      <c r="F96" s="132">
        <v>30</v>
      </c>
    </row>
    <row r="97" spans="1:6" ht="15.75" customHeight="1" x14ac:dyDescent="0.2">
      <c r="A97" s="130" t="s">
        <v>175</v>
      </c>
      <c r="B97" s="130" t="s">
        <v>209</v>
      </c>
      <c r="C97" s="130" t="s">
        <v>210</v>
      </c>
      <c r="D97" s="131">
        <v>0.4</v>
      </c>
      <c r="E97" s="130" t="s">
        <v>98</v>
      </c>
      <c r="F97" s="132">
        <v>2</v>
      </c>
    </row>
    <row r="98" spans="1:6" ht="15.75" customHeight="1" x14ac:dyDescent="0.2">
      <c r="A98" s="130" t="s">
        <v>174</v>
      </c>
      <c r="B98" s="130" t="s">
        <v>209</v>
      </c>
      <c r="C98" s="130" t="s">
        <v>210</v>
      </c>
      <c r="D98" s="131">
        <v>0.4</v>
      </c>
      <c r="E98" s="130" t="s">
        <v>98</v>
      </c>
      <c r="F98" s="132">
        <v>3</v>
      </c>
    </row>
    <row r="99" spans="1:6" ht="15.75" customHeight="1" x14ac:dyDescent="0.2">
      <c r="A99" s="130" t="s">
        <v>219</v>
      </c>
      <c r="B99" s="130" t="s">
        <v>214</v>
      </c>
      <c r="C99" s="130" t="s">
        <v>210</v>
      </c>
      <c r="D99" s="131">
        <v>0.01</v>
      </c>
      <c r="E99" s="130" t="s">
        <v>100</v>
      </c>
      <c r="F99" s="132">
        <v>6</v>
      </c>
    </row>
    <row r="100" spans="1:6" ht="15.75" customHeight="1" x14ac:dyDescent="0.2">
      <c r="A100" s="130" t="s">
        <v>220</v>
      </c>
      <c r="B100" s="130" t="s">
        <v>214</v>
      </c>
      <c r="C100" s="130" t="s">
        <v>210</v>
      </c>
      <c r="D100" s="131">
        <v>0.01</v>
      </c>
      <c r="E100" s="130" t="s">
        <v>100</v>
      </c>
      <c r="F100" s="132">
        <v>6</v>
      </c>
    </row>
    <row r="101" spans="1:6" ht="15.75" customHeight="1" x14ac:dyDescent="0.2">
      <c r="A101" s="130" t="s">
        <v>221</v>
      </c>
      <c r="B101" s="130" t="s">
        <v>214</v>
      </c>
      <c r="C101" s="130" t="s">
        <v>210</v>
      </c>
      <c r="D101" s="131">
        <v>0.08</v>
      </c>
      <c r="E101" s="130" t="s">
        <v>84</v>
      </c>
      <c r="F101" s="132">
        <v>15</v>
      </c>
    </row>
    <row r="102" spans="1:6" ht="15.75" customHeight="1" x14ac:dyDescent="0.2">
      <c r="A102" s="130" t="s">
        <v>117</v>
      </c>
      <c r="B102" s="130" t="s">
        <v>191</v>
      </c>
      <c r="C102" s="130" t="s">
        <v>222</v>
      </c>
      <c r="D102" s="131">
        <v>1</v>
      </c>
      <c r="E102" s="130" t="s">
        <v>100</v>
      </c>
      <c r="F102" s="132">
        <v>0.6</v>
      </c>
    </row>
    <row r="103" spans="1:6" ht="15.75" customHeight="1" x14ac:dyDescent="0.2">
      <c r="A103" s="130" t="s">
        <v>152</v>
      </c>
      <c r="B103" s="130" t="s">
        <v>191</v>
      </c>
      <c r="C103" s="130" t="s">
        <v>222</v>
      </c>
      <c r="D103" s="131">
        <v>0.1</v>
      </c>
      <c r="E103" s="130" t="s">
        <v>84</v>
      </c>
      <c r="F103" s="132">
        <v>16</v>
      </c>
    </row>
    <row r="104" spans="1:6" ht="15.75" customHeight="1" x14ac:dyDescent="0.2">
      <c r="A104" s="130" t="s">
        <v>223</v>
      </c>
      <c r="B104" s="130" t="s">
        <v>191</v>
      </c>
      <c r="C104" s="130" t="s">
        <v>222</v>
      </c>
      <c r="D104" s="131">
        <v>3</v>
      </c>
      <c r="E104" s="130" t="s">
        <v>100</v>
      </c>
      <c r="F104" s="132">
        <v>0.9</v>
      </c>
    </row>
    <row r="105" spans="1:6" ht="15.75" customHeight="1" x14ac:dyDescent="0.2">
      <c r="A105" s="130" t="s">
        <v>146</v>
      </c>
      <c r="B105" s="134" t="s">
        <v>201</v>
      </c>
      <c r="C105" s="130" t="s">
        <v>222</v>
      </c>
      <c r="D105" s="131">
        <v>3.3000000000000002E-2</v>
      </c>
      <c r="E105" s="130" t="s">
        <v>84</v>
      </c>
      <c r="F105" s="132">
        <v>10</v>
      </c>
    </row>
    <row r="106" spans="1:6" ht="15.75" customHeight="1" x14ac:dyDescent="0.2">
      <c r="A106" s="134" t="s">
        <v>129</v>
      </c>
      <c r="B106" s="134" t="s">
        <v>201</v>
      </c>
      <c r="C106" s="130" t="s">
        <v>222</v>
      </c>
      <c r="D106" s="131">
        <v>0.03</v>
      </c>
      <c r="E106" s="130" t="s">
        <v>84</v>
      </c>
      <c r="F106" s="132">
        <v>22</v>
      </c>
    </row>
    <row r="107" spans="1:6" ht="15.75" customHeight="1" x14ac:dyDescent="0.2">
      <c r="A107" s="134" t="s">
        <v>88</v>
      </c>
      <c r="B107" s="134" t="s">
        <v>201</v>
      </c>
      <c r="C107" s="130" t="s">
        <v>222</v>
      </c>
      <c r="D107" s="131">
        <v>0.02</v>
      </c>
      <c r="E107" s="130" t="s">
        <v>84</v>
      </c>
      <c r="F107" s="132">
        <v>30</v>
      </c>
    </row>
    <row r="108" spans="1:6" ht="15.75" customHeight="1" x14ac:dyDescent="0.2">
      <c r="A108" s="130" t="s">
        <v>119</v>
      </c>
      <c r="B108" s="134" t="s">
        <v>201</v>
      </c>
      <c r="C108" s="130" t="s">
        <v>222</v>
      </c>
      <c r="D108" s="131">
        <v>0.3</v>
      </c>
      <c r="E108" s="130" t="s">
        <v>100</v>
      </c>
      <c r="F108" s="132">
        <v>1.8</v>
      </c>
    </row>
    <row r="109" spans="1:6" ht="15.75" customHeight="1" x14ac:dyDescent="0.2">
      <c r="A109" s="130" t="s">
        <v>86</v>
      </c>
      <c r="B109" s="134" t="s">
        <v>201</v>
      </c>
      <c r="C109" s="130" t="s">
        <v>222</v>
      </c>
      <c r="D109" s="131">
        <v>0.1</v>
      </c>
      <c r="E109" s="130" t="s">
        <v>84</v>
      </c>
      <c r="F109" s="132">
        <v>30</v>
      </c>
    </row>
    <row r="110" spans="1:6" ht="15.75" customHeight="1" x14ac:dyDescent="0.2">
      <c r="A110" s="130" t="s">
        <v>85</v>
      </c>
      <c r="B110" s="134" t="s">
        <v>201</v>
      </c>
      <c r="C110" s="130" t="s">
        <v>222</v>
      </c>
      <c r="D110" s="131">
        <v>0.05</v>
      </c>
      <c r="E110" s="130" t="s">
        <v>84</v>
      </c>
      <c r="F110" s="132">
        <v>25</v>
      </c>
    </row>
    <row r="111" spans="1:6" ht="15.75" customHeight="1" x14ac:dyDescent="0.2">
      <c r="A111" s="136" t="s">
        <v>224</v>
      </c>
      <c r="B111" s="130" t="s">
        <v>202</v>
      </c>
      <c r="C111" s="130" t="s">
        <v>222</v>
      </c>
      <c r="D111" s="131">
        <v>0.2</v>
      </c>
      <c r="E111" s="130" t="s">
        <v>84</v>
      </c>
      <c r="F111" s="132">
        <v>38</v>
      </c>
    </row>
    <row r="112" spans="1:6" ht="15.75" customHeight="1" x14ac:dyDescent="0.2">
      <c r="A112" s="130" t="s">
        <v>225</v>
      </c>
      <c r="B112" s="130" t="s">
        <v>202</v>
      </c>
      <c r="C112" s="130" t="s">
        <v>222</v>
      </c>
      <c r="D112" s="131">
        <v>0.08</v>
      </c>
      <c r="E112" s="130" t="s">
        <v>84</v>
      </c>
      <c r="F112" s="132">
        <v>35</v>
      </c>
    </row>
    <row r="113" spans="1:6" ht="15.75" customHeight="1" x14ac:dyDescent="0.2">
      <c r="A113" s="83" t="s">
        <v>226</v>
      </c>
      <c r="B113" s="130" t="s">
        <v>202</v>
      </c>
      <c r="C113" s="130" t="s">
        <v>222</v>
      </c>
      <c r="D113" s="131">
        <v>0.09</v>
      </c>
      <c r="E113" s="130" t="s">
        <v>84</v>
      </c>
      <c r="F113" s="132">
        <v>28</v>
      </c>
    </row>
    <row r="114" spans="1:6" ht="15.75" customHeight="1" x14ac:dyDescent="0.2">
      <c r="A114" s="130" t="s">
        <v>227</v>
      </c>
      <c r="B114" s="130" t="s">
        <v>202</v>
      </c>
      <c r="C114" s="130" t="s">
        <v>222</v>
      </c>
      <c r="D114" s="131">
        <v>0.1</v>
      </c>
      <c r="E114" s="130" t="s">
        <v>84</v>
      </c>
      <c r="F114" s="132">
        <v>36</v>
      </c>
    </row>
    <row r="115" spans="1:6" ht="15.75" customHeight="1" x14ac:dyDescent="0.2">
      <c r="A115" s="130" t="s">
        <v>228</v>
      </c>
      <c r="B115" s="130" t="s">
        <v>202</v>
      </c>
      <c r="C115" s="130" t="s">
        <v>222</v>
      </c>
      <c r="D115" s="131">
        <v>0.1</v>
      </c>
      <c r="E115" s="130" t="s">
        <v>84</v>
      </c>
      <c r="F115" s="133">
        <v>26</v>
      </c>
    </row>
    <row r="116" spans="1:6" ht="15.75" customHeight="1" x14ac:dyDescent="0.2">
      <c r="A116" s="130" t="s">
        <v>229</v>
      </c>
      <c r="B116" s="130" t="s">
        <v>202</v>
      </c>
      <c r="C116" s="130" t="s">
        <v>222</v>
      </c>
      <c r="D116" s="131">
        <v>0.09</v>
      </c>
      <c r="E116" s="130" t="s">
        <v>84</v>
      </c>
      <c r="F116" s="132">
        <v>26</v>
      </c>
    </row>
    <row r="117" spans="1:6" ht="15.75" customHeight="1" x14ac:dyDescent="0.2">
      <c r="A117" s="130" t="s">
        <v>93</v>
      </c>
      <c r="B117" s="130" t="s">
        <v>204</v>
      </c>
      <c r="C117" s="130" t="s">
        <v>222</v>
      </c>
      <c r="D117" s="131">
        <v>7.0000000000000007E-2</v>
      </c>
      <c r="E117" s="130" t="s">
        <v>100</v>
      </c>
      <c r="F117" s="132">
        <v>9</v>
      </c>
    </row>
    <row r="118" spans="1:6" ht="15.75" customHeight="1" x14ac:dyDescent="0.2">
      <c r="A118" s="130" t="s">
        <v>122</v>
      </c>
      <c r="B118" s="130" t="s">
        <v>204</v>
      </c>
      <c r="C118" s="130" t="s">
        <v>222</v>
      </c>
      <c r="D118" s="131">
        <v>1.4999999999999999E-2</v>
      </c>
      <c r="E118" s="130" t="s">
        <v>84</v>
      </c>
      <c r="F118" s="132">
        <v>8</v>
      </c>
    </row>
    <row r="119" spans="1:6" ht="15.75" customHeight="1" x14ac:dyDescent="0.2">
      <c r="A119" s="130" t="s">
        <v>165</v>
      </c>
      <c r="B119" s="130" t="s">
        <v>204</v>
      </c>
      <c r="C119" s="130" t="s">
        <v>222</v>
      </c>
      <c r="D119" s="131">
        <v>0.01</v>
      </c>
      <c r="E119" s="130" t="s">
        <v>84</v>
      </c>
      <c r="F119" s="132">
        <v>10</v>
      </c>
    </row>
    <row r="120" spans="1:6" ht="15.75" customHeight="1" x14ac:dyDescent="0.2">
      <c r="A120" s="130" t="s">
        <v>94</v>
      </c>
      <c r="B120" s="130" t="s">
        <v>204</v>
      </c>
      <c r="C120" s="130" t="s">
        <v>222</v>
      </c>
      <c r="D120" s="131">
        <v>0.05</v>
      </c>
      <c r="E120" s="130" t="s">
        <v>100</v>
      </c>
      <c r="F120" s="132">
        <v>12</v>
      </c>
    </row>
    <row r="121" spans="1:6" ht="15.75" customHeight="1" x14ac:dyDescent="0.2">
      <c r="A121" s="130" t="s">
        <v>95</v>
      </c>
      <c r="B121" s="130" t="s">
        <v>204</v>
      </c>
      <c r="C121" s="130" t="s">
        <v>222</v>
      </c>
      <c r="D121" s="131">
        <v>0.02</v>
      </c>
      <c r="E121" s="130" t="s">
        <v>84</v>
      </c>
      <c r="F121" s="132">
        <v>12</v>
      </c>
    </row>
    <row r="122" spans="1:6" ht="15.75" customHeight="1" x14ac:dyDescent="0.2">
      <c r="A122" s="130" t="s">
        <v>185</v>
      </c>
      <c r="B122" s="130" t="s">
        <v>209</v>
      </c>
      <c r="C122" s="130" t="s">
        <v>222</v>
      </c>
      <c r="D122" s="131">
        <v>0.125</v>
      </c>
      <c r="E122" s="130" t="s">
        <v>84</v>
      </c>
      <c r="F122" s="132">
        <v>5</v>
      </c>
    </row>
    <row r="123" spans="1:6" ht="15.75" customHeight="1" x14ac:dyDescent="0.2">
      <c r="A123" s="130" t="s">
        <v>179</v>
      </c>
      <c r="B123" s="130" t="s">
        <v>209</v>
      </c>
      <c r="C123" s="130" t="s">
        <v>222</v>
      </c>
      <c r="D123" s="131">
        <v>0.12</v>
      </c>
      <c r="E123" s="130" t="s">
        <v>177</v>
      </c>
      <c r="F123" s="132">
        <v>10</v>
      </c>
    </row>
    <row r="124" spans="1:6" ht="15.75" customHeight="1" x14ac:dyDescent="0.2">
      <c r="A124" s="130" t="s">
        <v>180</v>
      </c>
      <c r="B124" s="130" t="s">
        <v>209</v>
      </c>
      <c r="C124" s="130" t="s">
        <v>222</v>
      </c>
      <c r="D124" s="131">
        <v>0.05</v>
      </c>
      <c r="E124" s="130" t="s">
        <v>177</v>
      </c>
      <c r="F124" s="132">
        <v>9</v>
      </c>
    </row>
    <row r="125" spans="1:6" ht="15.75" customHeight="1" x14ac:dyDescent="0.2">
      <c r="A125" s="130" t="s">
        <v>182</v>
      </c>
      <c r="B125" s="130" t="s">
        <v>209</v>
      </c>
      <c r="C125" s="130" t="s">
        <v>222</v>
      </c>
      <c r="D125" s="131">
        <v>0.05</v>
      </c>
      <c r="E125" s="130" t="s">
        <v>100</v>
      </c>
      <c r="F125" s="132">
        <v>28</v>
      </c>
    </row>
    <row r="126" spans="1:6" ht="15.75" customHeight="1" x14ac:dyDescent="0.2">
      <c r="A126" s="130" t="s">
        <v>184</v>
      </c>
      <c r="B126" s="130" t="s">
        <v>209</v>
      </c>
      <c r="C126" s="130" t="s">
        <v>222</v>
      </c>
      <c r="D126" s="131">
        <v>0.05</v>
      </c>
      <c r="E126" s="130" t="s">
        <v>100</v>
      </c>
      <c r="F126" s="132">
        <v>12</v>
      </c>
    </row>
    <row r="127" spans="1:6" ht="15.75" customHeight="1" x14ac:dyDescent="0.2">
      <c r="A127" s="130" t="s">
        <v>176</v>
      </c>
      <c r="B127" s="130" t="s">
        <v>209</v>
      </c>
      <c r="C127" s="130" t="s">
        <v>222</v>
      </c>
      <c r="D127" s="131">
        <v>0.125</v>
      </c>
      <c r="E127" s="130" t="s">
        <v>177</v>
      </c>
      <c r="F127" s="132">
        <v>9</v>
      </c>
    </row>
    <row r="128" spans="1:6" ht="15.75" customHeight="1" x14ac:dyDescent="0.2">
      <c r="A128" s="130" t="s">
        <v>178</v>
      </c>
      <c r="B128" s="130" t="s">
        <v>209</v>
      </c>
      <c r="C128" s="130" t="s">
        <v>222</v>
      </c>
      <c r="D128" s="131">
        <v>0.04</v>
      </c>
      <c r="E128" s="130" t="s">
        <v>177</v>
      </c>
      <c r="F128" s="132">
        <v>8</v>
      </c>
    </row>
    <row r="129" spans="1:6" ht="15.75" customHeight="1" x14ac:dyDescent="0.2">
      <c r="A129" s="130" t="s">
        <v>211</v>
      </c>
      <c r="B129" s="130" t="s">
        <v>209</v>
      </c>
      <c r="C129" s="130" t="s">
        <v>222</v>
      </c>
      <c r="D129" s="131">
        <v>0.02</v>
      </c>
      <c r="E129" s="130" t="s">
        <v>84</v>
      </c>
      <c r="F129" s="132">
        <v>6</v>
      </c>
    </row>
    <row r="130" spans="1:6" ht="15.75" customHeight="1" x14ac:dyDescent="0.2">
      <c r="A130" s="130" t="s">
        <v>212</v>
      </c>
      <c r="B130" s="130" t="s">
        <v>209</v>
      </c>
      <c r="C130" s="130" t="s">
        <v>222</v>
      </c>
      <c r="D130" s="131">
        <v>0.01</v>
      </c>
      <c r="E130" s="130" t="s">
        <v>100</v>
      </c>
      <c r="F130" s="132">
        <v>12</v>
      </c>
    </row>
    <row r="131" spans="1:6" ht="15.75" customHeight="1" x14ac:dyDescent="0.2">
      <c r="A131" s="130" t="s">
        <v>213</v>
      </c>
      <c r="B131" s="130" t="s">
        <v>209</v>
      </c>
      <c r="C131" s="130" t="s">
        <v>222</v>
      </c>
      <c r="D131" s="131">
        <v>0.02</v>
      </c>
      <c r="E131" s="130" t="s">
        <v>84</v>
      </c>
      <c r="F131" s="132">
        <v>30</v>
      </c>
    </row>
    <row r="132" spans="1:6" ht="15.75" customHeight="1" x14ac:dyDescent="0.2">
      <c r="A132" s="130" t="s">
        <v>175</v>
      </c>
      <c r="B132" s="130" t="s">
        <v>209</v>
      </c>
      <c r="C132" s="130" t="s">
        <v>222</v>
      </c>
      <c r="D132" s="131">
        <v>0.4</v>
      </c>
      <c r="E132" s="130" t="s">
        <v>98</v>
      </c>
      <c r="F132" s="132">
        <v>2</v>
      </c>
    </row>
    <row r="133" spans="1:6" ht="15.75" customHeight="1" x14ac:dyDescent="0.2">
      <c r="A133" s="130" t="s">
        <v>174</v>
      </c>
      <c r="B133" s="130" t="s">
        <v>209</v>
      </c>
      <c r="C133" s="130" t="s">
        <v>222</v>
      </c>
      <c r="D133" s="131">
        <v>0.4</v>
      </c>
      <c r="E133" s="130" t="s">
        <v>98</v>
      </c>
      <c r="F133" s="132">
        <v>3</v>
      </c>
    </row>
    <row r="134" spans="1:6" ht="15.75" customHeight="1" x14ac:dyDescent="0.2">
      <c r="A134" s="130" t="s">
        <v>219</v>
      </c>
      <c r="B134" s="130" t="s">
        <v>214</v>
      </c>
      <c r="C134" s="130" t="s">
        <v>222</v>
      </c>
      <c r="D134" s="131">
        <v>0.01</v>
      </c>
      <c r="E134" s="130" t="s">
        <v>100</v>
      </c>
      <c r="F134" s="132">
        <v>6</v>
      </c>
    </row>
    <row r="135" spans="1:6" ht="15.75" customHeight="1" x14ac:dyDescent="0.2">
      <c r="A135" s="130" t="s">
        <v>220</v>
      </c>
      <c r="B135" s="130" t="s">
        <v>214</v>
      </c>
      <c r="C135" s="130" t="s">
        <v>222</v>
      </c>
      <c r="D135" s="131">
        <v>0.01</v>
      </c>
      <c r="E135" s="130" t="s">
        <v>100</v>
      </c>
      <c r="F135" s="132">
        <v>6</v>
      </c>
    </row>
    <row r="136" spans="1:6" ht="15.75" customHeight="1" x14ac:dyDescent="0.2">
      <c r="A136" s="130" t="s">
        <v>221</v>
      </c>
      <c r="B136" s="130" t="s">
        <v>214</v>
      </c>
      <c r="C136" s="130" t="s">
        <v>222</v>
      </c>
      <c r="D136" s="131">
        <v>0.08</v>
      </c>
      <c r="E136" s="130" t="s">
        <v>84</v>
      </c>
      <c r="F136" s="132">
        <v>15</v>
      </c>
    </row>
    <row r="137" spans="1:6" ht="15.75" customHeight="1" x14ac:dyDescent="0.2">
      <c r="A137" s="130" t="s">
        <v>93</v>
      </c>
      <c r="B137" s="130" t="s">
        <v>191</v>
      </c>
      <c r="C137" s="130" t="s">
        <v>230</v>
      </c>
      <c r="D137" s="131">
        <v>0.1</v>
      </c>
      <c r="E137" s="130" t="s">
        <v>100</v>
      </c>
      <c r="F137" s="132">
        <v>9</v>
      </c>
    </row>
    <row r="138" spans="1:6" ht="15.75" customHeight="1" x14ac:dyDescent="0.2">
      <c r="A138" s="83" t="s">
        <v>231</v>
      </c>
      <c r="B138" s="130" t="s">
        <v>191</v>
      </c>
      <c r="C138" s="130" t="s">
        <v>230</v>
      </c>
      <c r="D138" s="131">
        <v>0.02</v>
      </c>
      <c r="E138" s="130" t="s">
        <v>84</v>
      </c>
      <c r="F138" s="132">
        <v>18</v>
      </c>
    </row>
    <row r="139" spans="1:6" ht="15.75" customHeight="1" x14ac:dyDescent="0.2">
      <c r="A139" s="130" t="s">
        <v>117</v>
      </c>
      <c r="B139" s="130" t="s">
        <v>191</v>
      </c>
      <c r="C139" s="130" t="s">
        <v>230</v>
      </c>
      <c r="D139" s="131">
        <v>1</v>
      </c>
      <c r="E139" s="130" t="s">
        <v>100</v>
      </c>
      <c r="F139" s="132">
        <v>0.6</v>
      </c>
    </row>
    <row r="140" spans="1:6" ht="15.75" customHeight="1" x14ac:dyDescent="0.2">
      <c r="A140" s="130" t="s">
        <v>193</v>
      </c>
      <c r="B140" s="130" t="s">
        <v>191</v>
      </c>
      <c r="C140" s="130" t="s">
        <v>230</v>
      </c>
      <c r="D140" s="131">
        <v>0.02</v>
      </c>
      <c r="E140" s="130" t="s">
        <v>84</v>
      </c>
      <c r="F140" s="132">
        <v>45</v>
      </c>
    </row>
    <row r="141" spans="1:6" ht="15.75" customHeight="1" x14ac:dyDescent="0.2">
      <c r="A141" s="130" t="s">
        <v>232</v>
      </c>
      <c r="B141" s="130" t="s">
        <v>191</v>
      </c>
      <c r="C141" s="130" t="s">
        <v>230</v>
      </c>
      <c r="D141" s="131">
        <v>1.4999999999999999E-2</v>
      </c>
      <c r="E141" s="130" t="s">
        <v>84</v>
      </c>
      <c r="F141" s="132">
        <v>70</v>
      </c>
    </row>
    <row r="142" spans="1:6" ht="15.75" customHeight="1" x14ac:dyDescent="0.2">
      <c r="A142" s="130" t="s">
        <v>107</v>
      </c>
      <c r="B142" s="130" t="s">
        <v>191</v>
      </c>
      <c r="C142" s="130" t="s">
        <v>230</v>
      </c>
      <c r="D142" s="131">
        <v>0.02</v>
      </c>
      <c r="E142" s="130" t="s">
        <v>84</v>
      </c>
      <c r="F142" s="132">
        <v>46</v>
      </c>
    </row>
    <row r="143" spans="1:6" ht="15.75" customHeight="1" x14ac:dyDescent="0.2">
      <c r="A143" s="130" t="s">
        <v>233</v>
      </c>
      <c r="B143" s="130" t="s">
        <v>191</v>
      </c>
      <c r="C143" s="130" t="s">
        <v>230</v>
      </c>
      <c r="D143" s="131">
        <v>2</v>
      </c>
      <c r="E143" s="130" t="s">
        <v>100</v>
      </c>
      <c r="F143" s="132">
        <v>2.5</v>
      </c>
    </row>
    <row r="144" spans="1:6" ht="15.75" customHeight="1" x14ac:dyDescent="0.2">
      <c r="A144" s="130" t="s">
        <v>195</v>
      </c>
      <c r="B144" s="130" t="s">
        <v>191</v>
      </c>
      <c r="C144" s="130" t="s">
        <v>230</v>
      </c>
      <c r="D144" s="131">
        <v>2</v>
      </c>
      <c r="E144" s="130" t="s">
        <v>100</v>
      </c>
      <c r="F144" s="132">
        <v>1.5</v>
      </c>
    </row>
    <row r="145" spans="1:6" ht="15.75" customHeight="1" x14ac:dyDescent="0.2">
      <c r="A145" s="130" t="s">
        <v>234</v>
      </c>
      <c r="B145" s="130" t="s">
        <v>191</v>
      </c>
      <c r="C145" s="130" t="s">
        <v>230</v>
      </c>
      <c r="D145" s="131">
        <v>2</v>
      </c>
      <c r="E145" s="130" t="s">
        <v>100</v>
      </c>
      <c r="F145" s="132">
        <v>1.5</v>
      </c>
    </row>
    <row r="146" spans="1:6" ht="15.75" customHeight="1" x14ac:dyDescent="0.2">
      <c r="A146" s="130" t="s">
        <v>105</v>
      </c>
      <c r="B146" s="130" t="s">
        <v>191</v>
      </c>
      <c r="C146" s="130" t="s">
        <v>230</v>
      </c>
      <c r="D146" s="131">
        <v>1.4999999999999999E-2</v>
      </c>
      <c r="E146" s="130" t="s">
        <v>84</v>
      </c>
      <c r="F146" s="132">
        <v>40</v>
      </c>
    </row>
    <row r="147" spans="1:6" ht="15.75" customHeight="1" x14ac:dyDescent="0.2">
      <c r="A147" s="130" t="s">
        <v>94</v>
      </c>
      <c r="B147" s="130" t="s">
        <v>191</v>
      </c>
      <c r="C147" s="130" t="s">
        <v>230</v>
      </c>
      <c r="D147" s="131">
        <v>0.05</v>
      </c>
      <c r="E147" s="130" t="s">
        <v>100</v>
      </c>
      <c r="F147" s="132">
        <v>12</v>
      </c>
    </row>
    <row r="148" spans="1:6" ht="15.75" customHeight="1" x14ac:dyDescent="0.2">
      <c r="A148" s="130" t="s">
        <v>103</v>
      </c>
      <c r="B148" s="130" t="s">
        <v>191</v>
      </c>
      <c r="C148" s="130" t="s">
        <v>230</v>
      </c>
      <c r="D148" s="131">
        <v>1.4999999999999999E-2</v>
      </c>
      <c r="E148" s="130" t="s">
        <v>84</v>
      </c>
      <c r="F148" s="132">
        <v>60</v>
      </c>
    </row>
    <row r="149" spans="1:6" ht="15.75" customHeight="1" x14ac:dyDescent="0.2">
      <c r="A149" s="130" t="s">
        <v>167</v>
      </c>
      <c r="B149" s="130" t="s">
        <v>191</v>
      </c>
      <c r="C149" s="130" t="s">
        <v>230</v>
      </c>
      <c r="D149" s="131">
        <v>0.02</v>
      </c>
      <c r="E149" s="130" t="s">
        <v>100</v>
      </c>
      <c r="F149" s="132">
        <v>5</v>
      </c>
    </row>
    <row r="150" spans="1:6" ht="15.75" customHeight="1" x14ac:dyDescent="0.2">
      <c r="A150" s="130" t="s">
        <v>152</v>
      </c>
      <c r="B150" s="134" t="s">
        <v>201</v>
      </c>
      <c r="C150" s="130" t="s">
        <v>230</v>
      </c>
      <c r="D150" s="131">
        <v>0.1</v>
      </c>
      <c r="E150" s="130" t="s">
        <v>84</v>
      </c>
      <c r="F150" s="132">
        <v>16</v>
      </c>
    </row>
    <row r="151" spans="1:6" ht="15.75" customHeight="1" x14ac:dyDescent="0.2">
      <c r="A151" s="130" t="s">
        <v>235</v>
      </c>
      <c r="B151" s="134" t="s">
        <v>201</v>
      </c>
      <c r="C151" s="130" t="s">
        <v>230</v>
      </c>
      <c r="D151" s="131">
        <v>0.01</v>
      </c>
      <c r="E151" s="130" t="s">
        <v>100</v>
      </c>
      <c r="F151" s="132">
        <v>10</v>
      </c>
    </row>
    <row r="152" spans="1:6" ht="15.75" customHeight="1" x14ac:dyDescent="0.2">
      <c r="A152" s="130" t="s">
        <v>119</v>
      </c>
      <c r="B152" s="134" t="s">
        <v>201</v>
      </c>
      <c r="C152" s="130" t="s">
        <v>230</v>
      </c>
      <c r="D152" s="131">
        <v>0.3</v>
      </c>
      <c r="E152" s="130" t="s">
        <v>100</v>
      </c>
      <c r="F152" s="132">
        <v>1.8</v>
      </c>
    </row>
    <row r="153" spans="1:6" ht="15.75" customHeight="1" x14ac:dyDescent="0.2">
      <c r="A153" s="130" t="s">
        <v>223</v>
      </c>
      <c r="B153" s="134" t="s">
        <v>201</v>
      </c>
      <c r="C153" s="130" t="s">
        <v>230</v>
      </c>
      <c r="D153" s="131">
        <v>6</v>
      </c>
      <c r="E153" s="130" t="s">
        <v>100</v>
      </c>
      <c r="F153" s="132">
        <v>0.9</v>
      </c>
    </row>
    <row r="154" spans="1:6" ht="15.75" customHeight="1" x14ac:dyDescent="0.2">
      <c r="A154" s="130" t="s">
        <v>86</v>
      </c>
      <c r="B154" s="134" t="s">
        <v>201</v>
      </c>
      <c r="C154" s="130" t="s">
        <v>230</v>
      </c>
      <c r="D154" s="131">
        <v>0.1</v>
      </c>
      <c r="E154" s="130" t="s">
        <v>84</v>
      </c>
      <c r="F154" s="132">
        <v>30</v>
      </c>
    </row>
    <row r="155" spans="1:6" ht="15.75" customHeight="1" x14ac:dyDescent="0.2">
      <c r="A155" s="136" t="s">
        <v>224</v>
      </c>
      <c r="B155" s="130" t="s">
        <v>202</v>
      </c>
      <c r="C155" s="130" t="s">
        <v>230</v>
      </c>
      <c r="D155" s="131">
        <v>0.2</v>
      </c>
      <c r="E155" s="130" t="s">
        <v>84</v>
      </c>
      <c r="F155" s="132">
        <v>38</v>
      </c>
    </row>
    <row r="156" spans="1:6" ht="15.75" customHeight="1" x14ac:dyDescent="0.2">
      <c r="A156" s="130" t="s">
        <v>225</v>
      </c>
      <c r="B156" s="130" t="s">
        <v>202</v>
      </c>
      <c r="C156" s="130" t="s">
        <v>230</v>
      </c>
      <c r="D156" s="131">
        <v>0.08</v>
      </c>
      <c r="E156" s="130" t="s">
        <v>84</v>
      </c>
      <c r="F156" s="132">
        <v>35</v>
      </c>
    </row>
    <row r="157" spans="1:6" ht="15.75" customHeight="1" x14ac:dyDescent="0.2">
      <c r="A157" s="83" t="s">
        <v>226</v>
      </c>
      <c r="B157" s="130" t="s">
        <v>202</v>
      </c>
      <c r="C157" s="130" t="s">
        <v>230</v>
      </c>
      <c r="D157" s="131">
        <v>0.09</v>
      </c>
      <c r="E157" s="130" t="s">
        <v>84</v>
      </c>
      <c r="F157" s="132">
        <v>28</v>
      </c>
    </row>
    <row r="158" spans="1:6" ht="15.75" customHeight="1" x14ac:dyDescent="0.2">
      <c r="A158" s="83" t="s">
        <v>227</v>
      </c>
      <c r="B158" s="130" t="s">
        <v>202</v>
      </c>
      <c r="C158" s="130" t="s">
        <v>230</v>
      </c>
      <c r="D158" s="131">
        <v>0.1</v>
      </c>
      <c r="E158" s="130" t="s">
        <v>84</v>
      </c>
      <c r="F158" s="132">
        <v>36</v>
      </c>
    </row>
    <row r="159" spans="1:6" ht="15.75" customHeight="1" x14ac:dyDescent="0.2">
      <c r="A159" s="83" t="s">
        <v>228</v>
      </c>
      <c r="B159" s="130" t="s">
        <v>202</v>
      </c>
      <c r="C159" s="130" t="s">
        <v>230</v>
      </c>
      <c r="D159" s="131">
        <v>0.09</v>
      </c>
      <c r="E159" s="130" t="s">
        <v>84</v>
      </c>
      <c r="F159" s="133">
        <v>26</v>
      </c>
    </row>
    <row r="160" spans="1:6" ht="15.75" customHeight="1" x14ac:dyDescent="0.2">
      <c r="A160" s="130" t="s">
        <v>229</v>
      </c>
      <c r="B160" s="130" t="s">
        <v>202</v>
      </c>
      <c r="C160" s="130" t="s">
        <v>230</v>
      </c>
      <c r="D160" s="131">
        <v>0.09</v>
      </c>
      <c r="E160" s="130" t="s">
        <v>84</v>
      </c>
      <c r="F160" s="132">
        <v>26</v>
      </c>
    </row>
    <row r="161" spans="1:6" ht="15.75" customHeight="1" x14ac:dyDescent="0.2">
      <c r="A161" s="130" t="s">
        <v>185</v>
      </c>
      <c r="B161" s="130" t="s">
        <v>209</v>
      </c>
      <c r="C161" s="130" t="s">
        <v>230</v>
      </c>
      <c r="D161" s="131">
        <v>0.125</v>
      </c>
      <c r="E161" s="130" t="s">
        <v>84</v>
      </c>
      <c r="F161" s="132">
        <v>5</v>
      </c>
    </row>
    <row r="162" spans="1:6" ht="15.75" customHeight="1" x14ac:dyDescent="0.2">
      <c r="A162" s="130" t="s">
        <v>179</v>
      </c>
      <c r="B162" s="130" t="s">
        <v>209</v>
      </c>
      <c r="C162" s="130" t="s">
        <v>230</v>
      </c>
      <c r="D162" s="131">
        <v>0.12</v>
      </c>
      <c r="E162" s="130" t="s">
        <v>177</v>
      </c>
      <c r="F162" s="132">
        <v>10</v>
      </c>
    </row>
    <row r="163" spans="1:6" ht="15.75" customHeight="1" x14ac:dyDescent="0.2">
      <c r="A163" s="130" t="s">
        <v>180</v>
      </c>
      <c r="B163" s="130" t="s">
        <v>209</v>
      </c>
      <c r="C163" s="130" t="s">
        <v>230</v>
      </c>
      <c r="D163" s="131">
        <v>0.05</v>
      </c>
      <c r="E163" s="130" t="s">
        <v>177</v>
      </c>
      <c r="F163" s="132">
        <v>9</v>
      </c>
    </row>
    <row r="164" spans="1:6" ht="15.75" customHeight="1" x14ac:dyDescent="0.2">
      <c r="A164" s="130" t="s">
        <v>182</v>
      </c>
      <c r="B164" s="130" t="s">
        <v>209</v>
      </c>
      <c r="C164" s="130" t="s">
        <v>230</v>
      </c>
      <c r="D164" s="131">
        <v>0.05</v>
      </c>
      <c r="E164" s="130" t="s">
        <v>100</v>
      </c>
      <c r="F164" s="132">
        <v>28</v>
      </c>
    </row>
    <row r="165" spans="1:6" ht="15.75" customHeight="1" x14ac:dyDescent="0.2">
      <c r="A165" s="130" t="s">
        <v>184</v>
      </c>
      <c r="B165" s="130" t="s">
        <v>209</v>
      </c>
      <c r="C165" s="130" t="s">
        <v>230</v>
      </c>
      <c r="D165" s="131">
        <v>0.05</v>
      </c>
      <c r="E165" s="130" t="s">
        <v>100</v>
      </c>
      <c r="F165" s="132">
        <v>12</v>
      </c>
    </row>
    <row r="166" spans="1:6" ht="15.75" customHeight="1" x14ac:dyDescent="0.2">
      <c r="A166" s="130" t="s">
        <v>176</v>
      </c>
      <c r="B166" s="130" t="s">
        <v>209</v>
      </c>
      <c r="C166" s="130" t="s">
        <v>230</v>
      </c>
      <c r="D166" s="131">
        <v>0.125</v>
      </c>
      <c r="E166" s="130" t="s">
        <v>177</v>
      </c>
      <c r="F166" s="132">
        <v>9</v>
      </c>
    </row>
    <row r="167" spans="1:6" ht="15.75" customHeight="1" x14ac:dyDescent="0.2">
      <c r="A167" s="130" t="s">
        <v>178</v>
      </c>
      <c r="B167" s="130" t="s">
        <v>209</v>
      </c>
      <c r="C167" s="130" t="s">
        <v>230</v>
      </c>
      <c r="D167" s="131">
        <v>0.04</v>
      </c>
      <c r="E167" s="130" t="s">
        <v>177</v>
      </c>
      <c r="F167" s="132">
        <v>8</v>
      </c>
    </row>
    <row r="168" spans="1:6" ht="15.75" customHeight="1" x14ac:dyDescent="0.2">
      <c r="A168" s="130" t="s">
        <v>211</v>
      </c>
      <c r="B168" s="130" t="s">
        <v>209</v>
      </c>
      <c r="C168" s="130" t="s">
        <v>230</v>
      </c>
      <c r="D168" s="131">
        <v>0.02</v>
      </c>
      <c r="E168" s="130" t="s">
        <v>84</v>
      </c>
      <c r="F168" s="132">
        <v>6</v>
      </c>
    </row>
    <row r="169" spans="1:6" ht="15.75" customHeight="1" x14ac:dyDescent="0.2">
      <c r="A169" s="130" t="s">
        <v>212</v>
      </c>
      <c r="B169" s="130" t="s">
        <v>209</v>
      </c>
      <c r="C169" s="130" t="s">
        <v>230</v>
      </c>
      <c r="D169" s="131">
        <v>0.01</v>
      </c>
      <c r="E169" s="130" t="s">
        <v>100</v>
      </c>
      <c r="F169" s="132">
        <v>12</v>
      </c>
    </row>
    <row r="170" spans="1:6" ht="15.75" customHeight="1" x14ac:dyDescent="0.2">
      <c r="A170" s="130" t="s">
        <v>213</v>
      </c>
      <c r="B170" s="130" t="s">
        <v>209</v>
      </c>
      <c r="C170" s="130" t="s">
        <v>230</v>
      </c>
      <c r="D170" s="131">
        <v>0.02</v>
      </c>
      <c r="E170" s="130" t="s">
        <v>84</v>
      </c>
      <c r="F170" s="132">
        <v>30</v>
      </c>
    </row>
    <row r="171" spans="1:6" ht="15.75" customHeight="1" x14ac:dyDescent="0.2">
      <c r="A171" s="130" t="s">
        <v>175</v>
      </c>
      <c r="B171" s="130" t="s">
        <v>209</v>
      </c>
      <c r="C171" s="130" t="s">
        <v>230</v>
      </c>
      <c r="D171" s="131">
        <v>0.4</v>
      </c>
      <c r="E171" s="130" t="s">
        <v>98</v>
      </c>
      <c r="F171" s="132">
        <v>2</v>
      </c>
    </row>
    <row r="172" spans="1:6" ht="15.75" customHeight="1" x14ac:dyDescent="0.2">
      <c r="A172" s="130" t="s">
        <v>174</v>
      </c>
      <c r="B172" s="130" t="s">
        <v>209</v>
      </c>
      <c r="C172" s="130" t="s">
        <v>230</v>
      </c>
      <c r="D172" s="131">
        <v>0.4</v>
      </c>
      <c r="E172" s="130" t="s">
        <v>98</v>
      </c>
      <c r="F172" s="132">
        <v>3</v>
      </c>
    </row>
    <row r="173" spans="1:6" ht="15.75" customHeight="1" x14ac:dyDescent="0.2">
      <c r="A173" s="130" t="s">
        <v>219</v>
      </c>
      <c r="B173" s="130" t="s">
        <v>214</v>
      </c>
      <c r="C173" s="130" t="s">
        <v>230</v>
      </c>
      <c r="D173" s="131">
        <v>0.01</v>
      </c>
      <c r="E173" s="130" t="s">
        <v>100</v>
      </c>
      <c r="F173" s="132">
        <v>6</v>
      </c>
    </row>
    <row r="174" spans="1:6" ht="15.75" customHeight="1" x14ac:dyDescent="0.2">
      <c r="A174" s="130" t="s">
        <v>220</v>
      </c>
      <c r="B174" s="130" t="s">
        <v>214</v>
      </c>
      <c r="C174" s="130" t="s">
        <v>230</v>
      </c>
      <c r="D174" s="131">
        <v>0.01</v>
      </c>
      <c r="E174" s="130" t="s">
        <v>100</v>
      </c>
      <c r="F174" s="132">
        <v>6</v>
      </c>
    </row>
    <row r="175" spans="1:6" ht="15.75" customHeight="1" x14ac:dyDescent="0.2">
      <c r="A175" s="130" t="s">
        <v>221</v>
      </c>
      <c r="B175" s="130" t="s">
        <v>214</v>
      </c>
      <c r="C175" s="130" t="s">
        <v>230</v>
      </c>
      <c r="D175" s="131">
        <v>0.08</v>
      </c>
      <c r="E175" s="130" t="s">
        <v>84</v>
      </c>
      <c r="F175" s="132">
        <v>15</v>
      </c>
    </row>
    <row r="176" spans="1:6" ht="15.75" customHeight="1" x14ac:dyDescent="0.2">
      <c r="A176" s="83" t="s">
        <v>231</v>
      </c>
      <c r="B176" s="130" t="s">
        <v>191</v>
      </c>
      <c r="C176" s="137" t="s">
        <v>25</v>
      </c>
      <c r="D176" s="131">
        <v>0.02</v>
      </c>
      <c r="E176" s="46" t="s">
        <v>84</v>
      </c>
      <c r="F176" s="132">
        <v>18</v>
      </c>
    </row>
    <row r="177" spans="1:6" ht="15.75" customHeight="1" x14ac:dyDescent="0.2">
      <c r="A177" s="83" t="s">
        <v>106</v>
      </c>
      <c r="B177" s="130" t="s">
        <v>191</v>
      </c>
      <c r="C177" s="137" t="s">
        <v>25</v>
      </c>
      <c r="D177" s="131">
        <v>0.02</v>
      </c>
      <c r="E177" s="46" t="s">
        <v>84</v>
      </c>
      <c r="F177" s="132">
        <v>30</v>
      </c>
    </row>
    <row r="178" spans="1:6" ht="15.75" customHeight="1" x14ac:dyDescent="0.2">
      <c r="A178" s="130" t="s">
        <v>193</v>
      </c>
      <c r="B178" s="130" t="s">
        <v>191</v>
      </c>
      <c r="C178" s="137" t="s">
        <v>25</v>
      </c>
      <c r="D178" s="131">
        <v>0.02</v>
      </c>
      <c r="E178" s="46" t="s">
        <v>84</v>
      </c>
      <c r="F178" s="132">
        <v>45</v>
      </c>
    </row>
    <row r="179" spans="1:6" ht="15.75" customHeight="1" x14ac:dyDescent="0.2">
      <c r="A179" s="83" t="s">
        <v>108</v>
      </c>
      <c r="B179" s="130" t="s">
        <v>191</v>
      </c>
      <c r="C179" s="137" t="s">
        <v>25</v>
      </c>
      <c r="D179" s="131">
        <v>1.4999999999999999E-2</v>
      </c>
      <c r="E179" s="46" t="s">
        <v>84</v>
      </c>
      <c r="F179" s="132">
        <v>55</v>
      </c>
    </row>
    <row r="180" spans="1:6" ht="15.75" customHeight="1" x14ac:dyDescent="0.2">
      <c r="A180" s="83" t="s">
        <v>232</v>
      </c>
      <c r="B180" s="130" t="s">
        <v>191</v>
      </c>
      <c r="C180" s="137" t="s">
        <v>25</v>
      </c>
      <c r="D180" s="131">
        <v>1.4999999999999999E-2</v>
      </c>
      <c r="E180" s="46" t="s">
        <v>84</v>
      </c>
      <c r="F180" s="133">
        <v>70</v>
      </c>
    </row>
    <row r="181" spans="1:6" ht="15.75" customHeight="1" x14ac:dyDescent="0.2">
      <c r="A181" s="130" t="s">
        <v>194</v>
      </c>
      <c r="B181" s="130" t="s">
        <v>191</v>
      </c>
      <c r="C181" s="137" t="s">
        <v>25</v>
      </c>
      <c r="D181" s="131">
        <v>0.01</v>
      </c>
      <c r="E181" s="130" t="s">
        <v>84</v>
      </c>
      <c r="F181" s="132">
        <v>45</v>
      </c>
    </row>
    <row r="182" spans="1:6" ht="15.75" customHeight="1" x14ac:dyDescent="0.2">
      <c r="A182" s="130" t="s">
        <v>107</v>
      </c>
      <c r="B182" s="130" t="s">
        <v>191</v>
      </c>
      <c r="C182" s="137" t="s">
        <v>25</v>
      </c>
      <c r="D182" s="131">
        <v>0.02</v>
      </c>
      <c r="E182" s="130" t="s">
        <v>84</v>
      </c>
      <c r="F182" s="132">
        <v>46</v>
      </c>
    </row>
    <row r="183" spans="1:6" ht="15.75" customHeight="1" x14ac:dyDescent="0.2">
      <c r="A183" s="130" t="s">
        <v>235</v>
      </c>
      <c r="B183" s="130" t="s">
        <v>191</v>
      </c>
      <c r="C183" s="137" t="s">
        <v>25</v>
      </c>
      <c r="D183" s="131">
        <v>0.01</v>
      </c>
      <c r="E183" s="130" t="s">
        <v>100</v>
      </c>
      <c r="F183" s="132">
        <v>10</v>
      </c>
    </row>
    <row r="184" spans="1:6" ht="15.75" customHeight="1" x14ac:dyDescent="0.2">
      <c r="A184" s="130" t="s">
        <v>216</v>
      </c>
      <c r="B184" s="130" t="s">
        <v>191</v>
      </c>
      <c r="C184" s="137" t="s">
        <v>25</v>
      </c>
      <c r="D184" s="131">
        <v>0.04</v>
      </c>
      <c r="E184" s="83" t="s">
        <v>84</v>
      </c>
      <c r="F184" s="132">
        <v>13</v>
      </c>
    </row>
    <row r="185" spans="1:6" ht="15.75" customHeight="1" x14ac:dyDescent="0.2">
      <c r="A185" s="130" t="s">
        <v>195</v>
      </c>
      <c r="B185" s="130" t="s">
        <v>191</v>
      </c>
      <c r="C185" s="137" t="s">
        <v>25</v>
      </c>
      <c r="D185" s="131">
        <v>2</v>
      </c>
      <c r="E185" s="130" t="s">
        <v>100</v>
      </c>
      <c r="F185" s="132">
        <v>1.5</v>
      </c>
    </row>
    <row r="186" spans="1:6" ht="15.75" customHeight="1" x14ac:dyDescent="0.2">
      <c r="A186" s="83" t="s">
        <v>223</v>
      </c>
      <c r="B186" s="130" t="s">
        <v>191</v>
      </c>
      <c r="C186" s="137" t="s">
        <v>25</v>
      </c>
      <c r="D186" s="131">
        <v>4</v>
      </c>
      <c r="E186" s="46" t="s">
        <v>100</v>
      </c>
      <c r="F186" s="132">
        <v>0.9</v>
      </c>
    </row>
    <row r="187" spans="1:6" ht="15.75" customHeight="1" x14ac:dyDescent="0.2">
      <c r="A187" s="130" t="s">
        <v>196</v>
      </c>
      <c r="B187" s="130" t="s">
        <v>191</v>
      </c>
      <c r="C187" s="137" t="s">
        <v>25</v>
      </c>
      <c r="D187" s="131">
        <v>6.0000000000000001E-3</v>
      </c>
      <c r="E187" s="130" t="s">
        <v>84</v>
      </c>
      <c r="F187" s="132">
        <v>150</v>
      </c>
    </row>
    <row r="188" spans="1:6" ht="15.75" customHeight="1" x14ac:dyDescent="0.2">
      <c r="A188" s="130" t="s">
        <v>197</v>
      </c>
      <c r="B188" s="130" t="s">
        <v>191</v>
      </c>
      <c r="C188" s="137" t="s">
        <v>25</v>
      </c>
      <c r="D188" s="131">
        <v>0.01</v>
      </c>
      <c r="E188" s="130" t="s">
        <v>84</v>
      </c>
      <c r="F188" s="132">
        <v>65</v>
      </c>
    </row>
    <row r="189" spans="1:6" ht="15.75" customHeight="1" x14ac:dyDescent="0.2">
      <c r="A189" s="130" t="s">
        <v>198</v>
      </c>
      <c r="B189" s="130" t="s">
        <v>191</v>
      </c>
      <c r="C189" s="137" t="s">
        <v>25</v>
      </c>
      <c r="D189" s="131">
        <v>0.01</v>
      </c>
      <c r="E189" s="130" t="s">
        <v>84</v>
      </c>
      <c r="F189" s="132">
        <v>75</v>
      </c>
    </row>
    <row r="190" spans="1:6" ht="15.75" customHeight="1" x14ac:dyDescent="0.2">
      <c r="A190" s="130" t="s">
        <v>199</v>
      </c>
      <c r="B190" s="130" t="s">
        <v>191</v>
      </c>
      <c r="C190" s="137" t="s">
        <v>25</v>
      </c>
      <c r="D190" s="131">
        <v>0.01</v>
      </c>
      <c r="E190" s="130" t="s">
        <v>84</v>
      </c>
      <c r="F190" s="132">
        <v>65</v>
      </c>
    </row>
    <row r="191" spans="1:6" ht="15.75" customHeight="1" x14ac:dyDescent="0.2">
      <c r="A191" s="83" t="s">
        <v>105</v>
      </c>
      <c r="B191" s="130" t="s">
        <v>191</v>
      </c>
      <c r="C191" s="137" t="s">
        <v>25</v>
      </c>
      <c r="D191" s="131">
        <v>1.4999999999999999E-2</v>
      </c>
      <c r="E191" s="46" t="s">
        <v>84</v>
      </c>
      <c r="F191" s="132">
        <v>40</v>
      </c>
    </row>
    <row r="192" spans="1:6" ht="15.75" customHeight="1" x14ac:dyDescent="0.2">
      <c r="A192" s="130" t="s">
        <v>200</v>
      </c>
      <c r="B192" s="130" t="s">
        <v>191</v>
      </c>
      <c r="C192" s="137" t="s">
        <v>25</v>
      </c>
      <c r="D192" s="131">
        <v>0.01</v>
      </c>
      <c r="E192" s="130" t="s">
        <v>84</v>
      </c>
      <c r="F192" s="132">
        <v>55</v>
      </c>
    </row>
    <row r="193" spans="1:6" ht="15.75" customHeight="1" x14ac:dyDescent="0.2">
      <c r="A193" s="83" t="s">
        <v>103</v>
      </c>
      <c r="B193" s="130" t="s">
        <v>191</v>
      </c>
      <c r="C193" s="137" t="s">
        <v>25</v>
      </c>
      <c r="D193" s="131">
        <v>1.4999999999999999E-2</v>
      </c>
      <c r="E193" s="46" t="s">
        <v>84</v>
      </c>
      <c r="F193" s="132">
        <v>60</v>
      </c>
    </row>
    <row r="194" spans="1:6" ht="15.75" customHeight="1" x14ac:dyDescent="0.2">
      <c r="A194" s="83" t="s">
        <v>112</v>
      </c>
      <c r="B194" s="130" t="s">
        <v>191</v>
      </c>
      <c r="C194" s="137" t="s">
        <v>25</v>
      </c>
      <c r="D194" s="131">
        <v>5.0000000000000001E-3</v>
      </c>
      <c r="E194" s="46" t="s">
        <v>113</v>
      </c>
      <c r="F194" s="133">
        <v>50</v>
      </c>
    </row>
    <row r="195" spans="1:6" ht="15.75" customHeight="1" x14ac:dyDescent="0.2">
      <c r="A195" s="83" t="s">
        <v>237</v>
      </c>
      <c r="B195" s="130" t="s">
        <v>191</v>
      </c>
      <c r="C195" s="137" t="s">
        <v>25</v>
      </c>
      <c r="D195" s="131">
        <v>0.08</v>
      </c>
      <c r="E195" s="46" t="s">
        <v>84</v>
      </c>
      <c r="F195" s="133">
        <v>42</v>
      </c>
    </row>
    <row r="196" spans="1:6" ht="15.75" customHeight="1" x14ac:dyDescent="0.2">
      <c r="A196" s="83" t="s">
        <v>152</v>
      </c>
      <c r="B196" s="134" t="s">
        <v>201</v>
      </c>
      <c r="C196" s="137" t="s">
        <v>25</v>
      </c>
      <c r="D196" s="131">
        <v>0.1</v>
      </c>
      <c r="E196" s="83" t="s">
        <v>84</v>
      </c>
      <c r="F196" s="132">
        <v>16</v>
      </c>
    </row>
    <row r="197" spans="1:6" ht="15.75" customHeight="1" x14ac:dyDescent="0.2">
      <c r="A197" s="83" t="s">
        <v>119</v>
      </c>
      <c r="B197" s="134" t="s">
        <v>201</v>
      </c>
      <c r="C197" s="137" t="s">
        <v>25</v>
      </c>
      <c r="D197" s="131">
        <v>0.3</v>
      </c>
      <c r="E197" s="46" t="s">
        <v>100</v>
      </c>
      <c r="F197" s="132">
        <v>1.8</v>
      </c>
    </row>
    <row r="198" spans="1:6" ht="15.75" customHeight="1" x14ac:dyDescent="0.2">
      <c r="A198" s="130" t="s">
        <v>85</v>
      </c>
      <c r="B198" s="134" t="s">
        <v>201</v>
      </c>
      <c r="C198" s="137" t="s">
        <v>25</v>
      </c>
      <c r="D198" s="131">
        <v>0.05</v>
      </c>
      <c r="E198" s="130" t="s">
        <v>84</v>
      </c>
      <c r="F198" s="132">
        <v>25</v>
      </c>
    </row>
    <row r="199" spans="1:6" ht="15.75" customHeight="1" x14ac:dyDescent="0.2">
      <c r="A199" s="83" t="s">
        <v>238</v>
      </c>
      <c r="B199" s="130" t="s">
        <v>202</v>
      </c>
      <c r="C199" s="137" t="s">
        <v>25</v>
      </c>
      <c r="D199" s="131">
        <v>0.03</v>
      </c>
      <c r="E199" s="46" t="s">
        <v>84</v>
      </c>
      <c r="F199" s="133">
        <v>35</v>
      </c>
    </row>
    <row r="200" spans="1:6" ht="15.75" customHeight="1" x14ac:dyDescent="0.2">
      <c r="A200" s="130" t="s">
        <v>215</v>
      </c>
      <c r="B200" s="130" t="s">
        <v>202</v>
      </c>
      <c r="C200" s="137" t="s">
        <v>25</v>
      </c>
      <c r="D200" s="131">
        <v>0.02</v>
      </c>
      <c r="E200" s="46" t="s">
        <v>84</v>
      </c>
      <c r="F200" s="133">
        <v>38</v>
      </c>
    </row>
    <row r="201" spans="1:6" ht="15.75" customHeight="1" x14ac:dyDescent="0.2">
      <c r="A201" s="83" t="s">
        <v>239</v>
      </c>
      <c r="B201" s="130" t="s">
        <v>202</v>
      </c>
      <c r="C201" s="137" t="s">
        <v>25</v>
      </c>
      <c r="D201" s="131">
        <v>0.08</v>
      </c>
      <c r="E201" s="83" t="s">
        <v>84</v>
      </c>
      <c r="F201" s="133">
        <v>37</v>
      </c>
    </row>
    <row r="202" spans="1:6" ht="15.75" customHeight="1" x14ac:dyDescent="0.2">
      <c r="A202" s="83" t="s">
        <v>240</v>
      </c>
      <c r="B202" s="130" t="s">
        <v>202</v>
      </c>
      <c r="C202" s="137" t="s">
        <v>25</v>
      </c>
      <c r="D202" s="131">
        <v>0.1</v>
      </c>
      <c r="E202" s="46" t="s">
        <v>84</v>
      </c>
      <c r="F202" s="133">
        <v>22</v>
      </c>
    </row>
    <row r="203" spans="1:6" ht="15.75" customHeight="1" x14ac:dyDescent="0.2">
      <c r="A203" s="83" t="s">
        <v>241</v>
      </c>
      <c r="B203" s="130" t="s">
        <v>202</v>
      </c>
      <c r="C203" s="137" t="s">
        <v>25</v>
      </c>
      <c r="D203" s="131">
        <v>7.0000000000000007E-2</v>
      </c>
      <c r="E203" s="46" t="s">
        <v>84</v>
      </c>
      <c r="F203" s="133">
        <v>20</v>
      </c>
    </row>
    <row r="204" spans="1:6" ht="15.75" customHeight="1" x14ac:dyDescent="0.2">
      <c r="A204" s="130" t="s">
        <v>158</v>
      </c>
      <c r="B204" s="130" t="s">
        <v>202</v>
      </c>
      <c r="C204" s="137" t="s">
        <v>25</v>
      </c>
      <c r="D204" s="131">
        <v>0.05</v>
      </c>
      <c r="E204" s="83" t="s">
        <v>84</v>
      </c>
      <c r="F204" s="133">
        <v>23</v>
      </c>
    </row>
    <row r="205" spans="1:6" ht="15.75" customHeight="1" x14ac:dyDescent="0.2">
      <c r="A205" s="83" t="s">
        <v>242</v>
      </c>
      <c r="B205" s="130" t="s">
        <v>202</v>
      </c>
      <c r="C205" s="137" t="s">
        <v>25</v>
      </c>
      <c r="D205" s="131">
        <v>0.12</v>
      </c>
      <c r="E205" s="46" t="s">
        <v>84</v>
      </c>
      <c r="F205" s="133">
        <v>14</v>
      </c>
    </row>
    <row r="206" spans="1:6" ht="15.75" customHeight="1" x14ac:dyDescent="0.2">
      <c r="A206" s="83" t="s">
        <v>243</v>
      </c>
      <c r="B206" s="130" t="s">
        <v>202</v>
      </c>
      <c r="C206" s="137" t="s">
        <v>25</v>
      </c>
      <c r="D206" s="131">
        <v>0.04</v>
      </c>
      <c r="E206" s="83" t="s">
        <v>84</v>
      </c>
      <c r="F206" s="133">
        <v>51</v>
      </c>
    </row>
    <row r="207" spans="1:6" ht="15.75" customHeight="1" x14ac:dyDescent="0.2">
      <c r="A207" s="83" t="s">
        <v>93</v>
      </c>
      <c r="B207" s="130" t="s">
        <v>204</v>
      </c>
      <c r="C207" s="137" t="s">
        <v>25</v>
      </c>
      <c r="D207" s="131">
        <v>7.0000000000000007E-2</v>
      </c>
      <c r="E207" s="130" t="s">
        <v>100</v>
      </c>
      <c r="F207" s="132">
        <v>9</v>
      </c>
    </row>
    <row r="208" spans="1:6" ht="15.75" customHeight="1" x14ac:dyDescent="0.2">
      <c r="A208" s="83" t="s">
        <v>94</v>
      </c>
      <c r="B208" s="130" t="s">
        <v>204</v>
      </c>
      <c r="C208" s="137" t="s">
        <v>25</v>
      </c>
      <c r="D208" s="131">
        <v>0.05</v>
      </c>
      <c r="E208" s="130" t="s">
        <v>100</v>
      </c>
      <c r="F208" s="132">
        <v>12</v>
      </c>
    </row>
    <row r="209" spans="1:6" ht="15.75" customHeight="1" x14ac:dyDescent="0.2">
      <c r="A209" s="83" t="s">
        <v>185</v>
      </c>
      <c r="B209" s="130" t="s">
        <v>209</v>
      </c>
      <c r="C209" s="137" t="s">
        <v>25</v>
      </c>
      <c r="D209" s="131">
        <v>0.125</v>
      </c>
      <c r="E209" s="46" t="s">
        <v>84</v>
      </c>
      <c r="F209" s="132">
        <v>5</v>
      </c>
    </row>
    <row r="210" spans="1:6" ht="15.75" customHeight="1" x14ac:dyDescent="0.2">
      <c r="A210" s="83" t="s">
        <v>181</v>
      </c>
      <c r="B210" s="130" t="s">
        <v>209</v>
      </c>
      <c r="C210" s="137" t="s">
        <v>25</v>
      </c>
      <c r="D210" s="131">
        <v>0.25</v>
      </c>
      <c r="E210" s="46" t="s">
        <v>98</v>
      </c>
      <c r="F210" s="132">
        <v>4</v>
      </c>
    </row>
    <row r="211" spans="1:6" ht="15.75" customHeight="1" x14ac:dyDescent="0.2">
      <c r="A211" s="83" t="s">
        <v>179</v>
      </c>
      <c r="B211" s="130" t="s">
        <v>209</v>
      </c>
      <c r="C211" s="137" t="s">
        <v>25</v>
      </c>
      <c r="D211" s="131">
        <v>0.12</v>
      </c>
      <c r="E211" s="46" t="s">
        <v>177</v>
      </c>
      <c r="F211" s="132">
        <v>10</v>
      </c>
    </row>
    <row r="212" spans="1:6" ht="15.75" customHeight="1" x14ac:dyDescent="0.2">
      <c r="A212" s="83" t="s">
        <v>180</v>
      </c>
      <c r="B212" s="130" t="s">
        <v>209</v>
      </c>
      <c r="C212" s="137" t="s">
        <v>25</v>
      </c>
      <c r="D212" s="131">
        <v>0.05</v>
      </c>
      <c r="E212" s="46" t="s">
        <v>177</v>
      </c>
      <c r="F212" s="132">
        <v>9</v>
      </c>
    </row>
    <row r="213" spans="1:6" ht="15.75" customHeight="1" x14ac:dyDescent="0.2">
      <c r="A213" s="83" t="s">
        <v>182</v>
      </c>
      <c r="B213" s="130" t="s">
        <v>209</v>
      </c>
      <c r="C213" s="137" t="s">
        <v>25</v>
      </c>
      <c r="D213" s="131">
        <v>0.05</v>
      </c>
      <c r="E213" s="130" t="s">
        <v>100</v>
      </c>
      <c r="F213" s="132">
        <v>28</v>
      </c>
    </row>
    <row r="214" spans="1:6" ht="15.75" customHeight="1" x14ac:dyDescent="0.2">
      <c r="A214" s="83" t="s">
        <v>184</v>
      </c>
      <c r="B214" s="130" t="s">
        <v>209</v>
      </c>
      <c r="C214" s="137" t="s">
        <v>25</v>
      </c>
      <c r="D214" s="131">
        <v>0.05</v>
      </c>
      <c r="E214" s="130" t="s">
        <v>100</v>
      </c>
      <c r="F214" s="132">
        <v>12</v>
      </c>
    </row>
    <row r="215" spans="1:6" ht="15.75" customHeight="1" x14ac:dyDescent="0.2">
      <c r="A215" s="83" t="s">
        <v>176</v>
      </c>
      <c r="B215" s="130" t="s">
        <v>209</v>
      </c>
      <c r="C215" s="137" t="s">
        <v>25</v>
      </c>
      <c r="D215" s="131">
        <v>0.125</v>
      </c>
      <c r="E215" s="46" t="s">
        <v>177</v>
      </c>
      <c r="F215" s="132">
        <v>9</v>
      </c>
    </row>
    <row r="216" spans="1:6" ht="15.75" customHeight="1" x14ac:dyDescent="0.2">
      <c r="A216" s="83" t="s">
        <v>178</v>
      </c>
      <c r="B216" s="130" t="s">
        <v>209</v>
      </c>
      <c r="C216" s="137" t="s">
        <v>25</v>
      </c>
      <c r="D216" s="131">
        <v>0.04</v>
      </c>
      <c r="E216" s="46" t="s">
        <v>177</v>
      </c>
      <c r="F216" s="132">
        <v>8</v>
      </c>
    </row>
    <row r="217" spans="1:6" ht="15.75" customHeight="1" x14ac:dyDescent="0.2">
      <c r="A217" s="130" t="s">
        <v>211</v>
      </c>
      <c r="B217" s="130" t="s">
        <v>209</v>
      </c>
      <c r="C217" s="137" t="s">
        <v>25</v>
      </c>
      <c r="D217" s="131">
        <v>0.02</v>
      </c>
      <c r="E217" s="130" t="s">
        <v>84</v>
      </c>
      <c r="F217" s="132">
        <v>6</v>
      </c>
    </row>
    <row r="218" spans="1:6" ht="15.75" customHeight="1" x14ac:dyDescent="0.2">
      <c r="A218" s="130" t="s">
        <v>212</v>
      </c>
      <c r="B218" s="130" t="s">
        <v>209</v>
      </c>
      <c r="C218" s="137" t="s">
        <v>25</v>
      </c>
      <c r="D218" s="131">
        <v>0.01</v>
      </c>
      <c r="E218" s="130" t="s">
        <v>100</v>
      </c>
      <c r="F218" s="132">
        <v>12</v>
      </c>
    </row>
    <row r="219" spans="1:6" ht="15.75" customHeight="1" x14ac:dyDescent="0.2">
      <c r="A219" s="130" t="s">
        <v>213</v>
      </c>
      <c r="B219" s="130" t="s">
        <v>209</v>
      </c>
      <c r="C219" s="137" t="s">
        <v>25</v>
      </c>
      <c r="D219" s="131">
        <v>0.02</v>
      </c>
      <c r="E219" s="130" t="s">
        <v>84</v>
      </c>
      <c r="F219" s="132">
        <v>30</v>
      </c>
    </row>
    <row r="220" spans="1:6" ht="15.75" customHeight="1" x14ac:dyDescent="0.2">
      <c r="A220" s="83" t="s">
        <v>175</v>
      </c>
      <c r="B220" s="130" t="s">
        <v>209</v>
      </c>
      <c r="C220" s="137" t="s">
        <v>25</v>
      </c>
      <c r="D220" s="131">
        <v>0.4</v>
      </c>
      <c r="E220" s="46" t="s">
        <v>98</v>
      </c>
      <c r="F220" s="132">
        <v>2</v>
      </c>
    </row>
    <row r="221" spans="1:6" ht="15.75" customHeight="1" x14ac:dyDescent="0.2">
      <c r="A221" s="83" t="s">
        <v>174</v>
      </c>
      <c r="B221" s="130" t="s">
        <v>209</v>
      </c>
      <c r="C221" s="137" t="s">
        <v>25</v>
      </c>
      <c r="D221" s="131">
        <v>0.4</v>
      </c>
      <c r="E221" s="46" t="s">
        <v>98</v>
      </c>
      <c r="F221" s="132">
        <v>3</v>
      </c>
    </row>
    <row r="222" spans="1:6" ht="15.75" customHeight="1" x14ac:dyDescent="0.2">
      <c r="A222" s="83" t="s">
        <v>169</v>
      </c>
      <c r="B222" s="130" t="s">
        <v>214</v>
      </c>
      <c r="C222" s="137" t="s">
        <v>25</v>
      </c>
      <c r="D222" s="131">
        <v>0.1</v>
      </c>
      <c r="E222" s="130" t="s">
        <v>84</v>
      </c>
      <c r="F222" s="132">
        <v>16</v>
      </c>
    </row>
    <row r="223" spans="1:6" ht="15.75" customHeight="1" x14ac:dyDescent="0.2">
      <c r="A223" s="83" t="s">
        <v>170</v>
      </c>
      <c r="B223" s="130" t="s">
        <v>214</v>
      </c>
      <c r="C223" s="137" t="s">
        <v>25</v>
      </c>
      <c r="D223" s="131">
        <v>0.02</v>
      </c>
      <c r="E223" s="46" t="s">
        <v>84</v>
      </c>
      <c r="F223" s="132">
        <v>16</v>
      </c>
    </row>
    <row r="224" spans="1:6" ht="15.75" customHeight="1" x14ac:dyDescent="0.2">
      <c r="A224" s="83" t="s">
        <v>173</v>
      </c>
      <c r="B224" s="130" t="s">
        <v>214</v>
      </c>
      <c r="C224" s="137" t="s">
        <v>25</v>
      </c>
      <c r="D224" s="131">
        <v>0.01</v>
      </c>
      <c r="E224" s="46" t="s">
        <v>84</v>
      </c>
      <c r="F224" s="132">
        <v>16</v>
      </c>
    </row>
    <row r="225" spans="1:6" ht="15.75" customHeight="1" x14ac:dyDescent="0.2">
      <c r="A225" s="83" t="s">
        <v>171</v>
      </c>
      <c r="B225" s="130" t="s">
        <v>214</v>
      </c>
      <c r="C225" s="137" t="s">
        <v>25</v>
      </c>
      <c r="D225" s="131">
        <v>3.5000000000000003E-2</v>
      </c>
      <c r="E225" s="46" t="s">
        <v>100</v>
      </c>
      <c r="F225" s="132">
        <v>22</v>
      </c>
    </row>
    <row r="226" spans="1:6" ht="15.75" customHeight="1" x14ac:dyDescent="0.2">
      <c r="A226" s="83" t="s">
        <v>172</v>
      </c>
      <c r="B226" s="130" t="s">
        <v>214</v>
      </c>
      <c r="C226" s="137" t="s">
        <v>25</v>
      </c>
      <c r="D226" s="131">
        <v>0.02</v>
      </c>
      <c r="E226" s="46" t="s">
        <v>100</v>
      </c>
      <c r="F226" s="132">
        <v>22</v>
      </c>
    </row>
    <row r="227" spans="1:6" ht="15.75" customHeight="1" x14ac:dyDescent="0.2">
      <c r="A227" s="83" t="s">
        <v>106</v>
      </c>
      <c r="B227" s="130" t="s">
        <v>191</v>
      </c>
      <c r="C227" s="83" t="s">
        <v>244</v>
      </c>
      <c r="D227" s="131">
        <v>0.02</v>
      </c>
      <c r="E227" s="46" t="s">
        <v>84</v>
      </c>
      <c r="F227" s="132">
        <v>30</v>
      </c>
    </row>
    <row r="228" spans="1:6" ht="15.75" customHeight="1" x14ac:dyDescent="0.2">
      <c r="A228" s="83" t="s">
        <v>108</v>
      </c>
      <c r="B228" s="130" t="s">
        <v>191</v>
      </c>
      <c r="C228" s="83" t="s">
        <v>244</v>
      </c>
      <c r="D228" s="131">
        <v>1.4999999999999999E-2</v>
      </c>
      <c r="E228" s="46" t="s">
        <v>84</v>
      </c>
      <c r="F228" s="132">
        <v>55</v>
      </c>
    </row>
    <row r="229" spans="1:6" ht="15.75" customHeight="1" x14ac:dyDescent="0.2">
      <c r="A229" s="130" t="s">
        <v>194</v>
      </c>
      <c r="B229" s="130" t="s">
        <v>191</v>
      </c>
      <c r="C229" s="83" t="s">
        <v>244</v>
      </c>
      <c r="D229" s="131">
        <v>0.01</v>
      </c>
      <c r="E229" s="130" t="s">
        <v>84</v>
      </c>
      <c r="F229" s="132">
        <v>45</v>
      </c>
    </row>
    <row r="230" spans="1:6" ht="15.75" customHeight="1" x14ac:dyDescent="0.2">
      <c r="A230" s="83" t="s">
        <v>241</v>
      </c>
      <c r="B230" s="130" t="s">
        <v>191</v>
      </c>
      <c r="C230" s="83" t="s">
        <v>244</v>
      </c>
      <c r="D230" s="131">
        <v>7.0000000000000007E-2</v>
      </c>
      <c r="E230" s="83" t="s">
        <v>84</v>
      </c>
      <c r="F230" s="133">
        <v>20</v>
      </c>
    </row>
    <row r="231" spans="1:6" ht="15.75" customHeight="1" x14ac:dyDescent="0.2">
      <c r="A231" s="83" t="s">
        <v>107</v>
      </c>
      <c r="B231" s="130" t="s">
        <v>191</v>
      </c>
      <c r="C231" s="83" t="s">
        <v>244</v>
      </c>
      <c r="D231" s="131">
        <v>0.02</v>
      </c>
      <c r="E231" s="46" t="s">
        <v>84</v>
      </c>
      <c r="F231" s="132">
        <v>46</v>
      </c>
    </row>
    <row r="232" spans="1:6" ht="15.75" customHeight="1" x14ac:dyDescent="0.2">
      <c r="A232" s="83" t="s">
        <v>245</v>
      </c>
      <c r="B232" s="130" t="s">
        <v>191</v>
      </c>
      <c r="C232" s="83" t="s">
        <v>244</v>
      </c>
      <c r="D232" s="131">
        <v>3</v>
      </c>
      <c r="E232" s="83" t="s">
        <v>100</v>
      </c>
      <c r="F232" s="133">
        <v>1.5</v>
      </c>
    </row>
    <row r="233" spans="1:6" ht="15.75" customHeight="1" x14ac:dyDescent="0.2">
      <c r="A233" s="130" t="s">
        <v>196</v>
      </c>
      <c r="B233" s="130" t="s">
        <v>191</v>
      </c>
      <c r="C233" s="130" t="s">
        <v>244</v>
      </c>
      <c r="D233" s="131">
        <v>6.0000000000000001E-3</v>
      </c>
      <c r="E233" s="130" t="s">
        <v>84</v>
      </c>
      <c r="F233" s="132">
        <v>150</v>
      </c>
    </row>
    <row r="234" spans="1:6" ht="15.75" customHeight="1" x14ac:dyDescent="0.2">
      <c r="A234" s="130" t="s">
        <v>197</v>
      </c>
      <c r="B234" s="130" t="s">
        <v>191</v>
      </c>
      <c r="C234" s="83" t="s">
        <v>244</v>
      </c>
      <c r="D234" s="131">
        <v>0.01</v>
      </c>
      <c r="E234" s="130" t="s">
        <v>84</v>
      </c>
      <c r="F234" s="132">
        <v>65</v>
      </c>
    </row>
    <row r="235" spans="1:6" ht="15.75" customHeight="1" x14ac:dyDescent="0.2">
      <c r="A235" s="130" t="s">
        <v>198</v>
      </c>
      <c r="B235" s="130" t="s">
        <v>191</v>
      </c>
      <c r="C235" s="83" t="s">
        <v>244</v>
      </c>
      <c r="D235" s="131">
        <v>0.01</v>
      </c>
      <c r="E235" s="130" t="s">
        <v>84</v>
      </c>
      <c r="F235" s="132">
        <v>75</v>
      </c>
    </row>
    <row r="236" spans="1:6" ht="15.75" customHeight="1" x14ac:dyDescent="0.2">
      <c r="A236" s="130" t="s">
        <v>199</v>
      </c>
      <c r="B236" s="130" t="s">
        <v>191</v>
      </c>
      <c r="C236" s="83" t="s">
        <v>244</v>
      </c>
      <c r="D236" s="131">
        <v>0.01</v>
      </c>
      <c r="E236" s="130" t="s">
        <v>84</v>
      </c>
      <c r="F236" s="132">
        <v>65</v>
      </c>
    </row>
    <row r="237" spans="1:6" ht="15.75" customHeight="1" x14ac:dyDescent="0.2">
      <c r="A237" s="83" t="s">
        <v>105</v>
      </c>
      <c r="B237" s="130" t="s">
        <v>191</v>
      </c>
      <c r="C237" s="83" t="s">
        <v>244</v>
      </c>
      <c r="D237" s="131">
        <v>1.4999999999999999E-2</v>
      </c>
      <c r="E237" s="46" t="s">
        <v>84</v>
      </c>
      <c r="F237" s="132">
        <v>40</v>
      </c>
    </row>
    <row r="238" spans="1:6" ht="15.75" customHeight="1" x14ac:dyDescent="0.2">
      <c r="A238" s="83" t="s">
        <v>200</v>
      </c>
      <c r="B238" s="130" t="s">
        <v>191</v>
      </c>
      <c r="C238" s="83" t="s">
        <v>244</v>
      </c>
      <c r="D238" s="131">
        <v>0.01</v>
      </c>
      <c r="E238" s="46" t="s">
        <v>84</v>
      </c>
      <c r="F238" s="132">
        <v>55</v>
      </c>
    </row>
    <row r="239" spans="1:6" ht="15.75" customHeight="1" x14ac:dyDescent="0.2">
      <c r="A239" s="83" t="s">
        <v>103</v>
      </c>
      <c r="B239" s="130" t="s">
        <v>191</v>
      </c>
      <c r="C239" s="83" t="s">
        <v>244</v>
      </c>
      <c r="D239" s="131">
        <v>1.4999999999999999E-2</v>
      </c>
      <c r="E239" s="46" t="s">
        <v>84</v>
      </c>
      <c r="F239" s="132">
        <v>60</v>
      </c>
    </row>
    <row r="240" spans="1:6" ht="15.75" customHeight="1" x14ac:dyDescent="0.2">
      <c r="A240" s="83" t="s">
        <v>237</v>
      </c>
      <c r="B240" s="130" t="s">
        <v>191</v>
      </c>
      <c r="C240" s="83" t="s">
        <v>244</v>
      </c>
      <c r="D240" s="131">
        <v>0.1</v>
      </c>
      <c r="E240" s="83" t="s">
        <v>84</v>
      </c>
      <c r="F240" s="133">
        <v>42</v>
      </c>
    </row>
    <row r="241" spans="1:6" ht="15.75" customHeight="1" x14ac:dyDescent="0.2">
      <c r="A241" s="83" t="s">
        <v>146</v>
      </c>
      <c r="B241" s="134" t="s">
        <v>201</v>
      </c>
      <c r="C241" s="83" t="s">
        <v>244</v>
      </c>
      <c r="D241" s="131">
        <v>3.3000000000000002E-2</v>
      </c>
      <c r="E241" s="83" t="s">
        <v>84</v>
      </c>
      <c r="F241" s="132">
        <v>10</v>
      </c>
    </row>
    <row r="242" spans="1:6" ht="15.75" customHeight="1" x14ac:dyDescent="0.2">
      <c r="A242" s="83" t="s">
        <v>92</v>
      </c>
      <c r="B242" s="134" t="s">
        <v>201</v>
      </c>
      <c r="C242" s="83" t="s">
        <v>244</v>
      </c>
      <c r="D242" s="131">
        <v>0.05</v>
      </c>
      <c r="E242" s="83" t="s">
        <v>84</v>
      </c>
      <c r="F242" s="132">
        <v>30</v>
      </c>
    </row>
    <row r="243" spans="1:6" ht="15.75" customHeight="1" x14ac:dyDescent="0.2">
      <c r="A243" s="83" t="s">
        <v>246</v>
      </c>
      <c r="B243" s="134" t="s">
        <v>201</v>
      </c>
      <c r="C243" s="83" t="s">
        <v>244</v>
      </c>
      <c r="D243" s="131">
        <v>0.09</v>
      </c>
      <c r="E243" s="83" t="s">
        <v>84</v>
      </c>
      <c r="F243" s="138">
        <v>35</v>
      </c>
    </row>
    <row r="244" spans="1:6" ht="15.75" customHeight="1" x14ac:dyDescent="0.2">
      <c r="A244" s="136" t="s">
        <v>88</v>
      </c>
      <c r="B244" s="134" t="s">
        <v>201</v>
      </c>
      <c r="C244" s="83" t="s">
        <v>244</v>
      </c>
      <c r="D244" s="131">
        <v>0.02</v>
      </c>
      <c r="E244" s="83" t="s">
        <v>84</v>
      </c>
      <c r="F244" s="132">
        <v>30</v>
      </c>
    </row>
    <row r="245" spans="1:6" ht="15.75" customHeight="1" x14ac:dyDescent="0.2">
      <c r="A245" s="83" t="s">
        <v>247</v>
      </c>
      <c r="B245" s="134" t="s">
        <v>201</v>
      </c>
      <c r="C245" s="83" t="s">
        <v>244</v>
      </c>
      <c r="D245" s="131">
        <v>0.2</v>
      </c>
      <c r="E245" s="83" t="s">
        <v>84</v>
      </c>
      <c r="F245" s="133">
        <v>75</v>
      </c>
    </row>
    <row r="246" spans="1:6" ht="15.75" customHeight="1" x14ac:dyDescent="0.2">
      <c r="A246" s="83" t="s">
        <v>85</v>
      </c>
      <c r="B246" s="134" t="s">
        <v>201</v>
      </c>
      <c r="C246" s="83" t="s">
        <v>244</v>
      </c>
      <c r="D246" s="131">
        <v>0.05</v>
      </c>
      <c r="E246" s="83" t="s">
        <v>84</v>
      </c>
      <c r="F246" s="132">
        <v>25</v>
      </c>
    </row>
    <row r="247" spans="1:6" ht="15.75" customHeight="1" x14ac:dyDescent="0.2">
      <c r="A247" s="83" t="s">
        <v>93</v>
      </c>
      <c r="B247" s="130" t="s">
        <v>204</v>
      </c>
      <c r="C247" s="83" t="s">
        <v>244</v>
      </c>
      <c r="D247" s="131">
        <v>7.0000000000000007E-2</v>
      </c>
      <c r="E247" s="130" t="s">
        <v>100</v>
      </c>
      <c r="F247" s="132">
        <v>9</v>
      </c>
    </row>
    <row r="248" spans="1:6" ht="15.75" customHeight="1" x14ac:dyDescent="0.2">
      <c r="A248" s="130" t="s">
        <v>205</v>
      </c>
      <c r="B248" s="130" t="s">
        <v>204</v>
      </c>
      <c r="C248" s="130" t="s">
        <v>244</v>
      </c>
      <c r="D248" s="131">
        <v>0.01</v>
      </c>
      <c r="E248" s="130" t="s">
        <v>84</v>
      </c>
      <c r="F248" s="132">
        <v>8</v>
      </c>
    </row>
    <row r="249" spans="1:6" ht="15.75" customHeight="1" x14ac:dyDescent="0.2">
      <c r="A249" s="83" t="s">
        <v>165</v>
      </c>
      <c r="B249" s="130" t="s">
        <v>204</v>
      </c>
      <c r="C249" s="83" t="s">
        <v>244</v>
      </c>
      <c r="D249" s="131">
        <v>0.01</v>
      </c>
      <c r="E249" s="46" t="s">
        <v>84</v>
      </c>
      <c r="F249" s="132">
        <v>10</v>
      </c>
    </row>
    <row r="250" spans="1:6" ht="15.75" customHeight="1" x14ac:dyDescent="0.2">
      <c r="A250" s="130" t="s">
        <v>206</v>
      </c>
      <c r="B250" s="130" t="s">
        <v>204</v>
      </c>
      <c r="C250" s="130" t="s">
        <v>244</v>
      </c>
      <c r="D250" s="131">
        <v>0.01</v>
      </c>
      <c r="E250" s="130" t="s">
        <v>100</v>
      </c>
      <c r="F250" s="132">
        <v>20</v>
      </c>
    </row>
    <row r="251" spans="1:6" ht="15.75" customHeight="1" x14ac:dyDescent="0.2">
      <c r="A251" s="130" t="s">
        <v>207</v>
      </c>
      <c r="B251" s="130" t="s">
        <v>204</v>
      </c>
      <c r="C251" s="130" t="s">
        <v>244</v>
      </c>
      <c r="D251" s="131">
        <v>5.0000000000000001E-3</v>
      </c>
      <c r="E251" s="130" t="s">
        <v>84</v>
      </c>
      <c r="F251" s="132">
        <v>50</v>
      </c>
    </row>
    <row r="252" spans="1:6" ht="15.75" customHeight="1" x14ac:dyDescent="0.2">
      <c r="A252" s="83" t="s">
        <v>94</v>
      </c>
      <c r="B252" s="130" t="s">
        <v>204</v>
      </c>
      <c r="C252" s="83" t="s">
        <v>244</v>
      </c>
      <c r="D252" s="131">
        <v>0.05</v>
      </c>
      <c r="E252" s="130" t="s">
        <v>100</v>
      </c>
      <c r="F252" s="132">
        <v>12</v>
      </c>
    </row>
    <row r="253" spans="1:6" ht="15.75" customHeight="1" x14ac:dyDescent="0.2">
      <c r="A253" s="83" t="s">
        <v>167</v>
      </c>
      <c r="B253" s="130" t="s">
        <v>204</v>
      </c>
      <c r="C253" s="83" t="s">
        <v>244</v>
      </c>
      <c r="D253" s="131">
        <v>0.02</v>
      </c>
      <c r="E253" s="46" t="s">
        <v>100</v>
      </c>
      <c r="F253" s="132">
        <v>5</v>
      </c>
    </row>
    <row r="254" spans="1:6" ht="15.75" customHeight="1" x14ac:dyDescent="0.2">
      <c r="A254" s="130" t="s">
        <v>208</v>
      </c>
      <c r="B254" s="130" t="s">
        <v>204</v>
      </c>
      <c r="C254" s="130" t="s">
        <v>244</v>
      </c>
      <c r="D254" s="131">
        <v>5.0000000000000001E-3</v>
      </c>
      <c r="E254" s="130" t="s">
        <v>84</v>
      </c>
      <c r="F254" s="132">
        <v>15</v>
      </c>
    </row>
    <row r="255" spans="1:6" ht="15.75" customHeight="1" x14ac:dyDescent="0.2">
      <c r="A255" s="83" t="s">
        <v>185</v>
      </c>
      <c r="B255" s="130" t="s">
        <v>209</v>
      </c>
      <c r="C255" s="83" t="s">
        <v>244</v>
      </c>
      <c r="D255" s="131">
        <v>0.125</v>
      </c>
      <c r="E255" s="46" t="s">
        <v>84</v>
      </c>
      <c r="F255" s="132">
        <v>5</v>
      </c>
    </row>
    <row r="256" spans="1:6" ht="15.75" customHeight="1" x14ac:dyDescent="0.2">
      <c r="A256" s="83" t="s">
        <v>181</v>
      </c>
      <c r="B256" s="130" t="s">
        <v>209</v>
      </c>
      <c r="C256" s="83" t="s">
        <v>244</v>
      </c>
      <c r="D256" s="131">
        <v>0.25</v>
      </c>
      <c r="E256" s="46" t="s">
        <v>98</v>
      </c>
      <c r="F256" s="132">
        <v>4</v>
      </c>
    </row>
    <row r="257" spans="1:6" ht="15.75" customHeight="1" x14ac:dyDescent="0.2">
      <c r="A257" s="83" t="s">
        <v>179</v>
      </c>
      <c r="B257" s="130" t="s">
        <v>209</v>
      </c>
      <c r="C257" s="83" t="s">
        <v>244</v>
      </c>
      <c r="D257" s="131">
        <v>0.12</v>
      </c>
      <c r="E257" s="46" t="s">
        <v>177</v>
      </c>
      <c r="F257" s="132">
        <v>10</v>
      </c>
    </row>
    <row r="258" spans="1:6" ht="15.75" customHeight="1" x14ac:dyDescent="0.2">
      <c r="A258" s="83" t="s">
        <v>180</v>
      </c>
      <c r="B258" s="130" t="s">
        <v>209</v>
      </c>
      <c r="C258" s="83" t="s">
        <v>244</v>
      </c>
      <c r="D258" s="131">
        <v>0.05</v>
      </c>
      <c r="E258" s="46" t="s">
        <v>177</v>
      </c>
      <c r="F258" s="132">
        <v>9</v>
      </c>
    </row>
    <row r="259" spans="1:6" ht="15.75" customHeight="1" x14ac:dyDescent="0.2">
      <c r="A259" s="83" t="s">
        <v>182</v>
      </c>
      <c r="B259" s="130" t="s">
        <v>209</v>
      </c>
      <c r="C259" s="83" t="s">
        <v>244</v>
      </c>
      <c r="D259" s="131">
        <v>0.05</v>
      </c>
      <c r="E259" s="130" t="s">
        <v>100</v>
      </c>
      <c r="F259" s="132">
        <v>28</v>
      </c>
    </row>
    <row r="260" spans="1:6" ht="15.75" customHeight="1" x14ac:dyDescent="0.2">
      <c r="A260" s="83" t="s">
        <v>184</v>
      </c>
      <c r="B260" s="130" t="s">
        <v>209</v>
      </c>
      <c r="C260" s="83" t="s">
        <v>244</v>
      </c>
      <c r="D260" s="131">
        <v>0.05</v>
      </c>
      <c r="E260" s="130" t="s">
        <v>100</v>
      </c>
      <c r="F260" s="132">
        <v>12</v>
      </c>
    </row>
    <row r="261" spans="1:6" ht="15.75" customHeight="1" x14ac:dyDescent="0.2">
      <c r="A261" s="83" t="s">
        <v>176</v>
      </c>
      <c r="B261" s="130" t="s">
        <v>209</v>
      </c>
      <c r="C261" s="83" t="s">
        <v>244</v>
      </c>
      <c r="D261" s="131">
        <v>0.125</v>
      </c>
      <c r="E261" s="46" t="s">
        <v>177</v>
      </c>
      <c r="F261" s="132">
        <v>9</v>
      </c>
    </row>
    <row r="262" spans="1:6" ht="15.75" customHeight="1" x14ac:dyDescent="0.2">
      <c r="A262" s="83" t="s">
        <v>178</v>
      </c>
      <c r="B262" s="130" t="s">
        <v>209</v>
      </c>
      <c r="C262" s="83" t="s">
        <v>244</v>
      </c>
      <c r="D262" s="131">
        <v>0.04</v>
      </c>
      <c r="E262" s="46" t="s">
        <v>177</v>
      </c>
      <c r="F262" s="132">
        <v>8</v>
      </c>
    </row>
    <row r="263" spans="1:6" ht="15.75" customHeight="1" x14ac:dyDescent="0.2">
      <c r="A263" s="130" t="s">
        <v>211</v>
      </c>
      <c r="B263" s="130" t="s">
        <v>209</v>
      </c>
      <c r="C263" s="130" t="s">
        <v>244</v>
      </c>
      <c r="D263" s="131">
        <v>0.02</v>
      </c>
      <c r="E263" s="130" t="s">
        <v>84</v>
      </c>
      <c r="F263" s="132">
        <v>6</v>
      </c>
    </row>
    <row r="264" spans="1:6" ht="15.75" customHeight="1" x14ac:dyDescent="0.2">
      <c r="A264" s="130" t="s">
        <v>212</v>
      </c>
      <c r="B264" s="130" t="s">
        <v>209</v>
      </c>
      <c r="C264" s="130" t="s">
        <v>244</v>
      </c>
      <c r="D264" s="131">
        <v>0.01</v>
      </c>
      <c r="E264" s="130" t="s">
        <v>100</v>
      </c>
      <c r="F264" s="132">
        <v>12</v>
      </c>
    </row>
    <row r="265" spans="1:6" ht="15.75" customHeight="1" x14ac:dyDescent="0.2">
      <c r="A265" s="130" t="s">
        <v>213</v>
      </c>
      <c r="B265" s="130" t="s">
        <v>209</v>
      </c>
      <c r="C265" s="130" t="s">
        <v>244</v>
      </c>
      <c r="D265" s="131">
        <v>0.02</v>
      </c>
      <c r="E265" s="130" t="s">
        <v>84</v>
      </c>
      <c r="F265" s="132">
        <v>30</v>
      </c>
    </row>
    <row r="266" spans="1:6" ht="15.75" customHeight="1" x14ac:dyDescent="0.2">
      <c r="A266" s="83" t="s">
        <v>175</v>
      </c>
      <c r="B266" s="130" t="s">
        <v>209</v>
      </c>
      <c r="C266" s="83" t="s">
        <v>244</v>
      </c>
      <c r="D266" s="131">
        <v>0.4</v>
      </c>
      <c r="E266" s="46" t="s">
        <v>98</v>
      </c>
      <c r="F266" s="132">
        <v>2</v>
      </c>
    </row>
    <row r="267" spans="1:6" ht="15.75" customHeight="1" x14ac:dyDescent="0.2">
      <c r="A267" s="83" t="s">
        <v>174</v>
      </c>
      <c r="B267" s="130" t="s">
        <v>209</v>
      </c>
      <c r="C267" s="83" t="s">
        <v>244</v>
      </c>
      <c r="D267" s="131">
        <v>0.4</v>
      </c>
      <c r="E267" s="46" t="s">
        <v>98</v>
      </c>
      <c r="F267" s="132">
        <v>3</v>
      </c>
    </row>
    <row r="268" spans="1:6" ht="15.75" customHeight="1" x14ac:dyDescent="0.2">
      <c r="A268" s="83" t="s">
        <v>169</v>
      </c>
      <c r="B268" s="130" t="s">
        <v>214</v>
      </c>
      <c r="C268" s="83" t="s">
        <v>244</v>
      </c>
      <c r="D268" s="131">
        <v>0.1</v>
      </c>
      <c r="E268" s="130" t="s">
        <v>84</v>
      </c>
      <c r="F268" s="132">
        <v>16</v>
      </c>
    </row>
    <row r="269" spans="1:6" ht="15.75" customHeight="1" x14ac:dyDescent="0.2">
      <c r="A269" s="83" t="s">
        <v>170</v>
      </c>
      <c r="B269" s="130" t="s">
        <v>214</v>
      </c>
      <c r="C269" s="83" t="s">
        <v>244</v>
      </c>
      <c r="D269" s="131">
        <v>0.02</v>
      </c>
      <c r="E269" s="46" t="s">
        <v>84</v>
      </c>
      <c r="F269" s="132">
        <v>16</v>
      </c>
    </row>
    <row r="270" spans="1:6" ht="15.75" customHeight="1" x14ac:dyDescent="0.2">
      <c r="A270" s="83" t="s">
        <v>173</v>
      </c>
      <c r="B270" s="130" t="s">
        <v>214</v>
      </c>
      <c r="C270" s="83" t="s">
        <v>244</v>
      </c>
      <c r="D270" s="131">
        <v>0.01</v>
      </c>
      <c r="E270" s="46" t="s">
        <v>84</v>
      </c>
      <c r="F270" s="132">
        <v>16</v>
      </c>
    </row>
    <row r="271" spans="1:6" ht="15.75" customHeight="1" x14ac:dyDescent="0.2">
      <c r="A271" s="83" t="s">
        <v>171</v>
      </c>
      <c r="B271" s="130" t="s">
        <v>214</v>
      </c>
      <c r="C271" s="83" t="s">
        <v>244</v>
      </c>
      <c r="D271" s="131">
        <v>3.5000000000000003E-2</v>
      </c>
      <c r="E271" s="46" t="s">
        <v>100</v>
      </c>
      <c r="F271" s="132">
        <v>22</v>
      </c>
    </row>
    <row r="272" spans="1:6" ht="15.75" customHeight="1" x14ac:dyDescent="0.2">
      <c r="A272" s="83" t="s">
        <v>172</v>
      </c>
      <c r="B272" s="130" t="s">
        <v>214</v>
      </c>
      <c r="C272" s="83" t="s">
        <v>244</v>
      </c>
      <c r="D272" s="131">
        <v>0.02</v>
      </c>
      <c r="E272" s="46" t="s">
        <v>100</v>
      </c>
      <c r="F272" s="132">
        <v>22</v>
      </c>
    </row>
    <row r="273" spans="1:6" ht="15.75" customHeight="1" x14ac:dyDescent="0.2">
      <c r="A273" s="136" t="s">
        <v>248</v>
      </c>
      <c r="B273" s="136" t="s">
        <v>249</v>
      </c>
      <c r="C273" s="83" t="s">
        <v>244</v>
      </c>
      <c r="D273" s="131">
        <v>2.5000000000000001E-2</v>
      </c>
      <c r="E273" s="83" t="s">
        <v>84</v>
      </c>
      <c r="F273" s="138">
        <v>9</v>
      </c>
    </row>
    <row r="274" spans="1:6" ht="15.75" customHeight="1" x14ac:dyDescent="0.2">
      <c r="A274" s="83" t="s">
        <v>250</v>
      </c>
      <c r="B274" s="136" t="s">
        <v>249</v>
      </c>
      <c r="C274" s="83" t="s">
        <v>244</v>
      </c>
      <c r="D274" s="131">
        <v>2.5000000000000001E-2</v>
      </c>
      <c r="E274" s="83" t="s">
        <v>84</v>
      </c>
      <c r="F274" s="138">
        <v>7</v>
      </c>
    </row>
    <row r="275" spans="1:6" ht="15.75" customHeight="1" x14ac:dyDescent="0.2">
      <c r="A275" s="83" t="s">
        <v>106</v>
      </c>
      <c r="B275" s="130" t="s">
        <v>191</v>
      </c>
      <c r="C275" s="83" t="s">
        <v>251</v>
      </c>
      <c r="D275" s="131">
        <v>0.02</v>
      </c>
      <c r="E275" s="46" t="s">
        <v>84</v>
      </c>
      <c r="F275" s="132">
        <v>30</v>
      </c>
    </row>
    <row r="276" spans="1:6" ht="15.75" customHeight="1" x14ac:dyDescent="0.2">
      <c r="A276" s="83" t="s">
        <v>252</v>
      </c>
      <c r="B276" s="130" t="s">
        <v>191</v>
      </c>
      <c r="C276" s="83" t="s">
        <v>251</v>
      </c>
      <c r="D276" s="131">
        <v>0.05</v>
      </c>
      <c r="E276" s="130" t="s">
        <v>84</v>
      </c>
      <c r="F276" s="133">
        <v>70</v>
      </c>
    </row>
    <row r="277" spans="1:6" ht="15.75" customHeight="1" x14ac:dyDescent="0.2">
      <c r="A277" s="83" t="s">
        <v>193</v>
      </c>
      <c r="B277" s="130" t="s">
        <v>191</v>
      </c>
      <c r="C277" s="83" t="s">
        <v>251</v>
      </c>
      <c r="D277" s="131">
        <v>0.02</v>
      </c>
      <c r="E277" s="46" t="s">
        <v>84</v>
      </c>
      <c r="F277" s="132">
        <v>45</v>
      </c>
    </row>
    <row r="278" spans="1:6" ht="15.75" customHeight="1" x14ac:dyDescent="0.2">
      <c r="A278" s="83" t="s">
        <v>108</v>
      </c>
      <c r="B278" s="130" t="s">
        <v>191</v>
      </c>
      <c r="C278" s="83" t="s">
        <v>251</v>
      </c>
      <c r="D278" s="131">
        <v>1.4999999999999999E-2</v>
      </c>
      <c r="E278" s="46" t="s">
        <v>84</v>
      </c>
      <c r="F278" s="132">
        <v>55</v>
      </c>
    </row>
    <row r="279" spans="1:6" ht="15.75" customHeight="1" x14ac:dyDescent="0.2">
      <c r="A279" s="83" t="s">
        <v>114</v>
      </c>
      <c r="B279" s="130" t="s">
        <v>191</v>
      </c>
      <c r="C279" s="83" t="s">
        <v>251</v>
      </c>
      <c r="D279" s="131">
        <v>1.4999999999999999E-2</v>
      </c>
      <c r="E279" s="46" t="s">
        <v>84</v>
      </c>
      <c r="F279" s="138">
        <v>40</v>
      </c>
    </row>
    <row r="280" spans="1:6" ht="15.75" customHeight="1" x14ac:dyDescent="0.2">
      <c r="A280" s="130" t="s">
        <v>194</v>
      </c>
      <c r="B280" s="130" t="s">
        <v>191</v>
      </c>
      <c r="C280" s="83" t="s">
        <v>251</v>
      </c>
      <c r="D280" s="131">
        <v>0.01</v>
      </c>
      <c r="E280" s="130" t="s">
        <v>84</v>
      </c>
      <c r="F280" s="132">
        <v>45</v>
      </c>
    </row>
    <row r="281" spans="1:6" ht="15.75" customHeight="1" x14ac:dyDescent="0.2">
      <c r="A281" s="83" t="s">
        <v>107</v>
      </c>
      <c r="B281" s="130" t="s">
        <v>191</v>
      </c>
      <c r="C281" s="83" t="s">
        <v>251</v>
      </c>
      <c r="D281" s="131">
        <v>0.02</v>
      </c>
      <c r="E281" s="46" t="s">
        <v>84</v>
      </c>
      <c r="F281" s="132">
        <v>46</v>
      </c>
    </row>
    <row r="282" spans="1:6" ht="15.75" customHeight="1" x14ac:dyDescent="0.2">
      <c r="A282" s="130" t="s">
        <v>235</v>
      </c>
      <c r="B282" s="130" t="s">
        <v>191</v>
      </c>
      <c r="C282" s="83" t="s">
        <v>251</v>
      </c>
      <c r="D282" s="131">
        <v>0.01</v>
      </c>
      <c r="E282" s="130" t="s">
        <v>100</v>
      </c>
      <c r="F282" s="132">
        <v>10</v>
      </c>
    </row>
    <row r="283" spans="1:6" ht="15.75" customHeight="1" x14ac:dyDescent="0.2">
      <c r="A283" s="83" t="s">
        <v>233</v>
      </c>
      <c r="B283" s="130" t="s">
        <v>191</v>
      </c>
      <c r="C283" s="83" t="s">
        <v>251</v>
      </c>
      <c r="D283" s="131">
        <v>4</v>
      </c>
      <c r="E283" s="130" t="s">
        <v>100</v>
      </c>
      <c r="F283" s="132">
        <v>2.5</v>
      </c>
    </row>
    <row r="284" spans="1:6" ht="15.75" customHeight="1" x14ac:dyDescent="0.2">
      <c r="A284" s="83" t="s">
        <v>253</v>
      </c>
      <c r="B284" s="130" t="s">
        <v>191</v>
      </c>
      <c r="C284" s="83" t="s">
        <v>251</v>
      </c>
      <c r="D284" s="131">
        <v>3</v>
      </c>
      <c r="E284" s="46" t="s">
        <v>100</v>
      </c>
      <c r="F284" s="139">
        <v>1.2</v>
      </c>
    </row>
    <row r="285" spans="1:6" ht="15.75" customHeight="1" x14ac:dyDescent="0.2">
      <c r="A285" s="83" t="s">
        <v>254</v>
      </c>
      <c r="B285" s="130" t="s">
        <v>191</v>
      </c>
      <c r="C285" s="83" t="s">
        <v>251</v>
      </c>
      <c r="D285" s="131">
        <v>3</v>
      </c>
      <c r="E285" s="46" t="s">
        <v>100</v>
      </c>
      <c r="F285" s="139">
        <v>1.2</v>
      </c>
    </row>
    <row r="286" spans="1:6" ht="15.75" customHeight="1" x14ac:dyDescent="0.2">
      <c r="A286" s="83" t="s">
        <v>109</v>
      </c>
      <c r="B286" s="130" t="s">
        <v>191</v>
      </c>
      <c r="C286" s="83" t="s">
        <v>251</v>
      </c>
      <c r="D286" s="131">
        <v>0.02</v>
      </c>
      <c r="E286" s="46" t="s">
        <v>84</v>
      </c>
      <c r="F286" s="133">
        <v>35</v>
      </c>
    </row>
    <row r="287" spans="1:6" ht="15.75" customHeight="1" x14ac:dyDescent="0.2">
      <c r="A287" s="83" t="s">
        <v>110</v>
      </c>
      <c r="B287" s="130" t="s">
        <v>191</v>
      </c>
      <c r="C287" s="83" t="s">
        <v>251</v>
      </c>
      <c r="D287" s="131">
        <v>1.4999999999999999E-2</v>
      </c>
      <c r="E287" s="46" t="s">
        <v>84</v>
      </c>
      <c r="F287" s="132">
        <v>56</v>
      </c>
    </row>
    <row r="288" spans="1:6" ht="15.75" customHeight="1" x14ac:dyDescent="0.2">
      <c r="A288" s="130" t="s">
        <v>196</v>
      </c>
      <c r="B288" s="130" t="s">
        <v>191</v>
      </c>
      <c r="C288" s="130" t="s">
        <v>251</v>
      </c>
      <c r="D288" s="131">
        <v>6.0000000000000001E-3</v>
      </c>
      <c r="E288" s="130" t="s">
        <v>84</v>
      </c>
      <c r="F288" s="132">
        <v>150</v>
      </c>
    </row>
    <row r="289" spans="1:6" ht="15.75" customHeight="1" x14ac:dyDescent="0.2">
      <c r="A289" s="130" t="s">
        <v>197</v>
      </c>
      <c r="B289" s="130" t="s">
        <v>191</v>
      </c>
      <c r="C289" s="83" t="s">
        <v>251</v>
      </c>
      <c r="D289" s="131">
        <v>0.01</v>
      </c>
      <c r="E289" s="130" t="s">
        <v>84</v>
      </c>
      <c r="F289" s="132">
        <v>65</v>
      </c>
    </row>
    <row r="290" spans="1:6" ht="15.75" customHeight="1" x14ac:dyDescent="0.2">
      <c r="A290" s="83" t="s">
        <v>255</v>
      </c>
      <c r="B290" s="130" t="s">
        <v>191</v>
      </c>
      <c r="C290" s="83" t="s">
        <v>251</v>
      </c>
      <c r="D290" s="131">
        <v>0.01</v>
      </c>
      <c r="E290" s="46" t="s">
        <v>84</v>
      </c>
      <c r="F290" s="133">
        <v>25</v>
      </c>
    </row>
    <row r="291" spans="1:6" ht="15.75" customHeight="1" x14ac:dyDescent="0.2">
      <c r="A291" s="130" t="s">
        <v>198</v>
      </c>
      <c r="B291" s="130" t="s">
        <v>191</v>
      </c>
      <c r="C291" s="83" t="s">
        <v>251</v>
      </c>
      <c r="D291" s="131">
        <v>0.01</v>
      </c>
      <c r="E291" s="130" t="s">
        <v>84</v>
      </c>
      <c r="F291" s="132">
        <v>75</v>
      </c>
    </row>
    <row r="292" spans="1:6" ht="15.75" customHeight="1" x14ac:dyDescent="0.2">
      <c r="A292" s="130" t="s">
        <v>199</v>
      </c>
      <c r="B292" s="130" t="s">
        <v>191</v>
      </c>
      <c r="C292" s="83" t="s">
        <v>251</v>
      </c>
      <c r="D292" s="131">
        <v>0.01</v>
      </c>
      <c r="E292" s="130" t="s">
        <v>84</v>
      </c>
      <c r="F292" s="132">
        <v>65</v>
      </c>
    </row>
    <row r="293" spans="1:6" ht="15.75" customHeight="1" x14ac:dyDescent="0.2">
      <c r="A293" s="83" t="s">
        <v>105</v>
      </c>
      <c r="B293" s="130" t="s">
        <v>191</v>
      </c>
      <c r="C293" s="83" t="s">
        <v>251</v>
      </c>
      <c r="D293" s="131">
        <v>1.4999999999999999E-2</v>
      </c>
      <c r="E293" s="46" t="s">
        <v>84</v>
      </c>
      <c r="F293" s="132">
        <v>40</v>
      </c>
    </row>
    <row r="294" spans="1:6" ht="15.75" customHeight="1" x14ac:dyDescent="0.2">
      <c r="A294" s="83" t="s">
        <v>256</v>
      </c>
      <c r="B294" s="130" t="s">
        <v>191</v>
      </c>
      <c r="C294" s="83" t="s">
        <v>251</v>
      </c>
      <c r="D294" s="131">
        <v>0.06</v>
      </c>
      <c r="E294" s="46" t="s">
        <v>84</v>
      </c>
      <c r="F294" s="133">
        <v>45</v>
      </c>
    </row>
    <row r="295" spans="1:6" ht="15.75" customHeight="1" x14ac:dyDescent="0.2">
      <c r="A295" s="83" t="s">
        <v>200</v>
      </c>
      <c r="B295" s="130" t="s">
        <v>191</v>
      </c>
      <c r="C295" s="83" t="s">
        <v>251</v>
      </c>
      <c r="D295" s="131">
        <v>0.01</v>
      </c>
      <c r="E295" s="46" t="s">
        <v>84</v>
      </c>
      <c r="F295" s="132">
        <v>55</v>
      </c>
    </row>
    <row r="296" spans="1:6" ht="15.75" customHeight="1" x14ac:dyDescent="0.2">
      <c r="A296" s="83" t="s">
        <v>103</v>
      </c>
      <c r="B296" s="130" t="s">
        <v>191</v>
      </c>
      <c r="C296" s="83" t="s">
        <v>251</v>
      </c>
      <c r="D296" s="131">
        <v>1.4999999999999999E-2</v>
      </c>
      <c r="E296" s="46" t="s">
        <v>84</v>
      </c>
      <c r="F296" s="132">
        <v>60</v>
      </c>
    </row>
    <row r="297" spans="1:6" ht="15.75" customHeight="1" x14ac:dyDescent="0.2">
      <c r="A297" s="136" t="s">
        <v>134</v>
      </c>
      <c r="B297" s="134" t="s">
        <v>201</v>
      </c>
      <c r="C297" s="83" t="s">
        <v>251</v>
      </c>
      <c r="D297" s="131">
        <v>0.02</v>
      </c>
      <c r="E297" s="83" t="s">
        <v>84</v>
      </c>
      <c r="F297" s="138">
        <v>50</v>
      </c>
    </row>
    <row r="298" spans="1:6" ht="15.75" customHeight="1" x14ac:dyDescent="0.2">
      <c r="A298" s="83" t="s">
        <v>119</v>
      </c>
      <c r="B298" s="134" t="s">
        <v>201</v>
      </c>
      <c r="C298" s="83" t="s">
        <v>251</v>
      </c>
      <c r="D298" s="131">
        <v>0.3</v>
      </c>
      <c r="E298" s="46" t="s">
        <v>100</v>
      </c>
      <c r="F298" s="132">
        <v>1.8</v>
      </c>
    </row>
    <row r="299" spans="1:6" ht="15.75" customHeight="1" x14ac:dyDescent="0.2">
      <c r="A299" s="83" t="s">
        <v>257</v>
      </c>
      <c r="B299" s="134" t="s">
        <v>201</v>
      </c>
      <c r="C299" s="83" t="s">
        <v>251</v>
      </c>
      <c r="D299" s="131">
        <v>0.02</v>
      </c>
      <c r="E299" s="46" t="s">
        <v>84</v>
      </c>
      <c r="F299" s="133">
        <v>35</v>
      </c>
    </row>
    <row r="300" spans="1:6" ht="15.75" customHeight="1" x14ac:dyDescent="0.2">
      <c r="A300" s="136" t="s">
        <v>157</v>
      </c>
      <c r="B300" s="130" t="s">
        <v>202</v>
      </c>
      <c r="C300" s="83" t="s">
        <v>251</v>
      </c>
      <c r="D300" s="131">
        <v>0.06</v>
      </c>
      <c r="E300" s="83" t="s">
        <v>84</v>
      </c>
      <c r="F300" s="132">
        <v>55</v>
      </c>
    </row>
    <row r="301" spans="1:6" ht="15.75" customHeight="1" x14ac:dyDescent="0.2">
      <c r="A301" s="83" t="s">
        <v>239</v>
      </c>
      <c r="B301" s="130" t="s">
        <v>202</v>
      </c>
      <c r="C301" s="83" t="s">
        <v>251</v>
      </c>
      <c r="D301" s="131">
        <v>0.08</v>
      </c>
      <c r="E301" s="83" t="s">
        <v>84</v>
      </c>
      <c r="F301" s="133">
        <v>37</v>
      </c>
    </row>
    <row r="302" spans="1:6" ht="15.75" customHeight="1" x14ac:dyDescent="0.2">
      <c r="A302" s="130" t="s">
        <v>158</v>
      </c>
      <c r="B302" s="130" t="s">
        <v>202</v>
      </c>
      <c r="C302" s="83" t="s">
        <v>251</v>
      </c>
      <c r="D302" s="131">
        <v>0.05</v>
      </c>
      <c r="E302" s="83" t="s">
        <v>84</v>
      </c>
      <c r="F302" s="133">
        <v>23</v>
      </c>
    </row>
    <row r="303" spans="1:6" ht="15.75" customHeight="1" x14ac:dyDescent="0.2">
      <c r="A303" s="136" t="s">
        <v>258</v>
      </c>
      <c r="B303" s="130" t="s">
        <v>202</v>
      </c>
      <c r="C303" s="83" t="s">
        <v>251</v>
      </c>
      <c r="D303" s="131">
        <v>0.1</v>
      </c>
      <c r="E303" s="83" t="s">
        <v>84</v>
      </c>
      <c r="F303" s="138">
        <v>18</v>
      </c>
    </row>
    <row r="304" spans="1:6" ht="15.75" customHeight="1" x14ac:dyDescent="0.2">
      <c r="A304" s="83" t="s">
        <v>93</v>
      </c>
      <c r="B304" s="130" t="s">
        <v>204</v>
      </c>
      <c r="C304" s="83" t="s">
        <v>251</v>
      </c>
      <c r="D304" s="131">
        <v>7.0000000000000007E-2</v>
      </c>
      <c r="E304" s="130" t="s">
        <v>100</v>
      </c>
      <c r="F304" s="132">
        <v>9</v>
      </c>
    </row>
    <row r="305" spans="1:6" ht="15.75" customHeight="1" x14ac:dyDescent="0.2">
      <c r="A305" s="83" t="s">
        <v>94</v>
      </c>
      <c r="B305" s="130" t="s">
        <v>204</v>
      </c>
      <c r="C305" s="83" t="s">
        <v>251</v>
      </c>
      <c r="D305" s="131">
        <v>0.05</v>
      </c>
      <c r="E305" s="130" t="s">
        <v>100</v>
      </c>
      <c r="F305" s="132">
        <v>12</v>
      </c>
    </row>
    <row r="306" spans="1:6" ht="15.75" customHeight="1" x14ac:dyDescent="0.2">
      <c r="A306" s="83" t="s">
        <v>95</v>
      </c>
      <c r="B306" s="130" t="s">
        <v>204</v>
      </c>
      <c r="C306" s="83" t="s">
        <v>251</v>
      </c>
      <c r="D306" s="131">
        <v>0.02</v>
      </c>
      <c r="E306" s="46" t="s">
        <v>84</v>
      </c>
      <c r="F306" s="132">
        <v>12</v>
      </c>
    </row>
    <row r="307" spans="1:6" ht="15.75" customHeight="1" x14ac:dyDescent="0.2">
      <c r="A307" s="83" t="s">
        <v>112</v>
      </c>
      <c r="B307" s="130" t="s">
        <v>204</v>
      </c>
      <c r="C307" s="83" t="s">
        <v>251</v>
      </c>
      <c r="D307" s="131">
        <v>5.0000000000000001E-3</v>
      </c>
      <c r="E307" s="46" t="s">
        <v>84</v>
      </c>
      <c r="F307" s="132">
        <v>50</v>
      </c>
    </row>
    <row r="308" spans="1:6" ht="15.75" customHeight="1" x14ac:dyDescent="0.2">
      <c r="A308" s="83" t="s">
        <v>185</v>
      </c>
      <c r="B308" s="130" t="s">
        <v>209</v>
      </c>
      <c r="C308" s="83" t="s">
        <v>251</v>
      </c>
      <c r="D308" s="131">
        <v>0.125</v>
      </c>
      <c r="E308" s="46" t="s">
        <v>84</v>
      </c>
      <c r="F308" s="132">
        <v>5</v>
      </c>
    </row>
    <row r="309" spans="1:6" ht="15.75" customHeight="1" x14ac:dyDescent="0.2">
      <c r="A309" s="83" t="s">
        <v>181</v>
      </c>
      <c r="B309" s="130" t="s">
        <v>209</v>
      </c>
      <c r="C309" s="83" t="s">
        <v>251</v>
      </c>
      <c r="D309" s="131">
        <v>0.25</v>
      </c>
      <c r="E309" s="46" t="s">
        <v>98</v>
      </c>
      <c r="F309" s="132">
        <v>4</v>
      </c>
    </row>
    <row r="310" spans="1:6" ht="15.75" customHeight="1" x14ac:dyDescent="0.2">
      <c r="A310" s="83" t="s">
        <v>179</v>
      </c>
      <c r="B310" s="130" t="s">
        <v>209</v>
      </c>
      <c r="C310" s="83" t="s">
        <v>251</v>
      </c>
      <c r="D310" s="131">
        <v>0.12</v>
      </c>
      <c r="E310" s="46" t="s">
        <v>177</v>
      </c>
      <c r="F310" s="132">
        <v>10</v>
      </c>
    </row>
    <row r="311" spans="1:6" ht="15.75" customHeight="1" x14ac:dyDescent="0.2">
      <c r="A311" s="83" t="s">
        <v>180</v>
      </c>
      <c r="B311" s="130" t="s">
        <v>209</v>
      </c>
      <c r="C311" s="83" t="s">
        <v>251</v>
      </c>
      <c r="D311" s="131">
        <v>0.05</v>
      </c>
      <c r="E311" s="46" t="s">
        <v>177</v>
      </c>
      <c r="F311" s="132">
        <v>9</v>
      </c>
    </row>
    <row r="312" spans="1:6" ht="15.75" customHeight="1" x14ac:dyDescent="0.2">
      <c r="A312" s="83" t="s">
        <v>182</v>
      </c>
      <c r="B312" s="130" t="s">
        <v>209</v>
      </c>
      <c r="C312" s="83" t="s">
        <v>251</v>
      </c>
      <c r="D312" s="131">
        <v>0.05</v>
      </c>
      <c r="E312" s="130" t="s">
        <v>100</v>
      </c>
      <c r="F312" s="132">
        <v>28</v>
      </c>
    </row>
    <row r="313" spans="1:6" ht="15.75" customHeight="1" x14ac:dyDescent="0.2">
      <c r="A313" s="83" t="s">
        <v>184</v>
      </c>
      <c r="B313" s="130" t="s">
        <v>209</v>
      </c>
      <c r="C313" s="83" t="s">
        <v>251</v>
      </c>
      <c r="D313" s="131">
        <v>0.05</v>
      </c>
      <c r="E313" s="130" t="s">
        <v>100</v>
      </c>
      <c r="F313" s="132">
        <v>12</v>
      </c>
    </row>
    <row r="314" spans="1:6" ht="15.75" customHeight="1" x14ac:dyDescent="0.2">
      <c r="A314" s="83" t="s">
        <v>176</v>
      </c>
      <c r="B314" s="130" t="s">
        <v>209</v>
      </c>
      <c r="C314" s="83" t="s">
        <v>251</v>
      </c>
      <c r="D314" s="131">
        <v>0.125</v>
      </c>
      <c r="E314" s="46" t="s">
        <v>177</v>
      </c>
      <c r="F314" s="132">
        <v>9</v>
      </c>
    </row>
    <row r="315" spans="1:6" ht="15.75" customHeight="1" x14ac:dyDescent="0.2">
      <c r="A315" s="83" t="s">
        <v>178</v>
      </c>
      <c r="B315" s="130" t="s">
        <v>209</v>
      </c>
      <c r="C315" s="83" t="s">
        <v>251</v>
      </c>
      <c r="D315" s="131">
        <v>0.04</v>
      </c>
      <c r="E315" s="46" t="s">
        <v>177</v>
      </c>
      <c r="F315" s="132">
        <v>8</v>
      </c>
    </row>
    <row r="316" spans="1:6" ht="15.75" customHeight="1" x14ac:dyDescent="0.2">
      <c r="A316" s="130" t="s">
        <v>211</v>
      </c>
      <c r="B316" s="130" t="s">
        <v>209</v>
      </c>
      <c r="C316" s="130" t="s">
        <v>251</v>
      </c>
      <c r="D316" s="131">
        <v>0.02</v>
      </c>
      <c r="E316" s="130" t="s">
        <v>84</v>
      </c>
      <c r="F316" s="132">
        <v>6</v>
      </c>
    </row>
    <row r="317" spans="1:6" ht="15.75" customHeight="1" x14ac:dyDescent="0.2">
      <c r="A317" s="130" t="s">
        <v>212</v>
      </c>
      <c r="B317" s="130" t="s">
        <v>209</v>
      </c>
      <c r="C317" s="130" t="s">
        <v>251</v>
      </c>
      <c r="D317" s="131">
        <v>0.01</v>
      </c>
      <c r="E317" s="130" t="s">
        <v>100</v>
      </c>
      <c r="F317" s="132">
        <v>12</v>
      </c>
    </row>
    <row r="318" spans="1:6" ht="15.75" customHeight="1" x14ac:dyDescent="0.2">
      <c r="A318" s="130" t="s">
        <v>213</v>
      </c>
      <c r="B318" s="130" t="s">
        <v>209</v>
      </c>
      <c r="C318" s="130" t="s">
        <v>251</v>
      </c>
      <c r="D318" s="131">
        <v>0.02</v>
      </c>
      <c r="E318" s="130" t="s">
        <v>84</v>
      </c>
      <c r="F318" s="132">
        <v>30</v>
      </c>
    </row>
    <row r="319" spans="1:6" ht="15.75" customHeight="1" x14ac:dyDescent="0.2">
      <c r="A319" s="83" t="s">
        <v>175</v>
      </c>
      <c r="B319" s="130" t="s">
        <v>209</v>
      </c>
      <c r="C319" s="83" t="s">
        <v>251</v>
      </c>
      <c r="D319" s="131">
        <v>0.4</v>
      </c>
      <c r="E319" s="46" t="s">
        <v>98</v>
      </c>
      <c r="F319" s="132">
        <v>2</v>
      </c>
    </row>
    <row r="320" spans="1:6" ht="15.75" customHeight="1" x14ac:dyDescent="0.2">
      <c r="A320" s="83" t="s">
        <v>174</v>
      </c>
      <c r="B320" s="130" t="s">
        <v>209</v>
      </c>
      <c r="C320" s="83" t="s">
        <v>251</v>
      </c>
      <c r="D320" s="131">
        <v>0.4</v>
      </c>
      <c r="E320" s="46" t="s">
        <v>98</v>
      </c>
      <c r="F320" s="132">
        <v>3</v>
      </c>
    </row>
    <row r="321" spans="1:6" ht="15.75" customHeight="1" x14ac:dyDescent="0.2">
      <c r="A321" s="83" t="s">
        <v>169</v>
      </c>
      <c r="B321" s="130" t="s">
        <v>214</v>
      </c>
      <c r="C321" s="83" t="s">
        <v>251</v>
      </c>
      <c r="D321" s="131">
        <v>0.1</v>
      </c>
      <c r="E321" s="130" t="s">
        <v>84</v>
      </c>
      <c r="F321" s="132">
        <v>16</v>
      </c>
    </row>
    <row r="322" spans="1:6" ht="15.75" customHeight="1" x14ac:dyDescent="0.2">
      <c r="A322" s="83" t="s">
        <v>170</v>
      </c>
      <c r="B322" s="130" t="s">
        <v>214</v>
      </c>
      <c r="C322" s="83" t="s">
        <v>251</v>
      </c>
      <c r="D322" s="131">
        <v>0.02</v>
      </c>
      <c r="E322" s="46" t="s">
        <v>84</v>
      </c>
      <c r="F322" s="132">
        <v>16</v>
      </c>
    </row>
    <row r="323" spans="1:6" ht="15.75" customHeight="1" x14ac:dyDescent="0.2">
      <c r="A323" s="83" t="s">
        <v>173</v>
      </c>
      <c r="B323" s="130" t="s">
        <v>214</v>
      </c>
      <c r="C323" s="83" t="s">
        <v>251</v>
      </c>
      <c r="D323" s="131">
        <v>0.01</v>
      </c>
      <c r="E323" s="46" t="s">
        <v>84</v>
      </c>
      <c r="F323" s="132">
        <v>16</v>
      </c>
    </row>
    <row r="324" spans="1:6" ht="15.75" customHeight="1" x14ac:dyDescent="0.2">
      <c r="A324" s="83" t="s">
        <v>171</v>
      </c>
      <c r="B324" s="130" t="s">
        <v>214</v>
      </c>
      <c r="C324" s="83" t="s">
        <v>251</v>
      </c>
      <c r="D324" s="131">
        <v>3.5000000000000003E-2</v>
      </c>
      <c r="E324" s="46" t="s">
        <v>100</v>
      </c>
      <c r="F324" s="132">
        <v>22</v>
      </c>
    </row>
    <row r="325" spans="1:6" ht="15.75" customHeight="1" x14ac:dyDescent="0.2">
      <c r="A325" s="83" t="s">
        <v>172</v>
      </c>
      <c r="B325" s="130" t="s">
        <v>214</v>
      </c>
      <c r="C325" s="83" t="s">
        <v>251</v>
      </c>
      <c r="D325" s="131">
        <v>0.02</v>
      </c>
      <c r="E325" s="46" t="s">
        <v>100</v>
      </c>
      <c r="F325" s="132">
        <v>22</v>
      </c>
    </row>
    <row r="326" spans="1:6" ht="15.75" customHeight="1" x14ac:dyDescent="0.2">
      <c r="A326" s="130" t="s">
        <v>259</v>
      </c>
      <c r="B326" s="130" t="s">
        <v>191</v>
      </c>
      <c r="C326" s="130" t="s">
        <v>218</v>
      </c>
      <c r="D326" s="131">
        <v>1.4999999999999999E-2</v>
      </c>
      <c r="E326" s="46" t="s">
        <v>84</v>
      </c>
      <c r="F326" s="132">
        <v>6</v>
      </c>
    </row>
    <row r="327" spans="1:6" ht="15.75" customHeight="1" x14ac:dyDescent="0.2">
      <c r="A327" s="83" t="s">
        <v>106</v>
      </c>
      <c r="B327" s="130" t="s">
        <v>191</v>
      </c>
      <c r="C327" s="83" t="s">
        <v>218</v>
      </c>
      <c r="D327" s="131">
        <v>0.02</v>
      </c>
      <c r="E327" s="46" t="s">
        <v>84</v>
      </c>
      <c r="F327" s="132">
        <v>30</v>
      </c>
    </row>
    <row r="328" spans="1:6" ht="15.75" customHeight="1" x14ac:dyDescent="0.2">
      <c r="A328" s="83" t="s">
        <v>117</v>
      </c>
      <c r="B328" s="130" t="s">
        <v>191</v>
      </c>
      <c r="C328" s="83" t="s">
        <v>218</v>
      </c>
      <c r="D328" s="131">
        <v>1</v>
      </c>
      <c r="E328" s="46" t="s">
        <v>100</v>
      </c>
      <c r="F328" s="132">
        <v>0.6</v>
      </c>
    </row>
    <row r="329" spans="1:6" ht="15.75" customHeight="1" x14ac:dyDescent="0.2">
      <c r="A329" s="83" t="s">
        <v>108</v>
      </c>
      <c r="B329" s="130" t="s">
        <v>191</v>
      </c>
      <c r="C329" s="83" t="s">
        <v>218</v>
      </c>
      <c r="D329" s="131">
        <v>1.4999999999999999E-2</v>
      </c>
      <c r="E329" s="46" t="s">
        <v>84</v>
      </c>
      <c r="F329" s="132">
        <v>55</v>
      </c>
    </row>
    <row r="330" spans="1:6" ht="15.75" customHeight="1" x14ac:dyDescent="0.2">
      <c r="A330" s="130" t="s">
        <v>194</v>
      </c>
      <c r="B330" s="130" t="s">
        <v>191</v>
      </c>
      <c r="C330" s="83" t="s">
        <v>218</v>
      </c>
      <c r="D330" s="131">
        <v>0.01</v>
      </c>
      <c r="E330" s="130" t="s">
        <v>84</v>
      </c>
      <c r="F330" s="132">
        <v>45</v>
      </c>
    </row>
    <row r="331" spans="1:6" ht="15.75" customHeight="1" x14ac:dyDescent="0.2">
      <c r="A331" s="83" t="s">
        <v>107</v>
      </c>
      <c r="B331" s="130" t="s">
        <v>191</v>
      </c>
      <c r="C331" s="83" t="s">
        <v>218</v>
      </c>
      <c r="D331" s="131">
        <v>0.02</v>
      </c>
      <c r="E331" s="46" t="s">
        <v>84</v>
      </c>
      <c r="F331" s="132">
        <v>46</v>
      </c>
    </row>
    <row r="332" spans="1:6" ht="15.75" customHeight="1" x14ac:dyDescent="0.2">
      <c r="A332" s="83" t="s">
        <v>196</v>
      </c>
      <c r="B332" s="130" t="s">
        <v>191</v>
      </c>
      <c r="C332" s="83" t="s">
        <v>218</v>
      </c>
      <c r="D332" s="131">
        <v>6.0000000000000001E-3</v>
      </c>
      <c r="E332" s="46" t="s">
        <v>84</v>
      </c>
      <c r="F332" s="133">
        <v>60</v>
      </c>
    </row>
    <row r="333" spans="1:6" ht="15.75" customHeight="1" x14ac:dyDescent="0.2">
      <c r="A333" s="130" t="s">
        <v>197</v>
      </c>
      <c r="B333" s="130" t="s">
        <v>191</v>
      </c>
      <c r="C333" s="83" t="s">
        <v>218</v>
      </c>
      <c r="D333" s="131">
        <v>0.01</v>
      </c>
      <c r="E333" s="130" t="s">
        <v>84</v>
      </c>
      <c r="F333" s="132">
        <v>65</v>
      </c>
    </row>
    <row r="334" spans="1:6" ht="15.75" customHeight="1" x14ac:dyDescent="0.2">
      <c r="A334" s="130" t="s">
        <v>198</v>
      </c>
      <c r="B334" s="130" t="s">
        <v>191</v>
      </c>
      <c r="C334" s="83" t="s">
        <v>218</v>
      </c>
      <c r="D334" s="131">
        <v>0.01</v>
      </c>
      <c r="E334" s="130" t="s">
        <v>84</v>
      </c>
      <c r="F334" s="132">
        <v>75</v>
      </c>
    </row>
    <row r="335" spans="1:6" ht="15.75" customHeight="1" x14ac:dyDescent="0.2">
      <c r="A335" s="130" t="s">
        <v>199</v>
      </c>
      <c r="B335" s="130" t="s">
        <v>191</v>
      </c>
      <c r="C335" s="83" t="s">
        <v>218</v>
      </c>
      <c r="D335" s="131">
        <v>0.01</v>
      </c>
      <c r="E335" s="130" t="s">
        <v>84</v>
      </c>
      <c r="F335" s="132">
        <v>65</v>
      </c>
    </row>
    <row r="336" spans="1:6" ht="15.75" customHeight="1" x14ac:dyDescent="0.2">
      <c r="A336" s="83" t="s">
        <v>105</v>
      </c>
      <c r="B336" s="130" t="s">
        <v>191</v>
      </c>
      <c r="C336" s="83" t="s">
        <v>218</v>
      </c>
      <c r="D336" s="131">
        <v>1.4999999999999999E-2</v>
      </c>
      <c r="E336" s="46" t="s">
        <v>84</v>
      </c>
      <c r="F336" s="132">
        <v>40</v>
      </c>
    </row>
    <row r="337" spans="1:6" ht="15.75" customHeight="1" x14ac:dyDescent="0.2">
      <c r="A337" s="83" t="s">
        <v>200</v>
      </c>
      <c r="B337" s="130" t="s">
        <v>191</v>
      </c>
      <c r="C337" s="83" t="s">
        <v>218</v>
      </c>
      <c r="D337" s="131">
        <v>0.01</v>
      </c>
      <c r="E337" s="46" t="s">
        <v>84</v>
      </c>
      <c r="F337" s="132">
        <v>55</v>
      </c>
    </row>
    <row r="338" spans="1:6" ht="15.75" customHeight="1" x14ac:dyDescent="0.2">
      <c r="A338" s="130" t="s">
        <v>260</v>
      </c>
      <c r="B338" s="130" t="s">
        <v>191</v>
      </c>
      <c r="C338" s="130" t="s">
        <v>218</v>
      </c>
      <c r="D338" s="131">
        <v>1.4999999999999999E-2</v>
      </c>
      <c r="E338" s="46" t="s">
        <v>84</v>
      </c>
      <c r="F338" s="132">
        <v>16</v>
      </c>
    </row>
    <row r="339" spans="1:6" ht="15.75" customHeight="1" x14ac:dyDescent="0.2">
      <c r="A339" s="83" t="s">
        <v>103</v>
      </c>
      <c r="B339" s="130" t="s">
        <v>191</v>
      </c>
      <c r="C339" s="83" t="s">
        <v>218</v>
      </c>
      <c r="D339" s="131">
        <v>1.4999999999999999E-2</v>
      </c>
      <c r="E339" s="46" t="s">
        <v>84</v>
      </c>
      <c r="F339" s="132">
        <v>60</v>
      </c>
    </row>
    <row r="340" spans="1:6" ht="15.75" customHeight="1" x14ac:dyDescent="0.2">
      <c r="A340" s="83" t="s">
        <v>261</v>
      </c>
      <c r="B340" s="134" t="s">
        <v>201</v>
      </c>
      <c r="C340" s="83" t="s">
        <v>218</v>
      </c>
      <c r="D340" s="131">
        <v>0.05</v>
      </c>
      <c r="E340" s="83" t="s">
        <v>84</v>
      </c>
      <c r="F340" s="133">
        <v>35</v>
      </c>
    </row>
    <row r="341" spans="1:6" ht="15.75" customHeight="1" x14ac:dyDescent="0.2">
      <c r="A341" s="83" t="s">
        <v>262</v>
      </c>
      <c r="B341" s="134" t="s">
        <v>201</v>
      </c>
      <c r="C341" s="83" t="s">
        <v>218</v>
      </c>
      <c r="D341" s="131">
        <v>0.05</v>
      </c>
      <c r="E341" s="83" t="s">
        <v>84</v>
      </c>
      <c r="F341" s="133">
        <v>80</v>
      </c>
    </row>
    <row r="342" spans="1:6" ht="15.75" customHeight="1" x14ac:dyDescent="0.2">
      <c r="A342" s="83" t="s">
        <v>263</v>
      </c>
      <c r="B342" s="134" t="s">
        <v>201</v>
      </c>
      <c r="C342" s="83" t="s">
        <v>218</v>
      </c>
      <c r="D342" s="131">
        <v>0.09</v>
      </c>
      <c r="E342" s="46" t="s">
        <v>84</v>
      </c>
      <c r="F342" s="133">
        <v>95</v>
      </c>
    </row>
    <row r="343" spans="1:6" ht="15.75" customHeight="1" x14ac:dyDescent="0.2">
      <c r="A343" s="83" t="s">
        <v>264</v>
      </c>
      <c r="B343" s="134" t="s">
        <v>201</v>
      </c>
      <c r="C343" s="83" t="s">
        <v>218</v>
      </c>
      <c r="D343" s="131">
        <v>0.05</v>
      </c>
      <c r="E343" s="83" t="s">
        <v>84</v>
      </c>
      <c r="F343" s="133">
        <v>70</v>
      </c>
    </row>
    <row r="344" spans="1:6" ht="15.75" customHeight="1" x14ac:dyDescent="0.2">
      <c r="A344" s="83" t="s">
        <v>265</v>
      </c>
      <c r="B344" s="134" t="s">
        <v>201</v>
      </c>
      <c r="C344" s="83" t="s">
        <v>218</v>
      </c>
      <c r="D344" s="131">
        <v>0.1</v>
      </c>
      <c r="E344" s="83" t="s">
        <v>84</v>
      </c>
      <c r="F344" s="138">
        <v>45</v>
      </c>
    </row>
    <row r="345" spans="1:6" ht="15.75" customHeight="1" x14ac:dyDescent="0.2">
      <c r="A345" s="83" t="s">
        <v>266</v>
      </c>
      <c r="B345" s="134" t="s">
        <v>201</v>
      </c>
      <c r="C345" s="83" t="s">
        <v>218</v>
      </c>
      <c r="D345" s="131">
        <v>0.1</v>
      </c>
      <c r="E345" s="46" t="s">
        <v>84</v>
      </c>
      <c r="F345" s="133">
        <v>23</v>
      </c>
    </row>
    <row r="346" spans="1:6" ht="15.75" customHeight="1" x14ac:dyDescent="0.2">
      <c r="A346" s="83" t="s">
        <v>86</v>
      </c>
      <c r="B346" s="134" t="s">
        <v>201</v>
      </c>
      <c r="C346" s="83" t="s">
        <v>218</v>
      </c>
      <c r="D346" s="131">
        <v>0.1</v>
      </c>
      <c r="E346" s="83" t="s">
        <v>84</v>
      </c>
      <c r="F346" s="132">
        <v>30</v>
      </c>
    </row>
    <row r="347" spans="1:6" ht="15.75" customHeight="1" x14ac:dyDescent="0.2">
      <c r="A347" s="130" t="s">
        <v>267</v>
      </c>
      <c r="B347" s="130" t="s">
        <v>204</v>
      </c>
      <c r="C347" s="130" t="s">
        <v>218</v>
      </c>
      <c r="D347" s="131">
        <v>0.02</v>
      </c>
      <c r="E347" s="130" t="s">
        <v>100</v>
      </c>
      <c r="F347" s="132">
        <v>12.89</v>
      </c>
    </row>
    <row r="348" spans="1:6" ht="15.75" customHeight="1" x14ac:dyDescent="0.2">
      <c r="A348" s="83" t="s">
        <v>93</v>
      </c>
      <c r="B348" s="130" t="s">
        <v>204</v>
      </c>
      <c r="C348" s="83" t="s">
        <v>218</v>
      </c>
      <c r="D348" s="131">
        <v>7.0000000000000007E-2</v>
      </c>
      <c r="E348" s="130" t="s">
        <v>100</v>
      </c>
      <c r="F348" s="132">
        <v>9</v>
      </c>
    </row>
    <row r="349" spans="1:6" ht="15.75" customHeight="1" x14ac:dyDescent="0.2">
      <c r="A349" s="130" t="s">
        <v>205</v>
      </c>
      <c r="B349" s="130" t="s">
        <v>204</v>
      </c>
      <c r="C349" s="130" t="s">
        <v>218</v>
      </c>
      <c r="D349" s="131">
        <v>0.01</v>
      </c>
      <c r="E349" s="130" t="s">
        <v>84</v>
      </c>
      <c r="F349" s="132">
        <v>8</v>
      </c>
    </row>
    <row r="350" spans="1:6" ht="15.75" customHeight="1" x14ac:dyDescent="0.2">
      <c r="A350" s="83" t="s">
        <v>268</v>
      </c>
      <c r="B350" s="130" t="s">
        <v>204</v>
      </c>
      <c r="C350" s="83" t="s">
        <v>218</v>
      </c>
      <c r="D350" s="131">
        <v>0.01</v>
      </c>
      <c r="E350" s="46" t="s">
        <v>100</v>
      </c>
      <c r="F350" s="132">
        <v>4</v>
      </c>
    </row>
    <row r="351" spans="1:6" ht="15.75" customHeight="1" x14ac:dyDescent="0.2">
      <c r="A351" s="83" t="s">
        <v>165</v>
      </c>
      <c r="B351" s="130" t="s">
        <v>204</v>
      </c>
      <c r="C351" s="83" t="s">
        <v>218</v>
      </c>
      <c r="D351" s="131">
        <v>0.01</v>
      </c>
      <c r="E351" s="46" t="s">
        <v>84</v>
      </c>
      <c r="F351" s="132">
        <v>10</v>
      </c>
    </row>
    <row r="352" spans="1:6" ht="15.75" customHeight="1" x14ac:dyDescent="0.2">
      <c r="A352" s="130" t="s">
        <v>206</v>
      </c>
      <c r="B352" s="130" t="s">
        <v>204</v>
      </c>
      <c r="C352" s="130" t="s">
        <v>218</v>
      </c>
      <c r="D352" s="131">
        <v>0.01</v>
      </c>
      <c r="E352" s="130" t="s">
        <v>100</v>
      </c>
      <c r="F352" s="132">
        <v>20</v>
      </c>
    </row>
    <row r="353" spans="1:6" ht="15.75" customHeight="1" x14ac:dyDescent="0.2">
      <c r="A353" s="83" t="s">
        <v>269</v>
      </c>
      <c r="B353" s="130" t="s">
        <v>204</v>
      </c>
      <c r="C353" s="83" t="s">
        <v>218</v>
      </c>
      <c r="D353" s="131">
        <v>1.4999999999999999E-2</v>
      </c>
      <c r="E353" s="46" t="s">
        <v>100</v>
      </c>
      <c r="F353" s="132">
        <v>10</v>
      </c>
    </row>
    <row r="354" spans="1:6" ht="15.75" customHeight="1" x14ac:dyDescent="0.2">
      <c r="A354" s="83" t="s">
        <v>270</v>
      </c>
      <c r="B354" s="130" t="s">
        <v>204</v>
      </c>
      <c r="C354" s="83" t="s">
        <v>218</v>
      </c>
      <c r="D354" s="131">
        <v>0.02</v>
      </c>
      <c r="E354" s="46" t="s">
        <v>100</v>
      </c>
      <c r="F354" s="132">
        <v>60</v>
      </c>
    </row>
    <row r="355" spans="1:6" ht="15.75" customHeight="1" x14ac:dyDescent="0.2">
      <c r="A355" s="130" t="s">
        <v>207</v>
      </c>
      <c r="B355" s="130" t="s">
        <v>204</v>
      </c>
      <c r="C355" s="130" t="s">
        <v>218</v>
      </c>
      <c r="D355" s="131">
        <v>5.0000000000000001E-3</v>
      </c>
      <c r="E355" s="130" t="s">
        <v>84</v>
      </c>
      <c r="F355" s="132">
        <v>50</v>
      </c>
    </row>
    <row r="356" spans="1:6" ht="15.75" customHeight="1" x14ac:dyDescent="0.2">
      <c r="A356" s="83" t="s">
        <v>94</v>
      </c>
      <c r="B356" s="130" t="s">
        <v>204</v>
      </c>
      <c r="C356" s="83" t="s">
        <v>218</v>
      </c>
      <c r="D356" s="131">
        <v>0.05</v>
      </c>
      <c r="E356" s="130" t="s">
        <v>100</v>
      </c>
      <c r="F356" s="132">
        <v>12</v>
      </c>
    </row>
    <row r="357" spans="1:6" ht="15.75" customHeight="1" x14ac:dyDescent="0.2">
      <c r="A357" s="83" t="s">
        <v>271</v>
      </c>
      <c r="B357" s="130" t="s">
        <v>204</v>
      </c>
      <c r="C357" s="83" t="s">
        <v>218</v>
      </c>
      <c r="D357" s="131">
        <v>0.05</v>
      </c>
      <c r="E357" s="83" t="s">
        <v>84</v>
      </c>
      <c r="F357" s="133">
        <v>50</v>
      </c>
    </row>
    <row r="358" spans="1:6" ht="15.75" customHeight="1" x14ac:dyDescent="0.2">
      <c r="A358" s="83" t="s">
        <v>167</v>
      </c>
      <c r="B358" s="130" t="s">
        <v>204</v>
      </c>
      <c r="C358" s="83" t="s">
        <v>218</v>
      </c>
      <c r="D358" s="131">
        <v>0.02</v>
      </c>
      <c r="E358" s="46" t="s">
        <v>100</v>
      </c>
      <c r="F358" s="132">
        <v>5</v>
      </c>
    </row>
    <row r="359" spans="1:6" ht="15.75" customHeight="1" x14ac:dyDescent="0.2">
      <c r="A359" s="130" t="s">
        <v>208</v>
      </c>
      <c r="B359" s="130" t="s">
        <v>204</v>
      </c>
      <c r="C359" s="130" t="s">
        <v>218</v>
      </c>
      <c r="D359" s="131">
        <v>5.0000000000000001E-3</v>
      </c>
      <c r="E359" s="130" t="s">
        <v>84</v>
      </c>
      <c r="F359" s="132">
        <v>15</v>
      </c>
    </row>
    <row r="360" spans="1:6" ht="15.75" customHeight="1" x14ac:dyDescent="0.2">
      <c r="A360" s="83" t="s">
        <v>272</v>
      </c>
      <c r="B360" s="130" t="s">
        <v>204</v>
      </c>
      <c r="C360" s="83" t="s">
        <v>218</v>
      </c>
      <c r="D360" s="131">
        <v>5.0000000000000001E-3</v>
      </c>
      <c r="E360" s="46" t="s">
        <v>100</v>
      </c>
      <c r="F360" s="132">
        <v>25</v>
      </c>
    </row>
    <row r="361" spans="1:6" ht="15.75" customHeight="1" x14ac:dyDescent="0.2">
      <c r="A361" s="83" t="s">
        <v>185</v>
      </c>
      <c r="B361" s="130" t="s">
        <v>209</v>
      </c>
      <c r="C361" s="83" t="s">
        <v>218</v>
      </c>
      <c r="D361" s="131">
        <v>0.125</v>
      </c>
      <c r="E361" s="46" t="s">
        <v>84</v>
      </c>
      <c r="F361" s="132">
        <v>5</v>
      </c>
    </row>
    <row r="362" spans="1:6" ht="15.75" customHeight="1" x14ac:dyDescent="0.2">
      <c r="A362" s="83" t="s">
        <v>181</v>
      </c>
      <c r="B362" s="130" t="s">
        <v>209</v>
      </c>
      <c r="C362" s="83" t="s">
        <v>218</v>
      </c>
      <c r="D362" s="131">
        <v>0.25</v>
      </c>
      <c r="E362" s="46" t="s">
        <v>98</v>
      </c>
      <c r="F362" s="132">
        <v>4</v>
      </c>
    </row>
    <row r="363" spans="1:6" ht="15.75" customHeight="1" x14ac:dyDescent="0.2">
      <c r="A363" s="83" t="s">
        <v>179</v>
      </c>
      <c r="B363" s="130" t="s">
        <v>209</v>
      </c>
      <c r="C363" s="83" t="s">
        <v>218</v>
      </c>
      <c r="D363" s="131">
        <v>0.12</v>
      </c>
      <c r="E363" s="46" t="s">
        <v>177</v>
      </c>
      <c r="F363" s="132">
        <v>10</v>
      </c>
    </row>
    <row r="364" spans="1:6" ht="15.75" customHeight="1" x14ac:dyDescent="0.2">
      <c r="A364" s="83" t="s">
        <v>180</v>
      </c>
      <c r="B364" s="130" t="s">
        <v>209</v>
      </c>
      <c r="C364" s="83" t="s">
        <v>218</v>
      </c>
      <c r="D364" s="131">
        <v>0.05</v>
      </c>
      <c r="E364" s="46" t="s">
        <v>177</v>
      </c>
      <c r="F364" s="132">
        <v>9</v>
      </c>
    </row>
    <row r="365" spans="1:6" ht="15.75" customHeight="1" x14ac:dyDescent="0.2">
      <c r="A365" s="83" t="s">
        <v>182</v>
      </c>
      <c r="B365" s="130" t="s">
        <v>209</v>
      </c>
      <c r="C365" s="83" t="s">
        <v>218</v>
      </c>
      <c r="D365" s="131">
        <v>0.05</v>
      </c>
      <c r="E365" s="130" t="s">
        <v>100</v>
      </c>
      <c r="F365" s="132">
        <v>28</v>
      </c>
    </row>
    <row r="366" spans="1:6" ht="15.75" customHeight="1" x14ac:dyDescent="0.2">
      <c r="A366" s="83" t="s">
        <v>184</v>
      </c>
      <c r="B366" s="130" t="s">
        <v>209</v>
      </c>
      <c r="C366" s="83" t="s">
        <v>218</v>
      </c>
      <c r="D366" s="131">
        <v>0.05</v>
      </c>
      <c r="E366" s="130" t="s">
        <v>100</v>
      </c>
      <c r="F366" s="132">
        <v>12</v>
      </c>
    </row>
    <row r="367" spans="1:6" ht="15.75" customHeight="1" x14ac:dyDescent="0.2">
      <c r="A367" s="83" t="s">
        <v>176</v>
      </c>
      <c r="B367" s="130" t="s">
        <v>209</v>
      </c>
      <c r="C367" s="83" t="s">
        <v>218</v>
      </c>
      <c r="D367" s="131">
        <v>0.125</v>
      </c>
      <c r="E367" s="46" t="s">
        <v>177</v>
      </c>
      <c r="F367" s="132">
        <v>9</v>
      </c>
    </row>
    <row r="368" spans="1:6" ht="15.75" customHeight="1" x14ac:dyDescent="0.2">
      <c r="A368" s="83" t="s">
        <v>178</v>
      </c>
      <c r="B368" s="130" t="s">
        <v>209</v>
      </c>
      <c r="C368" s="83" t="s">
        <v>218</v>
      </c>
      <c r="D368" s="131">
        <v>0.04</v>
      </c>
      <c r="E368" s="46" t="s">
        <v>177</v>
      </c>
      <c r="F368" s="132">
        <v>8</v>
      </c>
    </row>
    <row r="369" spans="1:6" ht="15.75" customHeight="1" x14ac:dyDescent="0.2">
      <c r="A369" s="130" t="s">
        <v>211</v>
      </c>
      <c r="B369" s="130" t="s">
        <v>209</v>
      </c>
      <c r="C369" s="130" t="s">
        <v>218</v>
      </c>
      <c r="D369" s="131">
        <v>0.02</v>
      </c>
      <c r="E369" s="130" t="s">
        <v>84</v>
      </c>
      <c r="F369" s="132">
        <v>6</v>
      </c>
    </row>
    <row r="370" spans="1:6" ht="15.75" customHeight="1" x14ac:dyDescent="0.2">
      <c r="A370" s="130" t="s">
        <v>212</v>
      </c>
      <c r="B370" s="130" t="s">
        <v>209</v>
      </c>
      <c r="C370" s="130" t="s">
        <v>218</v>
      </c>
      <c r="D370" s="131">
        <v>0.01</v>
      </c>
      <c r="E370" s="130" t="s">
        <v>100</v>
      </c>
      <c r="F370" s="132">
        <v>12</v>
      </c>
    </row>
    <row r="371" spans="1:6" ht="15.75" customHeight="1" x14ac:dyDescent="0.2">
      <c r="A371" s="130" t="s">
        <v>213</v>
      </c>
      <c r="B371" s="130" t="s">
        <v>209</v>
      </c>
      <c r="C371" s="130" t="s">
        <v>218</v>
      </c>
      <c r="D371" s="131">
        <v>0.02</v>
      </c>
      <c r="E371" s="130" t="s">
        <v>84</v>
      </c>
      <c r="F371" s="132">
        <v>30</v>
      </c>
    </row>
    <row r="372" spans="1:6" ht="15.75" customHeight="1" x14ac:dyDescent="0.2">
      <c r="A372" s="83" t="s">
        <v>175</v>
      </c>
      <c r="B372" s="130" t="s">
        <v>209</v>
      </c>
      <c r="C372" s="83" t="s">
        <v>218</v>
      </c>
      <c r="D372" s="131">
        <v>0.3</v>
      </c>
      <c r="E372" s="46" t="s">
        <v>98</v>
      </c>
      <c r="F372" s="132">
        <v>2</v>
      </c>
    </row>
    <row r="373" spans="1:6" ht="15.75" customHeight="1" x14ac:dyDescent="0.2">
      <c r="A373" s="83" t="s">
        <v>174</v>
      </c>
      <c r="B373" s="130" t="s">
        <v>209</v>
      </c>
      <c r="C373" s="83" t="s">
        <v>218</v>
      </c>
      <c r="D373" s="131">
        <v>0.4</v>
      </c>
      <c r="E373" s="46" t="s">
        <v>98</v>
      </c>
      <c r="F373" s="132">
        <v>3</v>
      </c>
    </row>
    <row r="374" spans="1:6" ht="15.75" customHeight="1" x14ac:dyDescent="0.2">
      <c r="A374" s="83" t="s">
        <v>273</v>
      </c>
      <c r="B374" s="136" t="s">
        <v>249</v>
      </c>
      <c r="C374" s="83" t="s">
        <v>218</v>
      </c>
      <c r="D374" s="131">
        <v>0.02</v>
      </c>
      <c r="E374" s="46" t="s">
        <v>84</v>
      </c>
      <c r="F374" s="133">
        <v>19</v>
      </c>
    </row>
    <row r="375" spans="1:6" ht="15.75" customHeight="1" x14ac:dyDescent="0.2">
      <c r="A375" s="83" t="s">
        <v>274</v>
      </c>
      <c r="B375" s="136" t="s">
        <v>249</v>
      </c>
      <c r="C375" s="83" t="s">
        <v>218</v>
      </c>
      <c r="D375" s="131">
        <v>0.02</v>
      </c>
      <c r="E375" s="46" t="s">
        <v>84</v>
      </c>
      <c r="F375" s="133">
        <v>35</v>
      </c>
    </row>
    <row r="376" spans="1:6" ht="15.75" customHeight="1" x14ac:dyDescent="0.2">
      <c r="A376" s="83" t="s">
        <v>275</v>
      </c>
      <c r="B376" s="136" t="s">
        <v>249</v>
      </c>
      <c r="C376" s="83" t="s">
        <v>218</v>
      </c>
      <c r="D376" s="131">
        <v>1.4999999999999999E-2</v>
      </c>
      <c r="E376" s="46" t="s">
        <v>84</v>
      </c>
      <c r="F376" s="133">
        <v>60</v>
      </c>
    </row>
    <row r="377" spans="1:6" ht="15.75" customHeight="1" x14ac:dyDescent="0.2">
      <c r="A377" s="130" t="s">
        <v>276</v>
      </c>
      <c r="B377" s="136" t="s">
        <v>249</v>
      </c>
      <c r="C377" s="130" t="s">
        <v>218</v>
      </c>
      <c r="D377" s="131">
        <v>0.01</v>
      </c>
      <c r="E377" s="130" t="s">
        <v>84</v>
      </c>
      <c r="F377" s="132">
        <v>7</v>
      </c>
    </row>
    <row r="378" spans="1:6" ht="15.75" customHeight="1" x14ac:dyDescent="0.2">
      <c r="A378" s="83" t="s">
        <v>277</v>
      </c>
      <c r="B378" s="136" t="s">
        <v>249</v>
      </c>
      <c r="C378" s="83" t="s">
        <v>218</v>
      </c>
      <c r="D378" s="131">
        <v>0.02</v>
      </c>
      <c r="E378" s="46" t="s">
        <v>84</v>
      </c>
      <c r="F378" s="133">
        <v>15</v>
      </c>
    </row>
    <row r="379" spans="1:6" ht="15.75" customHeight="1" x14ac:dyDescent="0.2">
      <c r="A379" s="83" t="s">
        <v>278</v>
      </c>
      <c r="B379" s="136" t="s">
        <v>249</v>
      </c>
      <c r="C379" s="83" t="s">
        <v>218</v>
      </c>
      <c r="D379" s="131">
        <v>2.1999999999999999E-2</v>
      </c>
      <c r="E379" s="46" t="s">
        <v>84</v>
      </c>
      <c r="F379" s="133">
        <v>70</v>
      </c>
    </row>
    <row r="380" spans="1:6" ht="15.75" customHeight="1" x14ac:dyDescent="0.2">
      <c r="A380" s="83" t="s">
        <v>279</v>
      </c>
      <c r="B380" s="136" t="s">
        <v>249</v>
      </c>
      <c r="C380" s="83" t="s">
        <v>218</v>
      </c>
      <c r="D380" s="131">
        <v>0.02</v>
      </c>
      <c r="E380" s="46" t="s">
        <v>84</v>
      </c>
      <c r="F380" s="133">
        <v>25</v>
      </c>
    </row>
    <row r="381" spans="1:6" ht="15.75" customHeight="1" x14ac:dyDescent="0.2">
      <c r="A381" s="83" t="s">
        <v>193</v>
      </c>
      <c r="B381" s="130" t="s">
        <v>191</v>
      </c>
      <c r="C381" s="83" t="s">
        <v>280</v>
      </c>
      <c r="D381" s="131">
        <v>0.02</v>
      </c>
      <c r="E381" s="46" t="s">
        <v>84</v>
      </c>
      <c r="F381" s="140">
        <v>45</v>
      </c>
    </row>
    <row r="382" spans="1:6" ht="15.75" customHeight="1" x14ac:dyDescent="0.2">
      <c r="A382" s="83" t="s">
        <v>281</v>
      </c>
      <c r="B382" s="130" t="s">
        <v>191</v>
      </c>
      <c r="C382" s="83" t="s">
        <v>280</v>
      </c>
      <c r="D382" s="131">
        <v>0.02</v>
      </c>
      <c r="E382" s="46" t="s">
        <v>84</v>
      </c>
      <c r="F382" s="80">
        <v>15</v>
      </c>
    </row>
    <row r="383" spans="1:6" ht="15.75" customHeight="1" x14ac:dyDescent="0.2">
      <c r="A383" s="83" t="s">
        <v>282</v>
      </c>
      <c r="B383" s="130" t="s">
        <v>191</v>
      </c>
      <c r="C383" s="83" t="s">
        <v>280</v>
      </c>
      <c r="D383" s="131">
        <v>0.04</v>
      </c>
      <c r="E383" s="46" t="s">
        <v>84</v>
      </c>
      <c r="F383" s="80">
        <v>45</v>
      </c>
    </row>
    <row r="384" spans="1:6" ht="15.75" customHeight="1" x14ac:dyDescent="0.2">
      <c r="A384" s="83" t="s">
        <v>253</v>
      </c>
      <c r="B384" s="130" t="s">
        <v>191</v>
      </c>
      <c r="C384" s="83" t="s">
        <v>280</v>
      </c>
      <c r="D384" s="131">
        <v>1</v>
      </c>
      <c r="E384" s="46" t="s">
        <v>100</v>
      </c>
      <c r="F384" s="133">
        <v>1.2</v>
      </c>
    </row>
    <row r="385" spans="1:6" ht="15.75" customHeight="1" x14ac:dyDescent="0.2">
      <c r="A385" s="83" t="s">
        <v>254</v>
      </c>
      <c r="B385" s="130" t="s">
        <v>191</v>
      </c>
      <c r="C385" s="83" t="s">
        <v>280</v>
      </c>
      <c r="D385" s="131">
        <v>1</v>
      </c>
      <c r="E385" s="46" t="s">
        <v>100</v>
      </c>
      <c r="F385" s="133">
        <v>1.2</v>
      </c>
    </row>
    <row r="386" spans="1:6" ht="15.75" customHeight="1" x14ac:dyDescent="0.2">
      <c r="A386" s="83" t="s">
        <v>105</v>
      </c>
      <c r="B386" s="130" t="s">
        <v>191</v>
      </c>
      <c r="C386" s="83" t="s">
        <v>280</v>
      </c>
      <c r="D386" s="131">
        <v>1.4999999999999999E-2</v>
      </c>
      <c r="E386" s="46" t="s">
        <v>84</v>
      </c>
      <c r="F386" s="132">
        <v>40</v>
      </c>
    </row>
    <row r="387" spans="1:6" ht="15.75" customHeight="1" x14ac:dyDescent="0.2">
      <c r="A387" s="83" t="s">
        <v>146</v>
      </c>
      <c r="B387" s="134" t="s">
        <v>201</v>
      </c>
      <c r="C387" s="83" t="s">
        <v>280</v>
      </c>
      <c r="D387" s="131">
        <v>0.09</v>
      </c>
      <c r="E387" s="46" t="s">
        <v>84</v>
      </c>
      <c r="F387" s="132">
        <v>10</v>
      </c>
    </row>
    <row r="388" spans="1:6" ht="15.75" customHeight="1" x14ac:dyDescent="0.2">
      <c r="A388" s="83" t="s">
        <v>152</v>
      </c>
      <c r="B388" s="134" t="s">
        <v>201</v>
      </c>
      <c r="C388" s="83" t="s">
        <v>280</v>
      </c>
      <c r="D388" s="131">
        <v>0.1</v>
      </c>
      <c r="E388" s="46" t="s">
        <v>84</v>
      </c>
      <c r="F388" s="132">
        <v>16</v>
      </c>
    </row>
    <row r="389" spans="1:6" ht="15.75" customHeight="1" x14ac:dyDescent="0.2">
      <c r="A389" s="83" t="s">
        <v>283</v>
      </c>
      <c r="B389" s="134" t="s">
        <v>201</v>
      </c>
      <c r="C389" s="83" t="s">
        <v>280</v>
      </c>
      <c r="D389" s="131">
        <v>0.12</v>
      </c>
      <c r="E389" s="46" t="s">
        <v>84</v>
      </c>
      <c r="F389" s="133">
        <v>30</v>
      </c>
    </row>
    <row r="390" spans="1:6" ht="15.75" customHeight="1" x14ac:dyDescent="0.2">
      <c r="A390" s="83" t="s">
        <v>88</v>
      </c>
      <c r="B390" s="134" t="s">
        <v>201</v>
      </c>
      <c r="C390" s="83" t="s">
        <v>280</v>
      </c>
      <c r="D390" s="131">
        <v>0.02</v>
      </c>
      <c r="E390" s="46" t="s">
        <v>84</v>
      </c>
      <c r="F390" s="132">
        <v>30</v>
      </c>
    </row>
    <row r="391" spans="1:6" ht="15.75" customHeight="1" x14ac:dyDescent="0.2">
      <c r="A391" s="83" t="s">
        <v>284</v>
      </c>
      <c r="B391" s="134" t="s">
        <v>201</v>
      </c>
      <c r="C391" s="83" t="s">
        <v>280</v>
      </c>
      <c r="D391" s="131">
        <v>0.125</v>
      </c>
      <c r="E391" s="46" t="s">
        <v>84</v>
      </c>
      <c r="F391" s="133">
        <v>45</v>
      </c>
    </row>
    <row r="392" spans="1:6" ht="15.75" customHeight="1" x14ac:dyDescent="0.2">
      <c r="A392" s="83" t="s">
        <v>285</v>
      </c>
      <c r="B392" s="134" t="s">
        <v>201</v>
      </c>
      <c r="C392" s="83" t="s">
        <v>280</v>
      </c>
      <c r="D392" s="131">
        <v>0.05</v>
      </c>
      <c r="E392" s="46" t="s">
        <v>84</v>
      </c>
      <c r="F392" s="138">
        <v>20</v>
      </c>
    </row>
    <row r="393" spans="1:6" ht="15.75" customHeight="1" x14ac:dyDescent="0.2">
      <c r="A393" s="83" t="s">
        <v>286</v>
      </c>
      <c r="B393" s="134" t="s">
        <v>201</v>
      </c>
      <c r="C393" s="83" t="s">
        <v>280</v>
      </c>
      <c r="D393" s="131">
        <v>0.12</v>
      </c>
      <c r="E393" s="46" t="s">
        <v>84</v>
      </c>
      <c r="F393" s="133">
        <v>70</v>
      </c>
    </row>
    <row r="394" spans="1:6" ht="15.75" customHeight="1" x14ac:dyDescent="0.2">
      <c r="A394" s="83" t="s">
        <v>287</v>
      </c>
      <c r="B394" s="134" t="s">
        <v>201</v>
      </c>
      <c r="C394" s="83" t="s">
        <v>280</v>
      </c>
      <c r="D394" s="131">
        <v>7.0000000000000007E-2</v>
      </c>
      <c r="E394" s="46" t="s">
        <v>84</v>
      </c>
      <c r="F394" s="133">
        <v>30</v>
      </c>
    </row>
    <row r="395" spans="1:6" ht="15.75" customHeight="1" x14ac:dyDescent="0.2">
      <c r="A395" s="83" t="s">
        <v>288</v>
      </c>
      <c r="B395" s="134" t="s">
        <v>201</v>
      </c>
      <c r="C395" s="83" t="s">
        <v>280</v>
      </c>
      <c r="D395" s="131">
        <v>7.0000000000000007E-2</v>
      </c>
      <c r="E395" s="46" t="s">
        <v>84</v>
      </c>
      <c r="F395" s="133">
        <v>23</v>
      </c>
    </row>
    <row r="396" spans="1:6" ht="15.75" customHeight="1" x14ac:dyDescent="0.2">
      <c r="A396" s="83" t="s">
        <v>89</v>
      </c>
      <c r="B396" s="134" t="s">
        <v>201</v>
      </c>
      <c r="C396" s="83" t="s">
        <v>280</v>
      </c>
      <c r="D396" s="131">
        <v>0.02</v>
      </c>
      <c r="E396" s="83" t="s">
        <v>98</v>
      </c>
      <c r="F396" s="132">
        <v>35</v>
      </c>
    </row>
    <row r="397" spans="1:6" ht="15.75" customHeight="1" x14ac:dyDescent="0.2">
      <c r="A397" s="83" t="s">
        <v>289</v>
      </c>
      <c r="B397" s="134" t="s">
        <v>201</v>
      </c>
      <c r="C397" s="83" t="s">
        <v>280</v>
      </c>
      <c r="D397" s="131">
        <v>0.1</v>
      </c>
      <c r="E397" s="46" t="s">
        <v>84</v>
      </c>
      <c r="F397" s="80">
        <v>40</v>
      </c>
    </row>
    <row r="398" spans="1:6" ht="15.75" customHeight="1" x14ac:dyDescent="0.2">
      <c r="A398" s="83" t="s">
        <v>266</v>
      </c>
      <c r="B398" s="134" t="s">
        <v>201</v>
      </c>
      <c r="C398" s="83" t="s">
        <v>280</v>
      </c>
      <c r="D398" s="131">
        <v>0.1</v>
      </c>
      <c r="E398" s="46" t="s">
        <v>84</v>
      </c>
      <c r="F398" s="133">
        <v>25</v>
      </c>
    </row>
    <row r="399" spans="1:6" ht="15.75" customHeight="1" x14ac:dyDescent="0.2">
      <c r="A399" s="83" t="s">
        <v>233</v>
      </c>
      <c r="B399" s="130" t="s">
        <v>202</v>
      </c>
      <c r="C399" s="83" t="s">
        <v>280</v>
      </c>
      <c r="D399" s="131">
        <v>2</v>
      </c>
      <c r="E399" s="130" t="s">
        <v>100</v>
      </c>
      <c r="F399" s="132">
        <v>2.5</v>
      </c>
    </row>
    <row r="400" spans="1:6" ht="15.75" customHeight="1" x14ac:dyDescent="0.2">
      <c r="A400" s="83" t="s">
        <v>93</v>
      </c>
      <c r="B400" s="130" t="s">
        <v>204</v>
      </c>
      <c r="C400" s="83" t="s">
        <v>280</v>
      </c>
      <c r="D400" s="131">
        <v>7.0000000000000007E-2</v>
      </c>
      <c r="E400" s="130" t="s">
        <v>100</v>
      </c>
      <c r="F400" s="132">
        <v>9</v>
      </c>
    </row>
    <row r="401" spans="1:6" ht="15.75" customHeight="1" x14ac:dyDescent="0.2">
      <c r="A401" s="130" t="s">
        <v>205</v>
      </c>
      <c r="B401" s="130" t="s">
        <v>204</v>
      </c>
      <c r="C401" s="130" t="s">
        <v>280</v>
      </c>
      <c r="D401" s="131">
        <v>0.01</v>
      </c>
      <c r="E401" s="130" t="s">
        <v>84</v>
      </c>
      <c r="F401" s="132">
        <v>8</v>
      </c>
    </row>
    <row r="402" spans="1:6" ht="15.75" customHeight="1" x14ac:dyDescent="0.2">
      <c r="A402" s="83" t="s">
        <v>165</v>
      </c>
      <c r="B402" s="130" t="s">
        <v>204</v>
      </c>
      <c r="C402" s="83" t="s">
        <v>280</v>
      </c>
      <c r="D402" s="131">
        <v>0.01</v>
      </c>
      <c r="E402" s="46" t="s">
        <v>84</v>
      </c>
      <c r="F402" s="132">
        <v>10</v>
      </c>
    </row>
    <row r="403" spans="1:6" ht="15.75" customHeight="1" x14ac:dyDescent="0.2">
      <c r="A403" s="130" t="s">
        <v>206</v>
      </c>
      <c r="B403" s="130" t="s">
        <v>204</v>
      </c>
      <c r="C403" s="130" t="s">
        <v>280</v>
      </c>
      <c r="D403" s="131">
        <v>0.01</v>
      </c>
      <c r="E403" s="130" t="s">
        <v>100</v>
      </c>
      <c r="F403" s="132">
        <v>20</v>
      </c>
    </row>
    <row r="404" spans="1:6" ht="15.75" customHeight="1" x14ac:dyDescent="0.2">
      <c r="A404" s="130" t="s">
        <v>207</v>
      </c>
      <c r="B404" s="130" t="s">
        <v>204</v>
      </c>
      <c r="C404" s="130" t="s">
        <v>280</v>
      </c>
      <c r="D404" s="131">
        <v>5.0000000000000001E-3</v>
      </c>
      <c r="E404" s="130" t="s">
        <v>84</v>
      </c>
      <c r="F404" s="132">
        <v>50</v>
      </c>
    </row>
    <row r="405" spans="1:6" ht="15.75" customHeight="1" x14ac:dyDescent="0.2">
      <c r="A405" s="83" t="s">
        <v>94</v>
      </c>
      <c r="B405" s="130" t="s">
        <v>204</v>
      </c>
      <c r="C405" s="83" t="s">
        <v>280</v>
      </c>
      <c r="D405" s="131">
        <v>0.05</v>
      </c>
      <c r="E405" s="130" t="s">
        <v>100</v>
      </c>
      <c r="F405" s="132">
        <v>12</v>
      </c>
    </row>
    <row r="406" spans="1:6" ht="15.75" customHeight="1" x14ac:dyDescent="0.2">
      <c r="A406" s="83" t="s">
        <v>95</v>
      </c>
      <c r="B406" s="130" t="s">
        <v>204</v>
      </c>
      <c r="C406" s="83" t="s">
        <v>280</v>
      </c>
      <c r="D406" s="131">
        <v>0.02</v>
      </c>
      <c r="E406" s="46" t="s">
        <v>84</v>
      </c>
      <c r="F406" s="132">
        <v>12</v>
      </c>
    </row>
    <row r="407" spans="1:6" ht="15.75" customHeight="1" x14ac:dyDescent="0.2">
      <c r="A407" s="130" t="s">
        <v>208</v>
      </c>
      <c r="B407" s="130" t="s">
        <v>204</v>
      </c>
      <c r="C407" s="130" t="s">
        <v>280</v>
      </c>
      <c r="D407" s="131">
        <v>5.0000000000000001E-3</v>
      </c>
      <c r="E407" s="130" t="s">
        <v>84</v>
      </c>
      <c r="F407" s="132">
        <v>15</v>
      </c>
    </row>
    <row r="408" spans="1:6" ht="15.75" customHeight="1" x14ac:dyDescent="0.2">
      <c r="A408" s="83" t="s">
        <v>185</v>
      </c>
      <c r="B408" s="130" t="s">
        <v>209</v>
      </c>
      <c r="C408" s="83" t="s">
        <v>280</v>
      </c>
      <c r="D408" s="131">
        <v>0.125</v>
      </c>
      <c r="E408" s="46" t="s">
        <v>84</v>
      </c>
      <c r="F408" s="132">
        <v>5</v>
      </c>
    </row>
    <row r="409" spans="1:6" ht="15.75" customHeight="1" x14ac:dyDescent="0.2">
      <c r="A409" s="83" t="s">
        <v>181</v>
      </c>
      <c r="B409" s="130" t="s">
        <v>209</v>
      </c>
      <c r="C409" s="83" t="s">
        <v>280</v>
      </c>
      <c r="D409" s="131">
        <v>0.25</v>
      </c>
      <c r="E409" s="46" t="s">
        <v>98</v>
      </c>
      <c r="F409" s="132">
        <v>4</v>
      </c>
    </row>
    <row r="410" spans="1:6" ht="15.75" customHeight="1" x14ac:dyDescent="0.2">
      <c r="A410" s="83" t="s">
        <v>179</v>
      </c>
      <c r="B410" s="130" t="s">
        <v>209</v>
      </c>
      <c r="C410" s="83" t="s">
        <v>280</v>
      </c>
      <c r="D410" s="131">
        <v>0.12</v>
      </c>
      <c r="E410" s="46" t="s">
        <v>177</v>
      </c>
      <c r="F410" s="132">
        <v>10</v>
      </c>
    </row>
    <row r="411" spans="1:6" ht="15.75" customHeight="1" x14ac:dyDescent="0.2">
      <c r="A411" s="83" t="s">
        <v>180</v>
      </c>
      <c r="B411" s="130" t="s">
        <v>209</v>
      </c>
      <c r="C411" s="83" t="s">
        <v>280</v>
      </c>
      <c r="D411" s="131">
        <v>0.05</v>
      </c>
      <c r="E411" s="46" t="s">
        <v>177</v>
      </c>
      <c r="F411" s="132">
        <v>9</v>
      </c>
    </row>
    <row r="412" spans="1:6" ht="15.75" customHeight="1" x14ac:dyDescent="0.2">
      <c r="A412" s="83" t="s">
        <v>182</v>
      </c>
      <c r="B412" s="130" t="s">
        <v>209</v>
      </c>
      <c r="C412" s="83" t="s">
        <v>280</v>
      </c>
      <c r="D412" s="131">
        <v>0.05</v>
      </c>
      <c r="E412" s="130" t="s">
        <v>100</v>
      </c>
      <c r="F412" s="132">
        <v>28</v>
      </c>
    </row>
    <row r="413" spans="1:6" ht="15.75" customHeight="1" x14ac:dyDescent="0.2">
      <c r="A413" s="83" t="s">
        <v>184</v>
      </c>
      <c r="B413" s="130" t="s">
        <v>209</v>
      </c>
      <c r="C413" s="83" t="s">
        <v>280</v>
      </c>
      <c r="D413" s="131">
        <v>0.05</v>
      </c>
      <c r="E413" s="130" t="s">
        <v>100</v>
      </c>
      <c r="F413" s="132">
        <v>12</v>
      </c>
    </row>
    <row r="414" spans="1:6" ht="15.75" customHeight="1" x14ac:dyDescent="0.2">
      <c r="A414" s="83" t="s">
        <v>176</v>
      </c>
      <c r="B414" s="130" t="s">
        <v>209</v>
      </c>
      <c r="C414" s="83" t="s">
        <v>280</v>
      </c>
      <c r="D414" s="131">
        <v>0.125</v>
      </c>
      <c r="E414" s="46" t="s">
        <v>177</v>
      </c>
      <c r="F414" s="132">
        <v>9</v>
      </c>
    </row>
    <row r="415" spans="1:6" ht="15.75" customHeight="1" x14ac:dyDescent="0.2">
      <c r="A415" s="83" t="s">
        <v>178</v>
      </c>
      <c r="B415" s="130" t="s">
        <v>209</v>
      </c>
      <c r="C415" s="83" t="s">
        <v>280</v>
      </c>
      <c r="D415" s="131">
        <v>0.04</v>
      </c>
      <c r="E415" s="46" t="s">
        <v>177</v>
      </c>
      <c r="F415" s="132">
        <v>8</v>
      </c>
    </row>
    <row r="416" spans="1:6" ht="15.75" customHeight="1" x14ac:dyDescent="0.2">
      <c r="A416" s="130" t="s">
        <v>211</v>
      </c>
      <c r="B416" s="130" t="s">
        <v>209</v>
      </c>
      <c r="C416" s="130" t="s">
        <v>280</v>
      </c>
      <c r="D416" s="131">
        <v>0.02</v>
      </c>
      <c r="E416" s="130" t="s">
        <v>84</v>
      </c>
      <c r="F416" s="132">
        <v>6</v>
      </c>
    </row>
    <row r="417" spans="1:6" ht="15.75" customHeight="1" x14ac:dyDescent="0.2">
      <c r="A417" s="130" t="s">
        <v>212</v>
      </c>
      <c r="B417" s="130" t="s">
        <v>209</v>
      </c>
      <c r="C417" s="130" t="s">
        <v>280</v>
      </c>
      <c r="D417" s="131">
        <v>0.01</v>
      </c>
      <c r="E417" s="130" t="s">
        <v>100</v>
      </c>
      <c r="F417" s="132">
        <v>12</v>
      </c>
    </row>
    <row r="418" spans="1:6" ht="15.75" customHeight="1" x14ac:dyDescent="0.2">
      <c r="A418" s="130" t="s">
        <v>213</v>
      </c>
      <c r="B418" s="130" t="s">
        <v>209</v>
      </c>
      <c r="C418" s="130" t="s">
        <v>280</v>
      </c>
      <c r="D418" s="131">
        <v>0.02</v>
      </c>
      <c r="E418" s="130" t="s">
        <v>84</v>
      </c>
      <c r="F418" s="132">
        <v>30</v>
      </c>
    </row>
    <row r="419" spans="1:6" ht="15.75" customHeight="1" x14ac:dyDescent="0.2">
      <c r="A419" s="83" t="s">
        <v>175</v>
      </c>
      <c r="B419" s="130" t="s">
        <v>209</v>
      </c>
      <c r="C419" s="83" t="s">
        <v>280</v>
      </c>
      <c r="D419" s="131">
        <v>0.4</v>
      </c>
      <c r="E419" s="46" t="s">
        <v>98</v>
      </c>
      <c r="F419" s="132">
        <v>2</v>
      </c>
    </row>
    <row r="420" spans="1:6" ht="15.75" customHeight="1" x14ac:dyDescent="0.2">
      <c r="A420" s="83" t="s">
        <v>174</v>
      </c>
      <c r="B420" s="130" t="s">
        <v>209</v>
      </c>
      <c r="C420" s="83" t="s">
        <v>280</v>
      </c>
      <c r="D420" s="131">
        <v>0.4</v>
      </c>
      <c r="E420" s="46" t="s">
        <v>98</v>
      </c>
      <c r="F420" s="132">
        <v>3</v>
      </c>
    </row>
    <row r="421" spans="1:6" ht="15.75" customHeight="1" x14ac:dyDescent="0.2">
      <c r="A421" s="83" t="s">
        <v>169</v>
      </c>
      <c r="B421" s="130" t="s">
        <v>214</v>
      </c>
      <c r="C421" s="83" t="s">
        <v>280</v>
      </c>
      <c r="D421" s="131">
        <v>0.1</v>
      </c>
      <c r="E421" s="130" t="s">
        <v>84</v>
      </c>
      <c r="F421" s="132">
        <v>16</v>
      </c>
    </row>
    <row r="422" spans="1:6" ht="15.75" customHeight="1" x14ac:dyDescent="0.2">
      <c r="A422" s="83" t="s">
        <v>170</v>
      </c>
      <c r="B422" s="130" t="s">
        <v>214</v>
      </c>
      <c r="C422" s="83" t="s">
        <v>280</v>
      </c>
      <c r="D422" s="131">
        <v>0.02</v>
      </c>
      <c r="E422" s="46" t="s">
        <v>84</v>
      </c>
      <c r="F422" s="132">
        <v>16</v>
      </c>
    </row>
    <row r="423" spans="1:6" ht="15.75" customHeight="1" x14ac:dyDescent="0.2">
      <c r="A423" s="83" t="s">
        <v>173</v>
      </c>
      <c r="B423" s="130" t="s">
        <v>214</v>
      </c>
      <c r="C423" s="83" t="s">
        <v>280</v>
      </c>
      <c r="D423" s="131">
        <v>0.01</v>
      </c>
      <c r="E423" s="46" t="s">
        <v>84</v>
      </c>
      <c r="F423" s="132">
        <v>16</v>
      </c>
    </row>
    <row r="424" spans="1:6" ht="15.75" customHeight="1" x14ac:dyDescent="0.2">
      <c r="A424" s="83" t="s">
        <v>171</v>
      </c>
      <c r="B424" s="130" t="s">
        <v>214</v>
      </c>
      <c r="C424" s="83" t="s">
        <v>280</v>
      </c>
      <c r="D424" s="131">
        <v>3.5000000000000003E-2</v>
      </c>
      <c r="E424" s="46" t="s">
        <v>100</v>
      </c>
      <c r="F424" s="132">
        <v>22</v>
      </c>
    </row>
    <row r="425" spans="1:6" ht="15.75" customHeight="1" x14ac:dyDescent="0.2">
      <c r="A425" s="83" t="s">
        <v>172</v>
      </c>
      <c r="B425" s="130" t="s">
        <v>214</v>
      </c>
      <c r="C425" s="83" t="s">
        <v>280</v>
      </c>
      <c r="D425" s="131">
        <v>0.02</v>
      </c>
      <c r="E425" s="46" t="s">
        <v>100</v>
      </c>
      <c r="F425" s="132">
        <v>22</v>
      </c>
    </row>
    <row r="426" spans="1:6" ht="15.75" customHeight="1" x14ac:dyDescent="0.2">
      <c r="A426" s="83" t="s">
        <v>106</v>
      </c>
      <c r="B426" s="130" t="s">
        <v>191</v>
      </c>
      <c r="C426" s="83" t="s">
        <v>290</v>
      </c>
      <c r="D426" s="131">
        <v>0.02</v>
      </c>
      <c r="E426" s="46" t="s">
        <v>84</v>
      </c>
      <c r="F426" s="132">
        <v>30</v>
      </c>
    </row>
    <row r="427" spans="1:6" ht="15.75" customHeight="1" x14ac:dyDescent="0.2">
      <c r="A427" s="83" t="s">
        <v>238</v>
      </c>
      <c r="B427" s="130" t="s">
        <v>191</v>
      </c>
      <c r="C427" s="83" t="s">
        <v>290</v>
      </c>
      <c r="D427" s="131">
        <v>0.03</v>
      </c>
      <c r="E427" s="46" t="s">
        <v>84</v>
      </c>
      <c r="F427" s="133">
        <v>35</v>
      </c>
    </row>
    <row r="428" spans="1:6" ht="15.75" customHeight="1" x14ac:dyDescent="0.2">
      <c r="A428" s="130" t="s">
        <v>194</v>
      </c>
      <c r="B428" s="130" t="s">
        <v>191</v>
      </c>
      <c r="C428" s="83" t="s">
        <v>290</v>
      </c>
      <c r="D428" s="131">
        <v>0.01</v>
      </c>
      <c r="E428" s="130" t="s">
        <v>84</v>
      </c>
      <c r="F428" s="132">
        <v>45</v>
      </c>
    </row>
    <row r="429" spans="1:6" ht="15.75" customHeight="1" x14ac:dyDescent="0.2">
      <c r="A429" s="83" t="s">
        <v>241</v>
      </c>
      <c r="B429" s="130" t="s">
        <v>191</v>
      </c>
      <c r="C429" s="83" t="s">
        <v>290</v>
      </c>
      <c r="D429" s="131">
        <v>7.0000000000000007E-2</v>
      </c>
      <c r="E429" s="46" t="s">
        <v>84</v>
      </c>
      <c r="F429" s="133">
        <v>20</v>
      </c>
    </row>
    <row r="430" spans="1:6" ht="15.75" customHeight="1" x14ac:dyDescent="0.2">
      <c r="A430" s="83" t="s">
        <v>242</v>
      </c>
      <c r="B430" s="130" t="s">
        <v>191</v>
      </c>
      <c r="C430" s="83" t="s">
        <v>290</v>
      </c>
      <c r="D430" s="131">
        <v>0.12</v>
      </c>
      <c r="E430" s="46" t="s">
        <v>84</v>
      </c>
      <c r="F430" s="133">
        <v>14</v>
      </c>
    </row>
    <row r="431" spans="1:6" ht="15.75" customHeight="1" x14ac:dyDescent="0.2">
      <c r="A431" s="83" t="s">
        <v>291</v>
      </c>
      <c r="B431" s="130" t="s">
        <v>191</v>
      </c>
      <c r="C431" s="83" t="s">
        <v>290</v>
      </c>
      <c r="D431" s="131">
        <v>0.06</v>
      </c>
      <c r="E431" s="46" t="s">
        <v>84</v>
      </c>
      <c r="F431" s="133">
        <v>13</v>
      </c>
    </row>
    <row r="432" spans="1:6" ht="15.75" customHeight="1" x14ac:dyDescent="0.2">
      <c r="A432" s="130" t="s">
        <v>196</v>
      </c>
      <c r="B432" s="130" t="s">
        <v>191</v>
      </c>
      <c r="C432" s="130" t="s">
        <v>290</v>
      </c>
      <c r="D432" s="131">
        <v>6.0000000000000001E-3</v>
      </c>
      <c r="E432" s="130" t="s">
        <v>84</v>
      </c>
      <c r="F432" s="132">
        <v>150</v>
      </c>
    </row>
    <row r="433" spans="1:6" ht="15.75" customHeight="1" x14ac:dyDescent="0.2">
      <c r="A433" s="130" t="s">
        <v>197</v>
      </c>
      <c r="B433" s="130" t="s">
        <v>191</v>
      </c>
      <c r="C433" s="83" t="s">
        <v>290</v>
      </c>
      <c r="D433" s="131">
        <v>0.01</v>
      </c>
      <c r="E433" s="130" t="s">
        <v>84</v>
      </c>
      <c r="F433" s="132">
        <v>65</v>
      </c>
    </row>
    <row r="434" spans="1:6" ht="15.75" customHeight="1" x14ac:dyDescent="0.2">
      <c r="A434" s="83" t="s">
        <v>255</v>
      </c>
      <c r="B434" s="130" t="s">
        <v>191</v>
      </c>
      <c r="C434" s="83" t="s">
        <v>290</v>
      </c>
      <c r="D434" s="131">
        <v>0.01</v>
      </c>
      <c r="E434" s="46" t="s">
        <v>84</v>
      </c>
      <c r="F434" s="133">
        <v>25</v>
      </c>
    </row>
    <row r="435" spans="1:6" ht="15.75" customHeight="1" x14ac:dyDescent="0.2">
      <c r="A435" s="130" t="s">
        <v>198</v>
      </c>
      <c r="B435" s="130" t="s">
        <v>191</v>
      </c>
      <c r="C435" s="83" t="s">
        <v>290</v>
      </c>
      <c r="D435" s="131">
        <v>0.01</v>
      </c>
      <c r="E435" s="130" t="s">
        <v>84</v>
      </c>
      <c r="F435" s="132">
        <v>75</v>
      </c>
    </row>
    <row r="436" spans="1:6" ht="15.75" customHeight="1" x14ac:dyDescent="0.2">
      <c r="A436" s="130" t="s">
        <v>199</v>
      </c>
      <c r="B436" s="130" t="s">
        <v>191</v>
      </c>
      <c r="C436" s="83" t="s">
        <v>290</v>
      </c>
      <c r="D436" s="131">
        <v>0.01</v>
      </c>
      <c r="E436" s="130" t="s">
        <v>84</v>
      </c>
      <c r="F436" s="132">
        <v>65</v>
      </c>
    </row>
    <row r="437" spans="1:6" ht="15.75" customHeight="1" x14ac:dyDescent="0.2">
      <c r="A437" s="83" t="s">
        <v>105</v>
      </c>
      <c r="B437" s="130" t="s">
        <v>191</v>
      </c>
      <c r="C437" s="83" t="s">
        <v>290</v>
      </c>
      <c r="D437" s="131">
        <v>1.4999999999999999E-2</v>
      </c>
      <c r="E437" s="46" t="s">
        <v>84</v>
      </c>
      <c r="F437" s="132">
        <v>40</v>
      </c>
    </row>
    <row r="438" spans="1:6" ht="15.75" customHeight="1" x14ac:dyDescent="0.2">
      <c r="A438" s="83" t="s">
        <v>200</v>
      </c>
      <c r="B438" s="130" t="s">
        <v>191</v>
      </c>
      <c r="C438" s="83" t="s">
        <v>290</v>
      </c>
      <c r="D438" s="131">
        <v>0.01</v>
      </c>
      <c r="E438" s="46" t="s">
        <v>84</v>
      </c>
      <c r="F438" s="132">
        <v>55</v>
      </c>
    </row>
    <row r="439" spans="1:6" ht="15.75" customHeight="1" x14ac:dyDescent="0.2">
      <c r="A439" s="83" t="s">
        <v>103</v>
      </c>
      <c r="B439" s="130" t="s">
        <v>191</v>
      </c>
      <c r="C439" s="83" t="s">
        <v>290</v>
      </c>
      <c r="D439" s="131">
        <v>1.4999999999999999E-2</v>
      </c>
      <c r="E439" s="46" t="s">
        <v>84</v>
      </c>
      <c r="F439" s="132">
        <v>60</v>
      </c>
    </row>
    <row r="440" spans="1:6" ht="15.75" customHeight="1" x14ac:dyDescent="0.2">
      <c r="A440" s="83" t="s">
        <v>237</v>
      </c>
      <c r="B440" s="130" t="s">
        <v>191</v>
      </c>
      <c r="C440" s="83" t="s">
        <v>290</v>
      </c>
      <c r="D440" s="131">
        <v>0.1</v>
      </c>
      <c r="E440" s="83" t="s">
        <v>84</v>
      </c>
      <c r="F440" s="133">
        <v>42</v>
      </c>
    </row>
    <row r="441" spans="1:6" ht="15.75" customHeight="1" x14ac:dyDescent="0.2">
      <c r="A441" s="83" t="s">
        <v>146</v>
      </c>
      <c r="B441" s="134" t="s">
        <v>201</v>
      </c>
      <c r="C441" s="83" t="s">
        <v>290</v>
      </c>
      <c r="D441" s="131">
        <v>3.3000000000000002E-2</v>
      </c>
      <c r="E441" s="83" t="s">
        <v>84</v>
      </c>
      <c r="F441" s="132">
        <v>10</v>
      </c>
    </row>
    <row r="442" spans="1:6" ht="15.75" customHeight="1" x14ac:dyDescent="0.2">
      <c r="A442" s="83" t="s">
        <v>92</v>
      </c>
      <c r="B442" s="134" t="s">
        <v>201</v>
      </c>
      <c r="C442" s="83" t="s">
        <v>290</v>
      </c>
      <c r="D442" s="131">
        <v>0.05</v>
      </c>
      <c r="E442" s="46" t="s">
        <v>100</v>
      </c>
      <c r="F442" s="132">
        <v>30</v>
      </c>
    </row>
    <row r="443" spans="1:6" ht="15.75" customHeight="1" x14ac:dyDescent="0.2">
      <c r="A443" s="83" t="s">
        <v>292</v>
      </c>
      <c r="B443" s="134" t="s">
        <v>201</v>
      </c>
      <c r="C443" s="83" t="s">
        <v>290</v>
      </c>
      <c r="D443" s="131">
        <v>0.09</v>
      </c>
      <c r="E443" s="46" t="s">
        <v>84</v>
      </c>
      <c r="F443" s="132">
        <v>16</v>
      </c>
    </row>
    <row r="444" spans="1:6" ht="15.75" customHeight="1" x14ac:dyDescent="0.2">
      <c r="A444" s="83" t="s">
        <v>246</v>
      </c>
      <c r="B444" s="134" t="s">
        <v>201</v>
      </c>
      <c r="C444" s="83" t="s">
        <v>290</v>
      </c>
      <c r="D444" s="131">
        <v>0.09</v>
      </c>
      <c r="E444" s="83" t="s">
        <v>84</v>
      </c>
      <c r="F444" s="133">
        <v>35</v>
      </c>
    </row>
    <row r="445" spans="1:6" ht="15.75" customHeight="1" x14ac:dyDescent="0.2">
      <c r="A445" s="83" t="s">
        <v>88</v>
      </c>
      <c r="B445" s="134" t="s">
        <v>201</v>
      </c>
      <c r="C445" s="83" t="s">
        <v>290</v>
      </c>
      <c r="D445" s="131">
        <v>0.02</v>
      </c>
      <c r="E445" s="83" t="s">
        <v>84</v>
      </c>
      <c r="F445" s="132">
        <v>30</v>
      </c>
    </row>
    <row r="446" spans="1:6" ht="15.75" customHeight="1" x14ac:dyDescent="0.2">
      <c r="A446" s="83" t="s">
        <v>293</v>
      </c>
      <c r="B446" s="134" t="s">
        <v>201</v>
      </c>
      <c r="C446" s="83" t="s">
        <v>290</v>
      </c>
      <c r="D446" s="131">
        <v>0.12</v>
      </c>
      <c r="E446" s="46" t="s">
        <v>84</v>
      </c>
      <c r="F446" s="133">
        <v>30</v>
      </c>
    </row>
    <row r="447" spans="1:6" ht="15.75" customHeight="1" x14ac:dyDescent="0.2">
      <c r="A447" s="136" t="s">
        <v>294</v>
      </c>
      <c r="B447" s="134" t="s">
        <v>201</v>
      </c>
      <c r="C447" s="83" t="s">
        <v>290</v>
      </c>
      <c r="D447" s="131">
        <v>1.5</v>
      </c>
      <c r="E447" s="83" t="s">
        <v>100</v>
      </c>
      <c r="F447" s="138">
        <v>1</v>
      </c>
    </row>
    <row r="448" spans="1:6" ht="15.75" customHeight="1" x14ac:dyDescent="0.2">
      <c r="A448" s="83" t="s">
        <v>295</v>
      </c>
      <c r="B448" s="134" t="s">
        <v>201</v>
      </c>
      <c r="C448" s="83" t="s">
        <v>290</v>
      </c>
      <c r="D448" s="131">
        <v>7.0000000000000007E-2</v>
      </c>
      <c r="E448" s="46" t="s">
        <v>84</v>
      </c>
      <c r="F448" s="138">
        <v>25</v>
      </c>
    </row>
    <row r="449" spans="1:6" ht="15.75" customHeight="1" x14ac:dyDescent="0.2">
      <c r="A449" s="83" t="s">
        <v>296</v>
      </c>
      <c r="B449" s="134" t="s">
        <v>201</v>
      </c>
      <c r="C449" s="83" t="s">
        <v>290</v>
      </c>
      <c r="D449" s="131">
        <v>7.0000000000000007E-2</v>
      </c>
      <c r="E449" s="46" t="s">
        <v>100</v>
      </c>
      <c r="F449" s="133">
        <v>18</v>
      </c>
    </row>
    <row r="450" spans="1:6" ht="15.75" customHeight="1" x14ac:dyDescent="0.2">
      <c r="A450" s="83" t="s">
        <v>297</v>
      </c>
      <c r="B450" s="141" t="s">
        <v>201</v>
      </c>
      <c r="C450" s="83" t="s">
        <v>290</v>
      </c>
      <c r="D450" s="131">
        <v>0.1</v>
      </c>
      <c r="E450" s="46" t="s">
        <v>84</v>
      </c>
      <c r="F450" s="133">
        <v>45</v>
      </c>
    </row>
    <row r="451" spans="1:6" ht="15.75" customHeight="1" x14ac:dyDescent="0.2">
      <c r="A451" s="142" t="s">
        <v>93</v>
      </c>
      <c r="B451" s="143" t="s">
        <v>204</v>
      </c>
      <c r="C451" s="142" t="s">
        <v>290</v>
      </c>
      <c r="D451" s="131">
        <v>7.0000000000000007E-2</v>
      </c>
      <c r="E451" s="144" t="s">
        <v>100</v>
      </c>
      <c r="F451" s="145">
        <v>9</v>
      </c>
    </row>
    <row r="452" spans="1:6" ht="15.75" customHeight="1" x14ac:dyDescent="0.2">
      <c r="A452" s="130" t="s">
        <v>205</v>
      </c>
      <c r="B452" s="130" t="s">
        <v>204</v>
      </c>
      <c r="C452" s="130" t="s">
        <v>290</v>
      </c>
      <c r="D452" s="131">
        <v>0.01</v>
      </c>
      <c r="E452" s="130" t="s">
        <v>84</v>
      </c>
      <c r="F452" s="132">
        <v>8</v>
      </c>
    </row>
    <row r="453" spans="1:6" ht="15.75" customHeight="1" x14ac:dyDescent="0.2">
      <c r="A453" s="83" t="s">
        <v>165</v>
      </c>
      <c r="B453" s="130" t="s">
        <v>204</v>
      </c>
      <c r="C453" s="83" t="s">
        <v>290</v>
      </c>
      <c r="D453" s="131">
        <v>0.01</v>
      </c>
      <c r="E453" s="46" t="s">
        <v>84</v>
      </c>
      <c r="F453" s="132">
        <v>10</v>
      </c>
    </row>
    <row r="454" spans="1:6" ht="15.75" customHeight="1" x14ac:dyDescent="0.2">
      <c r="A454" s="83" t="s">
        <v>94</v>
      </c>
      <c r="B454" s="130" t="s">
        <v>204</v>
      </c>
      <c r="C454" s="83" t="s">
        <v>290</v>
      </c>
      <c r="D454" s="131">
        <v>0.05</v>
      </c>
      <c r="E454" s="130" t="s">
        <v>100</v>
      </c>
      <c r="F454" s="132">
        <v>12</v>
      </c>
    </row>
    <row r="455" spans="1:6" ht="15.75" customHeight="1" x14ac:dyDescent="0.2">
      <c r="A455" s="83" t="s">
        <v>95</v>
      </c>
      <c r="B455" s="130" t="s">
        <v>204</v>
      </c>
      <c r="C455" s="83" t="s">
        <v>290</v>
      </c>
      <c r="D455" s="131">
        <v>0.02</v>
      </c>
      <c r="E455" s="46" t="s">
        <v>84</v>
      </c>
      <c r="F455" s="132">
        <v>12</v>
      </c>
    </row>
    <row r="456" spans="1:6" ht="15.75" customHeight="1" x14ac:dyDescent="0.2">
      <c r="A456" s="83" t="s">
        <v>181</v>
      </c>
      <c r="B456" s="130" t="s">
        <v>209</v>
      </c>
      <c r="C456" s="83" t="s">
        <v>290</v>
      </c>
      <c r="D456" s="131">
        <v>0.25</v>
      </c>
      <c r="E456" s="46" t="s">
        <v>100</v>
      </c>
      <c r="F456" s="132">
        <v>4</v>
      </c>
    </row>
    <row r="457" spans="1:6" ht="15.75" customHeight="1" x14ac:dyDescent="0.2">
      <c r="A457" s="83" t="s">
        <v>179</v>
      </c>
      <c r="B457" s="130" t="s">
        <v>209</v>
      </c>
      <c r="C457" s="83" t="s">
        <v>290</v>
      </c>
      <c r="D457" s="131">
        <v>0.12</v>
      </c>
      <c r="E457" s="46" t="s">
        <v>84</v>
      </c>
      <c r="F457" s="132">
        <v>10</v>
      </c>
    </row>
    <row r="458" spans="1:6" ht="15.75" customHeight="1" x14ac:dyDescent="0.2">
      <c r="A458" s="83" t="s">
        <v>180</v>
      </c>
      <c r="B458" s="130" t="s">
        <v>209</v>
      </c>
      <c r="C458" s="83" t="s">
        <v>290</v>
      </c>
      <c r="D458" s="131">
        <v>0.05</v>
      </c>
      <c r="E458" s="46" t="s">
        <v>100</v>
      </c>
      <c r="F458" s="132">
        <v>9</v>
      </c>
    </row>
    <row r="459" spans="1:6" ht="15.75" customHeight="1" x14ac:dyDescent="0.2">
      <c r="A459" s="83" t="s">
        <v>182</v>
      </c>
      <c r="B459" s="130" t="s">
        <v>209</v>
      </c>
      <c r="C459" s="83" t="s">
        <v>290</v>
      </c>
      <c r="D459" s="131">
        <v>0.05</v>
      </c>
      <c r="E459" s="130" t="s">
        <v>100</v>
      </c>
      <c r="F459" s="132">
        <v>28</v>
      </c>
    </row>
    <row r="460" spans="1:6" ht="15.75" customHeight="1" x14ac:dyDescent="0.2">
      <c r="A460" s="83" t="s">
        <v>184</v>
      </c>
      <c r="B460" s="130" t="s">
        <v>209</v>
      </c>
      <c r="C460" s="83" t="s">
        <v>290</v>
      </c>
      <c r="D460" s="131">
        <v>0.05</v>
      </c>
      <c r="E460" s="130" t="s">
        <v>100</v>
      </c>
      <c r="F460" s="132">
        <v>12</v>
      </c>
    </row>
    <row r="461" spans="1:6" ht="15.75" customHeight="1" x14ac:dyDescent="0.2">
      <c r="A461" s="83" t="s">
        <v>176</v>
      </c>
      <c r="B461" s="130" t="s">
        <v>209</v>
      </c>
      <c r="C461" s="83" t="s">
        <v>290</v>
      </c>
      <c r="D461" s="131">
        <v>0.125</v>
      </c>
      <c r="E461" s="46" t="s">
        <v>100</v>
      </c>
      <c r="F461" s="132">
        <v>9</v>
      </c>
    </row>
    <row r="462" spans="1:6" ht="15.75" customHeight="1" x14ac:dyDescent="0.2">
      <c r="A462" s="83" t="s">
        <v>178</v>
      </c>
      <c r="B462" s="130" t="s">
        <v>209</v>
      </c>
      <c r="C462" s="83" t="s">
        <v>290</v>
      </c>
      <c r="D462" s="131">
        <v>0.04</v>
      </c>
      <c r="E462" s="46" t="s">
        <v>84</v>
      </c>
      <c r="F462" s="132">
        <v>8</v>
      </c>
    </row>
    <row r="463" spans="1:6" ht="15.75" customHeight="1" x14ac:dyDescent="0.2">
      <c r="A463" s="130" t="s">
        <v>211</v>
      </c>
      <c r="B463" s="130" t="s">
        <v>209</v>
      </c>
      <c r="C463" s="130" t="s">
        <v>290</v>
      </c>
      <c r="D463" s="131">
        <v>0.02</v>
      </c>
      <c r="E463" s="130" t="s">
        <v>84</v>
      </c>
      <c r="F463" s="132">
        <v>6</v>
      </c>
    </row>
    <row r="464" spans="1:6" ht="15.75" customHeight="1" x14ac:dyDescent="0.2">
      <c r="A464" s="130" t="s">
        <v>212</v>
      </c>
      <c r="B464" s="130" t="s">
        <v>209</v>
      </c>
      <c r="C464" s="130" t="s">
        <v>290</v>
      </c>
      <c r="D464" s="131">
        <v>0.01</v>
      </c>
      <c r="E464" s="130" t="s">
        <v>100</v>
      </c>
      <c r="F464" s="132">
        <v>12</v>
      </c>
    </row>
    <row r="465" spans="1:6" ht="15.75" customHeight="1" x14ac:dyDescent="0.2">
      <c r="A465" s="130" t="s">
        <v>213</v>
      </c>
      <c r="B465" s="130" t="s">
        <v>209</v>
      </c>
      <c r="C465" s="130" t="s">
        <v>290</v>
      </c>
      <c r="D465" s="131">
        <v>0.02</v>
      </c>
      <c r="E465" s="130" t="s">
        <v>84</v>
      </c>
      <c r="F465" s="132">
        <v>30</v>
      </c>
    </row>
    <row r="466" spans="1:6" ht="15.75" customHeight="1" x14ac:dyDescent="0.2">
      <c r="A466" s="83" t="s">
        <v>175</v>
      </c>
      <c r="B466" s="130" t="s">
        <v>209</v>
      </c>
      <c r="C466" s="83" t="s">
        <v>290</v>
      </c>
      <c r="D466" s="131">
        <v>0.4</v>
      </c>
      <c r="E466" s="46" t="s">
        <v>100</v>
      </c>
      <c r="F466" s="132">
        <v>2</v>
      </c>
    </row>
    <row r="467" spans="1:6" ht="15.75" customHeight="1" x14ac:dyDescent="0.2">
      <c r="A467" s="83" t="s">
        <v>174</v>
      </c>
      <c r="B467" s="130" t="s">
        <v>209</v>
      </c>
      <c r="C467" s="83" t="s">
        <v>290</v>
      </c>
      <c r="D467" s="131">
        <v>0.4</v>
      </c>
      <c r="E467" s="46" t="s">
        <v>115</v>
      </c>
      <c r="F467" s="132">
        <v>3</v>
      </c>
    </row>
    <row r="468" spans="1:6" ht="15.75" customHeight="1" x14ac:dyDescent="0.2">
      <c r="A468" s="83" t="s">
        <v>298</v>
      </c>
      <c r="B468" s="130" t="s">
        <v>214</v>
      </c>
      <c r="C468" s="83" t="s">
        <v>290</v>
      </c>
      <c r="D468" s="131">
        <v>0.02</v>
      </c>
      <c r="E468" s="46" t="s">
        <v>84</v>
      </c>
      <c r="F468" s="133">
        <v>25</v>
      </c>
    </row>
    <row r="469" spans="1:6" ht="15.75" customHeight="1" x14ac:dyDescent="0.2">
      <c r="A469" s="83" t="s">
        <v>144</v>
      </c>
      <c r="B469" s="130" t="s">
        <v>214</v>
      </c>
      <c r="C469" s="83" t="s">
        <v>290</v>
      </c>
      <c r="D469" s="131">
        <v>0.05</v>
      </c>
      <c r="E469" s="46" t="s">
        <v>98</v>
      </c>
      <c r="F469" s="133">
        <v>9</v>
      </c>
    </row>
    <row r="470" spans="1:6" ht="15.75" customHeight="1" x14ac:dyDescent="0.2">
      <c r="A470" s="83" t="s">
        <v>299</v>
      </c>
      <c r="B470" s="130" t="s">
        <v>214</v>
      </c>
      <c r="C470" s="83" t="s">
        <v>290</v>
      </c>
      <c r="D470" s="131">
        <v>0.02</v>
      </c>
      <c r="E470" s="46" t="s">
        <v>84</v>
      </c>
      <c r="F470" s="133">
        <v>10</v>
      </c>
    </row>
    <row r="471" spans="1:6" ht="15.75" customHeight="1" x14ac:dyDescent="0.2">
      <c r="A471" s="83" t="s">
        <v>152</v>
      </c>
      <c r="B471" s="130" t="s">
        <v>191</v>
      </c>
      <c r="C471" s="83" t="s">
        <v>236</v>
      </c>
      <c r="D471" s="131">
        <v>7.0000000000000007E-2</v>
      </c>
      <c r="E471" s="130" t="s">
        <v>84</v>
      </c>
      <c r="F471" s="132">
        <v>16</v>
      </c>
    </row>
    <row r="472" spans="1:6" ht="15.75" customHeight="1" x14ac:dyDescent="0.2">
      <c r="A472" s="83" t="s">
        <v>300</v>
      </c>
      <c r="B472" s="130" t="s">
        <v>191</v>
      </c>
      <c r="C472" s="83" t="s">
        <v>236</v>
      </c>
      <c r="D472" s="131">
        <v>0.06</v>
      </c>
      <c r="E472" s="46" t="s">
        <v>84</v>
      </c>
      <c r="F472" s="133">
        <v>40</v>
      </c>
    </row>
    <row r="473" spans="1:6" ht="15.75" customHeight="1" x14ac:dyDescent="0.2">
      <c r="A473" s="83" t="s">
        <v>301</v>
      </c>
      <c r="B473" s="130" t="s">
        <v>191</v>
      </c>
      <c r="C473" s="83" t="s">
        <v>236</v>
      </c>
      <c r="D473" s="131">
        <v>5.5E-2</v>
      </c>
      <c r="E473" s="46" t="s">
        <v>84</v>
      </c>
      <c r="F473" s="132">
        <v>20</v>
      </c>
    </row>
    <row r="474" spans="1:6" ht="15.75" customHeight="1" x14ac:dyDescent="0.2">
      <c r="A474" s="83" t="s">
        <v>302</v>
      </c>
      <c r="B474" s="130" t="s">
        <v>191</v>
      </c>
      <c r="C474" s="83" t="s">
        <v>236</v>
      </c>
      <c r="D474" s="131">
        <v>0.06</v>
      </c>
      <c r="E474" s="46" t="s">
        <v>84</v>
      </c>
      <c r="F474" s="132">
        <v>30</v>
      </c>
    </row>
    <row r="475" spans="1:6" ht="15.75" customHeight="1" x14ac:dyDescent="0.2">
      <c r="A475" s="83" t="s">
        <v>303</v>
      </c>
      <c r="B475" s="130" t="s">
        <v>191</v>
      </c>
      <c r="C475" s="83" t="s">
        <v>236</v>
      </c>
      <c r="D475" s="131">
        <v>0.05</v>
      </c>
      <c r="E475" s="46" t="s">
        <v>84</v>
      </c>
      <c r="F475" s="133">
        <v>35</v>
      </c>
    </row>
    <row r="476" spans="1:6" ht="15.75" customHeight="1" x14ac:dyDescent="0.2">
      <c r="A476" s="83" t="s">
        <v>88</v>
      </c>
      <c r="B476" s="130" t="s">
        <v>191</v>
      </c>
      <c r="C476" s="83" t="s">
        <v>236</v>
      </c>
      <c r="D476" s="131">
        <v>0.02</v>
      </c>
      <c r="E476" s="46" t="s">
        <v>84</v>
      </c>
      <c r="F476" s="80">
        <v>30</v>
      </c>
    </row>
    <row r="477" spans="1:6" ht="15.75" customHeight="1" x14ac:dyDescent="0.2">
      <c r="A477" s="83" t="s">
        <v>304</v>
      </c>
      <c r="B477" s="130" t="s">
        <v>191</v>
      </c>
      <c r="C477" s="83" t="s">
        <v>236</v>
      </c>
      <c r="D477" s="131">
        <v>0.05</v>
      </c>
      <c r="E477" s="46" t="s">
        <v>84</v>
      </c>
      <c r="F477" s="133">
        <v>20</v>
      </c>
    </row>
    <row r="478" spans="1:6" ht="15.75" customHeight="1" x14ac:dyDescent="0.2">
      <c r="A478" s="83" t="s">
        <v>305</v>
      </c>
      <c r="B478" s="130" t="s">
        <v>191</v>
      </c>
      <c r="C478" s="83" t="s">
        <v>236</v>
      </c>
      <c r="D478" s="131">
        <v>0.05</v>
      </c>
      <c r="E478" s="46" t="s">
        <v>84</v>
      </c>
      <c r="F478" s="133">
        <v>22</v>
      </c>
    </row>
    <row r="479" spans="1:6" ht="15.75" customHeight="1" x14ac:dyDescent="0.2">
      <c r="A479" s="83" t="s">
        <v>306</v>
      </c>
      <c r="B479" s="130" t="s">
        <v>191</v>
      </c>
      <c r="C479" s="83" t="s">
        <v>236</v>
      </c>
      <c r="D479" s="131">
        <v>2.5</v>
      </c>
      <c r="E479" s="46" t="s">
        <v>100</v>
      </c>
      <c r="F479" s="133">
        <v>1.2</v>
      </c>
    </row>
    <row r="480" spans="1:6" ht="15.75" customHeight="1" x14ac:dyDescent="0.2">
      <c r="A480" s="130" t="s">
        <v>307</v>
      </c>
      <c r="B480" s="130" t="s">
        <v>191</v>
      </c>
      <c r="C480" s="83" t="s">
        <v>236</v>
      </c>
      <c r="D480" s="131">
        <v>4</v>
      </c>
      <c r="E480" s="46" t="s">
        <v>100</v>
      </c>
      <c r="F480" s="133">
        <v>0.9</v>
      </c>
    </row>
    <row r="481" spans="1:6" ht="15.75" customHeight="1" x14ac:dyDescent="0.2">
      <c r="A481" s="130" t="s">
        <v>308</v>
      </c>
      <c r="B481" s="130" t="s">
        <v>191</v>
      </c>
      <c r="C481" s="83" t="s">
        <v>236</v>
      </c>
      <c r="D481" s="131">
        <v>2</v>
      </c>
      <c r="E481" s="46" t="s">
        <v>100</v>
      </c>
      <c r="F481" s="133">
        <v>0.9</v>
      </c>
    </row>
    <row r="482" spans="1:6" ht="15.75" customHeight="1" x14ac:dyDescent="0.2">
      <c r="A482" s="83" t="s">
        <v>309</v>
      </c>
      <c r="B482" s="130" t="s">
        <v>191</v>
      </c>
      <c r="C482" s="83" t="s">
        <v>236</v>
      </c>
      <c r="D482" s="131">
        <v>0.03</v>
      </c>
      <c r="E482" s="46" t="s">
        <v>84</v>
      </c>
      <c r="F482" s="133">
        <v>13</v>
      </c>
    </row>
    <row r="483" spans="1:6" ht="15.75" customHeight="1" x14ac:dyDescent="0.2">
      <c r="A483" s="83" t="s">
        <v>310</v>
      </c>
      <c r="B483" s="130" t="s">
        <v>191</v>
      </c>
      <c r="C483" s="83" t="s">
        <v>236</v>
      </c>
      <c r="D483" s="131">
        <v>0.03</v>
      </c>
      <c r="E483" s="46" t="s">
        <v>84</v>
      </c>
      <c r="F483" s="133">
        <v>30</v>
      </c>
    </row>
    <row r="484" spans="1:6" ht="15.75" customHeight="1" x14ac:dyDescent="0.2">
      <c r="A484" s="83" t="s">
        <v>311</v>
      </c>
      <c r="B484" s="130" t="s">
        <v>191</v>
      </c>
      <c r="C484" s="83" t="s">
        <v>236</v>
      </c>
      <c r="D484" s="131">
        <v>0.11</v>
      </c>
      <c r="E484" s="46" t="s">
        <v>84</v>
      </c>
      <c r="F484" s="133">
        <v>18</v>
      </c>
    </row>
    <row r="485" spans="1:6" ht="15.75" customHeight="1" x14ac:dyDescent="0.2">
      <c r="A485" s="83" t="s">
        <v>105</v>
      </c>
      <c r="B485" s="130" t="s">
        <v>191</v>
      </c>
      <c r="C485" s="130" t="s">
        <v>236</v>
      </c>
      <c r="D485" s="131">
        <v>1.4999999999999999E-2</v>
      </c>
      <c r="E485" s="83" t="s">
        <v>84</v>
      </c>
      <c r="F485" s="132">
        <v>38</v>
      </c>
    </row>
    <row r="486" spans="1:6" ht="15.75" customHeight="1" x14ac:dyDescent="0.2">
      <c r="A486" s="83" t="s">
        <v>312</v>
      </c>
      <c r="B486" s="130" t="s">
        <v>191</v>
      </c>
      <c r="C486" s="83" t="s">
        <v>236</v>
      </c>
      <c r="D486" s="131">
        <v>2.5</v>
      </c>
      <c r="E486" s="46" t="s">
        <v>100</v>
      </c>
      <c r="F486" s="132">
        <v>0.8</v>
      </c>
    </row>
    <row r="487" spans="1:6" ht="15.75" customHeight="1" x14ac:dyDescent="0.2">
      <c r="A487" s="83" t="s">
        <v>85</v>
      </c>
      <c r="B487" s="134" t="s">
        <v>201</v>
      </c>
      <c r="C487" s="83" t="s">
        <v>236</v>
      </c>
      <c r="D487" s="131">
        <v>0.05</v>
      </c>
      <c r="E487" s="83" t="s">
        <v>84</v>
      </c>
      <c r="F487" s="132">
        <v>25</v>
      </c>
    </row>
    <row r="488" spans="1:6" ht="15.75" customHeight="1" x14ac:dyDescent="0.2">
      <c r="A488" s="83" t="s">
        <v>313</v>
      </c>
      <c r="B488" s="130" t="s">
        <v>202</v>
      </c>
      <c r="C488" s="83" t="s">
        <v>236</v>
      </c>
      <c r="D488" s="131">
        <v>4.4999999999999998E-2</v>
      </c>
      <c r="E488" s="46" t="s">
        <v>84</v>
      </c>
      <c r="F488" s="132">
        <v>45</v>
      </c>
    </row>
    <row r="489" spans="1:6" ht="15.75" customHeight="1" x14ac:dyDescent="0.2">
      <c r="A489" s="136" t="s">
        <v>224</v>
      </c>
      <c r="B489" s="130" t="s">
        <v>202</v>
      </c>
      <c r="C489" s="83" t="s">
        <v>236</v>
      </c>
      <c r="D489" s="131">
        <v>0.2</v>
      </c>
      <c r="E489" s="46" t="s">
        <v>84</v>
      </c>
      <c r="F489" s="132">
        <v>38</v>
      </c>
    </row>
    <row r="490" spans="1:6" ht="15.75" customHeight="1" x14ac:dyDescent="0.2">
      <c r="A490" s="83" t="s">
        <v>226</v>
      </c>
      <c r="B490" s="130" t="s">
        <v>202</v>
      </c>
      <c r="C490" s="83" t="s">
        <v>236</v>
      </c>
      <c r="D490" s="131">
        <v>0.09</v>
      </c>
      <c r="E490" s="46" t="s">
        <v>84</v>
      </c>
      <c r="F490" s="132">
        <v>28</v>
      </c>
    </row>
    <row r="491" spans="1:6" ht="15.75" customHeight="1" x14ac:dyDescent="0.2">
      <c r="A491" s="83" t="s">
        <v>228</v>
      </c>
      <c r="B491" s="130" t="s">
        <v>202</v>
      </c>
      <c r="C491" s="83" t="s">
        <v>236</v>
      </c>
      <c r="D491" s="131">
        <v>0.09</v>
      </c>
      <c r="E491" s="46" t="s">
        <v>84</v>
      </c>
      <c r="F491" s="133">
        <v>28</v>
      </c>
    </row>
    <row r="492" spans="1:6" ht="15.75" customHeight="1" x14ac:dyDescent="0.2">
      <c r="A492" s="83" t="s">
        <v>314</v>
      </c>
      <c r="B492" s="130" t="s">
        <v>202</v>
      </c>
      <c r="C492" s="83" t="s">
        <v>236</v>
      </c>
      <c r="D492" s="131">
        <v>2</v>
      </c>
      <c r="E492" s="46" t="s">
        <v>100</v>
      </c>
      <c r="F492" s="132">
        <v>0.9</v>
      </c>
    </row>
    <row r="493" spans="1:6" ht="15.75" customHeight="1" x14ac:dyDescent="0.2">
      <c r="A493" s="83" t="s">
        <v>315</v>
      </c>
      <c r="B493" s="130" t="s">
        <v>202</v>
      </c>
      <c r="C493" s="83" t="s">
        <v>236</v>
      </c>
      <c r="D493" s="131">
        <v>0.05</v>
      </c>
      <c r="E493" s="46" t="s">
        <v>84</v>
      </c>
      <c r="F493" s="132">
        <v>32</v>
      </c>
    </row>
    <row r="494" spans="1:6" ht="15.75" customHeight="1" x14ac:dyDescent="0.2">
      <c r="A494" s="83" t="s">
        <v>179</v>
      </c>
      <c r="B494" s="130" t="s">
        <v>209</v>
      </c>
      <c r="C494" s="83" t="s">
        <v>236</v>
      </c>
      <c r="D494" s="131">
        <v>0.12</v>
      </c>
      <c r="E494" s="46" t="s">
        <v>177</v>
      </c>
      <c r="F494" s="132">
        <v>10</v>
      </c>
    </row>
    <row r="495" spans="1:6" ht="15.75" customHeight="1" x14ac:dyDescent="0.2">
      <c r="A495" s="83" t="s">
        <v>180</v>
      </c>
      <c r="B495" s="130" t="s">
        <v>209</v>
      </c>
      <c r="C495" s="83" t="s">
        <v>236</v>
      </c>
      <c r="D495" s="131">
        <v>0.05</v>
      </c>
      <c r="E495" s="46" t="s">
        <v>177</v>
      </c>
      <c r="F495" s="132">
        <v>9</v>
      </c>
    </row>
    <row r="496" spans="1:6" ht="15.75" customHeight="1" x14ac:dyDescent="0.2">
      <c r="A496" s="83" t="s">
        <v>182</v>
      </c>
      <c r="B496" s="130" t="s">
        <v>209</v>
      </c>
      <c r="C496" s="83" t="s">
        <v>236</v>
      </c>
      <c r="D496" s="131">
        <v>0.05</v>
      </c>
      <c r="E496" s="130" t="s">
        <v>100</v>
      </c>
      <c r="F496" s="132">
        <v>28</v>
      </c>
    </row>
    <row r="497" spans="1:6" ht="15.75" customHeight="1" x14ac:dyDescent="0.2">
      <c r="A497" s="83" t="s">
        <v>184</v>
      </c>
      <c r="B497" s="130" t="s">
        <v>209</v>
      </c>
      <c r="C497" s="83" t="s">
        <v>236</v>
      </c>
      <c r="D497" s="131">
        <v>0.05</v>
      </c>
      <c r="E497" s="130" t="s">
        <v>100</v>
      </c>
      <c r="F497" s="132">
        <v>12</v>
      </c>
    </row>
    <row r="498" spans="1:6" ht="15.75" customHeight="1" x14ac:dyDescent="0.2">
      <c r="A498" s="83" t="s">
        <v>176</v>
      </c>
      <c r="B498" s="130" t="s">
        <v>209</v>
      </c>
      <c r="C498" s="83" t="s">
        <v>236</v>
      </c>
      <c r="D498" s="131">
        <v>0.125</v>
      </c>
      <c r="E498" s="46" t="s">
        <v>177</v>
      </c>
      <c r="F498" s="132">
        <v>9</v>
      </c>
    </row>
    <row r="499" spans="1:6" ht="15.75" customHeight="1" x14ac:dyDescent="0.2">
      <c r="A499" s="83" t="s">
        <v>178</v>
      </c>
      <c r="B499" s="130" t="s">
        <v>209</v>
      </c>
      <c r="C499" s="83" t="s">
        <v>236</v>
      </c>
      <c r="D499" s="131">
        <v>0.04</v>
      </c>
      <c r="E499" s="46" t="s">
        <v>177</v>
      </c>
      <c r="F499" s="132">
        <v>8</v>
      </c>
    </row>
    <row r="500" spans="1:6" ht="15.75" customHeight="1" x14ac:dyDescent="0.2">
      <c r="A500" s="130" t="s">
        <v>211</v>
      </c>
      <c r="B500" s="130" t="s">
        <v>209</v>
      </c>
      <c r="C500" s="130" t="s">
        <v>236</v>
      </c>
      <c r="D500" s="131">
        <v>0.02</v>
      </c>
      <c r="E500" s="130" t="s">
        <v>84</v>
      </c>
      <c r="F500" s="132">
        <v>6</v>
      </c>
    </row>
    <row r="501" spans="1:6" ht="15.75" customHeight="1" x14ac:dyDescent="0.2">
      <c r="A501" s="130" t="s">
        <v>212</v>
      </c>
      <c r="B501" s="130" t="s">
        <v>209</v>
      </c>
      <c r="C501" s="130" t="s">
        <v>236</v>
      </c>
      <c r="D501" s="131">
        <v>0.01</v>
      </c>
      <c r="E501" s="130" t="s">
        <v>100</v>
      </c>
      <c r="F501" s="132">
        <v>12</v>
      </c>
    </row>
    <row r="502" spans="1:6" ht="15.75" customHeight="1" x14ac:dyDescent="0.2">
      <c r="A502" s="130" t="s">
        <v>213</v>
      </c>
      <c r="B502" s="130" t="s">
        <v>209</v>
      </c>
      <c r="C502" s="130" t="s">
        <v>236</v>
      </c>
      <c r="D502" s="131">
        <v>0.02</v>
      </c>
      <c r="E502" s="130" t="s">
        <v>84</v>
      </c>
      <c r="F502" s="132">
        <v>30</v>
      </c>
    </row>
    <row r="503" spans="1:6" ht="15.75" customHeight="1" x14ac:dyDescent="0.2">
      <c r="A503" s="83" t="s">
        <v>316</v>
      </c>
      <c r="B503" s="130" t="s">
        <v>209</v>
      </c>
      <c r="C503" s="83" t="s">
        <v>236</v>
      </c>
      <c r="D503" s="131">
        <v>0.13</v>
      </c>
      <c r="E503" s="83" t="s">
        <v>98</v>
      </c>
      <c r="F503" s="132">
        <v>30</v>
      </c>
    </row>
    <row r="504" spans="1:6" ht="15.75" customHeight="1" x14ac:dyDescent="0.2">
      <c r="A504" s="83" t="s">
        <v>175</v>
      </c>
      <c r="B504" s="130" t="s">
        <v>209</v>
      </c>
      <c r="C504" s="83" t="s">
        <v>236</v>
      </c>
      <c r="D504" s="131">
        <v>0.25</v>
      </c>
      <c r="E504" s="46" t="s">
        <v>98</v>
      </c>
      <c r="F504" s="132">
        <v>2</v>
      </c>
    </row>
    <row r="505" spans="1:6" ht="15.75" customHeight="1" x14ac:dyDescent="0.2">
      <c r="A505" s="83" t="s">
        <v>174</v>
      </c>
      <c r="B505" s="130" t="s">
        <v>209</v>
      </c>
      <c r="C505" s="83" t="s">
        <v>236</v>
      </c>
      <c r="D505" s="131">
        <v>0.4</v>
      </c>
      <c r="E505" s="46" t="s">
        <v>98</v>
      </c>
      <c r="F505" s="132">
        <v>3</v>
      </c>
    </row>
    <row r="506" spans="1:6" ht="15.75" customHeight="1" x14ac:dyDescent="0.2">
      <c r="A506" s="136" t="s">
        <v>317</v>
      </c>
      <c r="B506" s="130" t="s">
        <v>209</v>
      </c>
      <c r="C506" s="83" t="s">
        <v>236</v>
      </c>
      <c r="D506" s="131">
        <v>0.15</v>
      </c>
      <c r="E506" s="83" t="s">
        <v>98</v>
      </c>
      <c r="F506" s="138">
        <v>45</v>
      </c>
    </row>
    <row r="507" spans="1:6" ht="15.75" customHeight="1" x14ac:dyDescent="0.2">
      <c r="A507" s="83" t="s">
        <v>318</v>
      </c>
      <c r="B507" s="134" t="s">
        <v>319</v>
      </c>
      <c r="C507" s="83" t="s">
        <v>236</v>
      </c>
      <c r="D507" s="131">
        <v>0.03</v>
      </c>
      <c r="E507" s="46" t="s">
        <v>84</v>
      </c>
      <c r="F507" s="133">
        <v>25</v>
      </c>
    </row>
    <row r="508" spans="1:6" ht="15.75" customHeight="1" x14ac:dyDescent="0.2">
      <c r="A508" s="136" t="s">
        <v>320</v>
      </c>
      <c r="B508" s="134" t="s">
        <v>319</v>
      </c>
      <c r="C508" s="83" t="s">
        <v>236</v>
      </c>
      <c r="D508" s="131">
        <v>0.06</v>
      </c>
      <c r="E508" s="83" t="s">
        <v>84</v>
      </c>
      <c r="F508" s="138">
        <v>18</v>
      </c>
    </row>
    <row r="509" spans="1:6" ht="15.75" customHeight="1" x14ac:dyDescent="0.2">
      <c r="A509" s="136" t="s">
        <v>321</v>
      </c>
      <c r="B509" s="134" t="s">
        <v>319</v>
      </c>
      <c r="C509" s="83" t="s">
        <v>236</v>
      </c>
      <c r="D509" s="131">
        <v>0.06</v>
      </c>
      <c r="E509" s="83" t="s">
        <v>84</v>
      </c>
      <c r="F509" s="138">
        <v>18</v>
      </c>
    </row>
    <row r="510" spans="1:6" ht="15.75" customHeight="1" x14ac:dyDescent="0.2">
      <c r="A510" s="136" t="s">
        <v>322</v>
      </c>
      <c r="B510" s="134" t="s">
        <v>319</v>
      </c>
      <c r="C510" s="83" t="s">
        <v>236</v>
      </c>
      <c r="D510" s="131">
        <v>0.06</v>
      </c>
      <c r="E510" s="83" t="s">
        <v>84</v>
      </c>
      <c r="F510" s="138">
        <v>18</v>
      </c>
    </row>
    <row r="511" spans="1:6" ht="15.75" customHeight="1" x14ac:dyDescent="0.2">
      <c r="A511" s="83" t="s">
        <v>323</v>
      </c>
      <c r="B511" s="134" t="s">
        <v>319</v>
      </c>
      <c r="C511" s="83" t="s">
        <v>236</v>
      </c>
      <c r="D511" s="131">
        <v>0.05</v>
      </c>
      <c r="E511" s="46" t="s">
        <v>84</v>
      </c>
      <c r="F511" s="138">
        <v>18</v>
      </c>
    </row>
    <row r="512" spans="1:6" ht="15.75" customHeight="1" x14ac:dyDescent="0.2">
      <c r="A512" s="136" t="s">
        <v>324</v>
      </c>
      <c r="B512" s="134" t="s">
        <v>319</v>
      </c>
      <c r="C512" s="83" t="s">
        <v>236</v>
      </c>
      <c r="D512" s="131">
        <v>2.5000000000000001E-2</v>
      </c>
      <c r="E512" s="83" t="s">
        <v>84</v>
      </c>
      <c r="F512" s="138">
        <v>22</v>
      </c>
    </row>
    <row r="513" spans="1:6" ht="15.75" customHeight="1" x14ac:dyDescent="0.2">
      <c r="A513" s="136" t="s">
        <v>325</v>
      </c>
      <c r="B513" s="134" t="s">
        <v>319</v>
      </c>
      <c r="C513" s="83" t="s">
        <v>236</v>
      </c>
      <c r="D513" s="131">
        <v>0.06</v>
      </c>
      <c r="E513" s="83" t="s">
        <v>84</v>
      </c>
      <c r="F513" s="138">
        <v>35</v>
      </c>
    </row>
    <row r="514" spans="1:6" ht="15.75" customHeight="1" x14ac:dyDescent="0.2">
      <c r="A514" s="136" t="s">
        <v>171</v>
      </c>
      <c r="B514" s="134" t="s">
        <v>319</v>
      </c>
      <c r="C514" s="83" t="s">
        <v>236</v>
      </c>
      <c r="D514" s="131">
        <v>0.01</v>
      </c>
      <c r="E514" s="83" t="s">
        <v>84</v>
      </c>
      <c r="F514" s="132">
        <v>22</v>
      </c>
    </row>
    <row r="515" spans="1:6" ht="15.75" customHeight="1" x14ac:dyDescent="0.2">
      <c r="A515" s="83" t="s">
        <v>326</v>
      </c>
      <c r="B515" s="134" t="s">
        <v>319</v>
      </c>
      <c r="C515" s="83" t="s">
        <v>236</v>
      </c>
      <c r="D515" s="131">
        <v>2.5</v>
      </c>
      <c r="E515" s="83" t="s">
        <v>100</v>
      </c>
      <c r="F515" s="133">
        <v>0.7</v>
      </c>
    </row>
    <row r="516" spans="1:6" ht="15.75" customHeight="1" x14ac:dyDescent="0.2">
      <c r="A516" s="136" t="s">
        <v>327</v>
      </c>
      <c r="B516" s="134" t="s">
        <v>319</v>
      </c>
      <c r="C516" s="83" t="s">
        <v>236</v>
      </c>
      <c r="D516" s="131">
        <v>0.5</v>
      </c>
      <c r="E516" s="83" t="s">
        <v>100</v>
      </c>
      <c r="F516" s="133">
        <v>1</v>
      </c>
    </row>
    <row r="517" spans="1:6" ht="15.75" customHeight="1" x14ac:dyDescent="0.2">
      <c r="A517" s="83" t="s">
        <v>328</v>
      </c>
      <c r="B517" s="134" t="s">
        <v>319</v>
      </c>
      <c r="C517" s="83" t="s">
        <v>236</v>
      </c>
      <c r="D517" s="131">
        <v>0.05</v>
      </c>
      <c r="E517" s="46" t="s">
        <v>84</v>
      </c>
      <c r="F517" s="138">
        <v>55</v>
      </c>
    </row>
    <row r="518" spans="1:6" ht="15.75" customHeight="1" x14ac:dyDescent="0.2">
      <c r="A518" s="83" t="s">
        <v>329</v>
      </c>
      <c r="B518" s="134" t="s">
        <v>319</v>
      </c>
      <c r="C518" s="83" t="s">
        <v>236</v>
      </c>
      <c r="D518" s="131">
        <v>1</v>
      </c>
      <c r="E518" s="46" t="s">
        <v>100</v>
      </c>
      <c r="F518" s="133">
        <v>1.8</v>
      </c>
    </row>
    <row r="519" spans="1:6" ht="15.75" customHeight="1" x14ac:dyDescent="0.2">
      <c r="A519" s="83" t="s">
        <v>330</v>
      </c>
      <c r="B519" s="134" t="s">
        <v>319</v>
      </c>
      <c r="C519" s="83" t="s">
        <v>236</v>
      </c>
      <c r="D519" s="131">
        <v>1</v>
      </c>
      <c r="E519" s="46" t="s">
        <v>100</v>
      </c>
      <c r="F519" s="133">
        <v>1.8</v>
      </c>
    </row>
    <row r="520" spans="1:6" ht="15.75" customHeight="1" x14ac:dyDescent="0.2">
      <c r="A520" s="83" t="s">
        <v>231</v>
      </c>
      <c r="B520" s="130" t="s">
        <v>331</v>
      </c>
      <c r="C520" s="130" t="s">
        <v>217</v>
      </c>
      <c r="D520" s="131">
        <v>0.02</v>
      </c>
      <c r="E520" s="130" t="s">
        <v>84</v>
      </c>
      <c r="F520" s="132">
        <v>18</v>
      </c>
    </row>
    <row r="521" spans="1:6" ht="15.75" customHeight="1" x14ac:dyDescent="0.2">
      <c r="A521" s="130" t="s">
        <v>106</v>
      </c>
      <c r="B521" s="130" t="s">
        <v>331</v>
      </c>
      <c r="C521" s="130" t="s">
        <v>217</v>
      </c>
      <c r="D521" s="131">
        <v>0.02</v>
      </c>
      <c r="E521" s="130" t="s">
        <v>84</v>
      </c>
      <c r="F521" s="132">
        <v>30</v>
      </c>
    </row>
    <row r="522" spans="1:6" ht="15.75" customHeight="1" x14ac:dyDescent="0.2">
      <c r="A522" s="130" t="s">
        <v>108</v>
      </c>
      <c r="B522" s="130" t="s">
        <v>331</v>
      </c>
      <c r="C522" s="130" t="s">
        <v>217</v>
      </c>
      <c r="D522" s="131">
        <v>1.4999999999999999E-2</v>
      </c>
      <c r="E522" s="130" t="s">
        <v>84</v>
      </c>
      <c r="F522" s="132">
        <v>55</v>
      </c>
    </row>
    <row r="523" spans="1:6" ht="15.75" customHeight="1" x14ac:dyDescent="0.2">
      <c r="A523" s="130" t="s">
        <v>194</v>
      </c>
      <c r="B523" s="130" t="s">
        <v>331</v>
      </c>
      <c r="C523" s="130" t="s">
        <v>217</v>
      </c>
      <c r="D523" s="131">
        <v>0.01</v>
      </c>
      <c r="E523" s="130" t="s">
        <v>84</v>
      </c>
      <c r="F523" s="132">
        <v>45</v>
      </c>
    </row>
    <row r="524" spans="1:6" ht="15.75" customHeight="1" x14ac:dyDescent="0.2">
      <c r="A524" s="130" t="s">
        <v>332</v>
      </c>
      <c r="B524" s="130" t="s">
        <v>331</v>
      </c>
      <c r="C524" s="130" t="s">
        <v>217</v>
      </c>
      <c r="D524" s="131">
        <v>1.4999999999999999E-2</v>
      </c>
      <c r="E524" s="130" t="s">
        <v>84</v>
      </c>
      <c r="F524" s="132">
        <v>25</v>
      </c>
    </row>
    <row r="525" spans="1:6" ht="15.75" customHeight="1" x14ac:dyDescent="0.2">
      <c r="A525" s="130" t="s">
        <v>109</v>
      </c>
      <c r="B525" s="130" t="s">
        <v>331</v>
      </c>
      <c r="C525" s="130" t="s">
        <v>217</v>
      </c>
      <c r="D525" s="131">
        <v>0.02</v>
      </c>
      <c r="E525" s="130" t="s">
        <v>84</v>
      </c>
      <c r="F525" s="133">
        <v>40</v>
      </c>
    </row>
    <row r="526" spans="1:6" ht="15.75" customHeight="1" x14ac:dyDescent="0.2">
      <c r="A526" s="130" t="s">
        <v>196</v>
      </c>
      <c r="B526" s="130" t="s">
        <v>331</v>
      </c>
      <c r="C526" s="130" t="s">
        <v>217</v>
      </c>
      <c r="D526" s="131">
        <v>6.0000000000000001E-3</v>
      </c>
      <c r="E526" s="130" t="s">
        <v>84</v>
      </c>
      <c r="F526" s="132">
        <v>150</v>
      </c>
    </row>
    <row r="527" spans="1:6" ht="15.75" customHeight="1" x14ac:dyDescent="0.2">
      <c r="A527" s="130" t="s">
        <v>197</v>
      </c>
      <c r="B527" s="130" t="s">
        <v>331</v>
      </c>
      <c r="C527" s="130" t="s">
        <v>217</v>
      </c>
      <c r="D527" s="131">
        <v>0.01</v>
      </c>
      <c r="E527" s="130" t="s">
        <v>84</v>
      </c>
      <c r="F527" s="132">
        <v>65</v>
      </c>
    </row>
    <row r="528" spans="1:6" ht="15.75" customHeight="1" x14ac:dyDescent="0.2">
      <c r="A528" s="130" t="s">
        <v>198</v>
      </c>
      <c r="B528" s="130" t="s">
        <v>331</v>
      </c>
      <c r="C528" s="130" t="s">
        <v>217</v>
      </c>
      <c r="D528" s="131">
        <v>0.01</v>
      </c>
      <c r="E528" s="130" t="s">
        <v>84</v>
      </c>
      <c r="F528" s="132">
        <v>75</v>
      </c>
    </row>
    <row r="529" spans="1:6" ht="15.75" customHeight="1" x14ac:dyDescent="0.2">
      <c r="A529" s="130" t="s">
        <v>199</v>
      </c>
      <c r="B529" s="130" t="s">
        <v>331</v>
      </c>
      <c r="C529" s="130" t="s">
        <v>217</v>
      </c>
      <c r="D529" s="131">
        <v>0.01</v>
      </c>
      <c r="E529" s="130" t="s">
        <v>84</v>
      </c>
      <c r="F529" s="132">
        <v>65</v>
      </c>
    </row>
    <row r="530" spans="1:6" ht="15.75" customHeight="1" x14ac:dyDescent="0.2">
      <c r="A530" s="130" t="s">
        <v>105</v>
      </c>
      <c r="B530" s="130" t="s">
        <v>331</v>
      </c>
      <c r="C530" s="130" t="s">
        <v>217</v>
      </c>
      <c r="D530" s="131">
        <v>1.4999999999999999E-2</v>
      </c>
      <c r="E530" s="130" t="s">
        <v>84</v>
      </c>
      <c r="F530" s="132">
        <v>40</v>
      </c>
    </row>
    <row r="531" spans="1:6" ht="15.75" customHeight="1" x14ac:dyDescent="0.2">
      <c r="A531" s="130" t="s">
        <v>200</v>
      </c>
      <c r="B531" s="130" t="s">
        <v>331</v>
      </c>
      <c r="C531" s="130" t="s">
        <v>217</v>
      </c>
      <c r="D531" s="131">
        <v>0.01</v>
      </c>
      <c r="E531" s="130" t="s">
        <v>84</v>
      </c>
      <c r="F531" s="132">
        <v>55</v>
      </c>
    </row>
    <row r="532" spans="1:6" ht="15.75" customHeight="1" x14ac:dyDescent="0.2">
      <c r="A532" s="130" t="s">
        <v>103</v>
      </c>
      <c r="B532" s="130" t="s">
        <v>331</v>
      </c>
      <c r="C532" s="130" t="s">
        <v>217</v>
      </c>
      <c r="D532" s="131">
        <v>1.4999999999999999E-2</v>
      </c>
      <c r="E532" s="130" t="s">
        <v>84</v>
      </c>
      <c r="F532" s="132">
        <v>60</v>
      </c>
    </row>
    <row r="533" spans="1:6" ht="15.75" customHeight="1" x14ac:dyDescent="0.2">
      <c r="A533" s="83" t="s">
        <v>93</v>
      </c>
      <c r="B533" s="130" t="s">
        <v>333</v>
      </c>
      <c r="C533" s="130" t="s">
        <v>217</v>
      </c>
      <c r="D533" s="131">
        <v>7.0000000000000007E-2</v>
      </c>
      <c r="E533" s="130" t="s">
        <v>100</v>
      </c>
      <c r="F533" s="132">
        <v>9</v>
      </c>
    </row>
    <row r="534" spans="1:6" ht="15.75" customHeight="1" x14ac:dyDescent="0.2">
      <c r="A534" s="130" t="s">
        <v>193</v>
      </c>
      <c r="B534" s="130" t="s">
        <v>333</v>
      </c>
      <c r="C534" s="130" t="s">
        <v>217</v>
      </c>
      <c r="D534" s="131">
        <v>0.02</v>
      </c>
      <c r="E534" s="130" t="s">
        <v>84</v>
      </c>
      <c r="F534" s="132">
        <v>45</v>
      </c>
    </row>
    <row r="535" spans="1:6" ht="15.75" customHeight="1" x14ac:dyDescent="0.2">
      <c r="A535" s="130" t="s">
        <v>107</v>
      </c>
      <c r="B535" s="130" t="s">
        <v>333</v>
      </c>
      <c r="C535" s="130" t="s">
        <v>217</v>
      </c>
      <c r="D535" s="131">
        <v>0.02</v>
      </c>
      <c r="E535" s="130" t="s">
        <v>84</v>
      </c>
      <c r="F535" s="132">
        <v>46</v>
      </c>
    </row>
    <row r="536" spans="1:6" ht="15.75" customHeight="1" x14ac:dyDescent="0.2">
      <c r="A536" s="144" t="s">
        <v>235</v>
      </c>
      <c r="B536" s="130" t="s">
        <v>333</v>
      </c>
      <c r="C536" s="130" t="s">
        <v>217</v>
      </c>
      <c r="D536" s="131">
        <v>0.01</v>
      </c>
      <c r="E536" s="144" t="s">
        <v>100</v>
      </c>
      <c r="F536" s="145">
        <v>10</v>
      </c>
    </row>
    <row r="537" spans="1:6" ht="15.75" customHeight="1" x14ac:dyDescent="0.2">
      <c r="A537" s="130" t="s">
        <v>334</v>
      </c>
      <c r="B537" s="130" t="s">
        <v>333</v>
      </c>
      <c r="C537" s="130" t="s">
        <v>217</v>
      </c>
      <c r="D537" s="131">
        <v>1.2</v>
      </c>
      <c r="E537" s="130" t="s">
        <v>100</v>
      </c>
      <c r="F537" s="132">
        <v>2</v>
      </c>
    </row>
    <row r="538" spans="1:6" ht="15.75" customHeight="1" x14ac:dyDescent="0.2">
      <c r="A538" s="130" t="s">
        <v>195</v>
      </c>
      <c r="B538" s="130" t="s">
        <v>333</v>
      </c>
      <c r="C538" s="130" t="s">
        <v>217</v>
      </c>
      <c r="D538" s="131">
        <v>2</v>
      </c>
      <c r="E538" s="130" t="s">
        <v>100</v>
      </c>
      <c r="F538" s="132">
        <v>1.5</v>
      </c>
    </row>
    <row r="539" spans="1:6" ht="15.75" customHeight="1" x14ac:dyDescent="0.2">
      <c r="A539" s="130" t="s">
        <v>335</v>
      </c>
      <c r="B539" s="130" t="s">
        <v>333</v>
      </c>
      <c r="C539" s="130" t="s">
        <v>217</v>
      </c>
      <c r="D539" s="131">
        <v>2.5000000000000001E-2</v>
      </c>
      <c r="E539" s="130" t="s">
        <v>100</v>
      </c>
      <c r="F539" s="132">
        <v>18</v>
      </c>
    </row>
    <row r="540" spans="1:6" ht="15.75" customHeight="1" x14ac:dyDescent="0.2">
      <c r="A540" s="83" t="s">
        <v>95</v>
      </c>
      <c r="B540" s="130" t="s">
        <v>333</v>
      </c>
      <c r="C540" s="130" t="s">
        <v>217</v>
      </c>
      <c r="D540" s="131">
        <v>0.02</v>
      </c>
      <c r="E540" s="46" t="s">
        <v>84</v>
      </c>
      <c r="F540" s="132">
        <v>12</v>
      </c>
    </row>
    <row r="541" spans="1:6" ht="15.75" customHeight="1" x14ac:dyDescent="0.2">
      <c r="A541" s="83" t="s">
        <v>114</v>
      </c>
      <c r="B541" s="130" t="s">
        <v>336</v>
      </c>
      <c r="C541" s="130" t="s">
        <v>217</v>
      </c>
      <c r="D541" s="131">
        <v>1.4999999999999999E-2</v>
      </c>
      <c r="E541" s="46" t="s">
        <v>84</v>
      </c>
      <c r="F541" s="138">
        <v>40</v>
      </c>
    </row>
    <row r="542" spans="1:6" ht="15.75" customHeight="1" x14ac:dyDescent="0.2">
      <c r="A542" s="130" t="s">
        <v>337</v>
      </c>
      <c r="B542" s="130" t="s">
        <v>336</v>
      </c>
      <c r="C542" s="130" t="s">
        <v>217</v>
      </c>
      <c r="D542" s="131">
        <v>0.01</v>
      </c>
      <c r="E542" s="130" t="s">
        <v>84</v>
      </c>
      <c r="F542" s="132">
        <v>25</v>
      </c>
    </row>
    <row r="543" spans="1:6" ht="15.75" customHeight="1" x14ac:dyDescent="0.2">
      <c r="A543" s="130" t="s">
        <v>338</v>
      </c>
      <c r="B543" s="130" t="s">
        <v>336</v>
      </c>
      <c r="C543" s="130" t="s">
        <v>217</v>
      </c>
      <c r="D543" s="131">
        <v>0.05</v>
      </c>
      <c r="E543" s="130" t="s">
        <v>100</v>
      </c>
      <c r="F543" s="132">
        <v>15</v>
      </c>
    </row>
    <row r="544" spans="1:6" ht="15.75" customHeight="1" x14ac:dyDescent="0.2">
      <c r="A544" s="130" t="s">
        <v>339</v>
      </c>
      <c r="B544" s="130" t="s">
        <v>336</v>
      </c>
      <c r="C544" s="130" t="s">
        <v>217</v>
      </c>
      <c r="D544" s="131">
        <v>0.02</v>
      </c>
      <c r="E544" s="130" t="s">
        <v>84</v>
      </c>
      <c r="F544" s="132">
        <v>60</v>
      </c>
    </row>
    <row r="545" spans="1:6" ht="15.75" customHeight="1" x14ac:dyDescent="0.2">
      <c r="A545" s="130" t="s">
        <v>340</v>
      </c>
      <c r="B545" s="130" t="s">
        <v>336</v>
      </c>
      <c r="C545" s="130" t="s">
        <v>217</v>
      </c>
      <c r="D545" s="131">
        <v>1.4999999999999999E-2</v>
      </c>
      <c r="E545" s="130" t="s">
        <v>100</v>
      </c>
      <c r="F545" s="132">
        <v>9</v>
      </c>
    </row>
    <row r="546" spans="1:6" ht="15.75" customHeight="1" x14ac:dyDescent="0.2">
      <c r="A546" s="130" t="s">
        <v>167</v>
      </c>
      <c r="B546" s="130" t="s">
        <v>336</v>
      </c>
      <c r="C546" s="130" t="s">
        <v>217</v>
      </c>
      <c r="D546" s="131">
        <v>0.02</v>
      </c>
      <c r="E546" s="130" t="s">
        <v>100</v>
      </c>
      <c r="F546" s="132">
        <v>5</v>
      </c>
    </row>
    <row r="547" spans="1:6" ht="15.75" customHeight="1" x14ac:dyDescent="0.2">
      <c r="A547" s="130" t="s">
        <v>341</v>
      </c>
      <c r="B547" s="130" t="s">
        <v>342</v>
      </c>
      <c r="C547" s="130" t="s">
        <v>217</v>
      </c>
      <c r="D547" s="131">
        <v>0.01</v>
      </c>
      <c r="E547" s="130" t="s">
        <v>84</v>
      </c>
      <c r="F547" s="132">
        <v>50</v>
      </c>
    </row>
    <row r="548" spans="1:6" ht="15.75" customHeight="1" x14ac:dyDescent="0.2">
      <c r="A548" s="130" t="s">
        <v>343</v>
      </c>
      <c r="B548" s="130" t="s">
        <v>342</v>
      </c>
      <c r="C548" s="130" t="s">
        <v>217</v>
      </c>
      <c r="D548" s="131">
        <v>1.4999999999999999E-2</v>
      </c>
      <c r="E548" s="130" t="s">
        <v>84</v>
      </c>
      <c r="F548" s="132">
        <v>40</v>
      </c>
    </row>
    <row r="549" spans="1:6" ht="15.75" customHeight="1" x14ac:dyDescent="0.2">
      <c r="A549" s="130" t="s">
        <v>112</v>
      </c>
      <c r="B549" s="130" t="s">
        <v>342</v>
      </c>
      <c r="C549" s="130" t="s">
        <v>217</v>
      </c>
      <c r="D549" s="131">
        <v>5.0000000000000001E-3</v>
      </c>
      <c r="E549" s="130" t="s">
        <v>84</v>
      </c>
      <c r="F549" s="132">
        <v>50</v>
      </c>
    </row>
    <row r="550" spans="1:6" ht="15.75" customHeight="1" x14ac:dyDescent="0.2">
      <c r="A550" s="83" t="s">
        <v>185</v>
      </c>
      <c r="B550" s="130" t="s">
        <v>209</v>
      </c>
      <c r="C550" s="130" t="s">
        <v>217</v>
      </c>
      <c r="D550" s="131">
        <v>0.125</v>
      </c>
      <c r="E550" s="46" t="s">
        <v>84</v>
      </c>
      <c r="F550" s="132">
        <v>5</v>
      </c>
    </row>
    <row r="551" spans="1:6" ht="15.75" customHeight="1" x14ac:dyDescent="0.2">
      <c r="A551" s="83" t="s">
        <v>181</v>
      </c>
      <c r="B551" s="130" t="s">
        <v>209</v>
      </c>
      <c r="C551" s="130" t="s">
        <v>217</v>
      </c>
      <c r="D551" s="131">
        <v>0.25</v>
      </c>
      <c r="E551" s="46" t="s">
        <v>98</v>
      </c>
      <c r="F551" s="132">
        <v>4</v>
      </c>
    </row>
    <row r="552" spans="1:6" ht="15.75" customHeight="1" x14ac:dyDescent="0.2">
      <c r="A552" s="83" t="s">
        <v>179</v>
      </c>
      <c r="B552" s="130" t="s">
        <v>209</v>
      </c>
      <c r="C552" s="130" t="s">
        <v>217</v>
      </c>
      <c r="D552" s="131">
        <v>0.12</v>
      </c>
      <c r="E552" s="46" t="s">
        <v>177</v>
      </c>
      <c r="F552" s="132">
        <v>10</v>
      </c>
    </row>
    <row r="553" spans="1:6" ht="15.75" customHeight="1" x14ac:dyDescent="0.2">
      <c r="A553" s="83" t="s">
        <v>180</v>
      </c>
      <c r="B553" s="130" t="s">
        <v>209</v>
      </c>
      <c r="C553" s="130" t="s">
        <v>217</v>
      </c>
      <c r="D553" s="131">
        <v>0.05</v>
      </c>
      <c r="E553" s="46" t="s">
        <v>177</v>
      </c>
      <c r="F553" s="132">
        <v>9</v>
      </c>
    </row>
    <row r="554" spans="1:6" ht="15.75" customHeight="1" x14ac:dyDescent="0.2">
      <c r="A554" s="83" t="s">
        <v>182</v>
      </c>
      <c r="B554" s="130" t="s">
        <v>209</v>
      </c>
      <c r="C554" s="130" t="s">
        <v>217</v>
      </c>
      <c r="D554" s="131">
        <v>0.05</v>
      </c>
      <c r="E554" s="130" t="s">
        <v>100</v>
      </c>
      <c r="F554" s="132">
        <v>28</v>
      </c>
    </row>
    <row r="555" spans="1:6" ht="15.75" customHeight="1" x14ac:dyDescent="0.2">
      <c r="A555" s="83" t="s">
        <v>184</v>
      </c>
      <c r="B555" s="130" t="s">
        <v>209</v>
      </c>
      <c r="C555" s="130" t="s">
        <v>217</v>
      </c>
      <c r="D555" s="131">
        <v>0.05</v>
      </c>
      <c r="E555" s="130" t="s">
        <v>100</v>
      </c>
      <c r="F555" s="132">
        <v>12</v>
      </c>
    </row>
    <row r="556" spans="1:6" ht="15.75" customHeight="1" x14ac:dyDescent="0.2">
      <c r="A556" s="83" t="s">
        <v>176</v>
      </c>
      <c r="B556" s="130" t="s">
        <v>209</v>
      </c>
      <c r="C556" s="130" t="s">
        <v>217</v>
      </c>
      <c r="D556" s="131">
        <v>0.1</v>
      </c>
      <c r="E556" s="46" t="s">
        <v>177</v>
      </c>
      <c r="F556" s="132">
        <v>9</v>
      </c>
    </row>
    <row r="557" spans="1:6" ht="15.75" customHeight="1" x14ac:dyDescent="0.2">
      <c r="A557" s="83" t="s">
        <v>178</v>
      </c>
      <c r="B557" s="130" t="s">
        <v>209</v>
      </c>
      <c r="C557" s="130" t="s">
        <v>217</v>
      </c>
      <c r="D557" s="131">
        <v>0.04</v>
      </c>
      <c r="E557" s="46" t="s">
        <v>177</v>
      </c>
      <c r="F557" s="132">
        <v>8</v>
      </c>
    </row>
    <row r="558" spans="1:6" ht="15.75" customHeight="1" x14ac:dyDescent="0.2">
      <c r="A558" s="130" t="s">
        <v>211</v>
      </c>
      <c r="B558" s="130" t="s">
        <v>209</v>
      </c>
      <c r="C558" s="130" t="s">
        <v>217</v>
      </c>
      <c r="D558" s="131">
        <v>0.02</v>
      </c>
      <c r="E558" s="130" t="s">
        <v>84</v>
      </c>
      <c r="F558" s="132">
        <v>6</v>
      </c>
    </row>
    <row r="559" spans="1:6" ht="15.75" customHeight="1" x14ac:dyDescent="0.2">
      <c r="A559" s="130" t="s">
        <v>212</v>
      </c>
      <c r="B559" s="130" t="s">
        <v>209</v>
      </c>
      <c r="C559" s="130" t="s">
        <v>217</v>
      </c>
      <c r="D559" s="131">
        <v>0.01</v>
      </c>
      <c r="E559" s="130" t="s">
        <v>100</v>
      </c>
      <c r="F559" s="132">
        <v>12</v>
      </c>
    </row>
    <row r="560" spans="1:6" ht="15.75" customHeight="1" x14ac:dyDescent="0.2">
      <c r="A560" s="130" t="s">
        <v>213</v>
      </c>
      <c r="B560" s="130" t="s">
        <v>209</v>
      </c>
      <c r="C560" s="130" t="s">
        <v>217</v>
      </c>
      <c r="D560" s="131">
        <v>0.02</v>
      </c>
      <c r="E560" s="130" t="s">
        <v>84</v>
      </c>
      <c r="F560" s="132">
        <v>30</v>
      </c>
    </row>
    <row r="561" spans="1:6" ht="15.75" customHeight="1" x14ac:dyDescent="0.2">
      <c r="A561" s="83" t="s">
        <v>175</v>
      </c>
      <c r="B561" s="130" t="s">
        <v>209</v>
      </c>
      <c r="C561" s="130" t="s">
        <v>217</v>
      </c>
      <c r="D561" s="131">
        <v>0.2</v>
      </c>
      <c r="E561" s="46" t="s">
        <v>98</v>
      </c>
      <c r="F561" s="132">
        <v>2</v>
      </c>
    </row>
    <row r="562" spans="1:6" ht="15.75" customHeight="1" x14ac:dyDescent="0.2">
      <c r="A562" s="83" t="s">
        <v>174</v>
      </c>
      <c r="B562" s="130" t="s">
        <v>209</v>
      </c>
      <c r="C562" s="130" t="s">
        <v>217</v>
      </c>
      <c r="D562" s="131">
        <v>0.4</v>
      </c>
      <c r="E562" s="46" t="s">
        <v>98</v>
      </c>
      <c r="F562" s="132">
        <v>3</v>
      </c>
    </row>
    <row r="563" spans="1:6" ht="15.75" customHeight="1" x14ac:dyDescent="0.2">
      <c r="A563" s="130"/>
      <c r="B563" s="130"/>
      <c r="C563" s="130"/>
      <c r="D563" s="131"/>
      <c r="E563" s="130"/>
      <c r="F563" s="132"/>
    </row>
    <row r="564" spans="1:6" ht="15.75" customHeight="1" x14ac:dyDescent="0.2">
      <c r="A564" s="130"/>
      <c r="B564" s="130"/>
      <c r="C564" s="130"/>
      <c r="D564" s="131"/>
      <c r="E564" s="130"/>
      <c r="F564" s="132"/>
    </row>
    <row r="565" spans="1:6" ht="15.75" customHeight="1" x14ac:dyDescent="0.2">
      <c r="A565" s="130"/>
      <c r="B565" s="130"/>
      <c r="C565" s="130"/>
      <c r="D565" s="131"/>
      <c r="E565" s="130"/>
      <c r="F565" s="132"/>
    </row>
    <row r="566" spans="1:6" ht="15.75" customHeight="1" x14ac:dyDescent="0.2">
      <c r="A566" s="130"/>
      <c r="B566" s="130"/>
      <c r="C566" s="130"/>
      <c r="D566" s="131"/>
      <c r="E566" s="130"/>
      <c r="F566" s="132"/>
    </row>
    <row r="567" spans="1:6" ht="15.75" customHeight="1" x14ac:dyDescent="0.2">
      <c r="A567" s="130"/>
      <c r="B567" s="130"/>
      <c r="C567" s="130"/>
      <c r="D567" s="131"/>
      <c r="E567" s="130"/>
      <c r="F567" s="132"/>
    </row>
    <row r="568" spans="1:6" ht="15.75" customHeight="1" x14ac:dyDescent="0.2">
      <c r="A568" s="130"/>
      <c r="B568" s="130"/>
      <c r="C568" s="130"/>
      <c r="D568" s="131"/>
      <c r="E568" s="130"/>
      <c r="F568" s="132"/>
    </row>
    <row r="569" spans="1:6" ht="15.75" customHeight="1" x14ac:dyDescent="0.2">
      <c r="A569" s="130"/>
      <c r="B569" s="130"/>
      <c r="C569" s="130"/>
      <c r="D569" s="131"/>
      <c r="E569" s="130"/>
      <c r="F569" s="132"/>
    </row>
    <row r="570" spans="1:6" ht="15.75" customHeight="1" x14ac:dyDescent="0.2">
      <c r="A570" s="130"/>
      <c r="B570" s="130"/>
      <c r="C570" s="130"/>
      <c r="D570" s="131"/>
      <c r="E570" s="130"/>
      <c r="F570" s="132"/>
    </row>
    <row r="571" spans="1:6" ht="15.75" customHeight="1" x14ac:dyDescent="0.2">
      <c r="A571" s="130"/>
      <c r="B571" s="130"/>
      <c r="C571" s="130"/>
      <c r="D571" s="131"/>
      <c r="E571" s="130"/>
      <c r="F571" s="132"/>
    </row>
    <row r="572" spans="1:6" ht="15.75" customHeight="1" x14ac:dyDescent="0.2">
      <c r="A572" s="130"/>
      <c r="B572" s="130"/>
      <c r="C572" s="130"/>
      <c r="D572" s="131"/>
      <c r="E572" s="130"/>
      <c r="F572" s="132"/>
    </row>
    <row r="573" spans="1:6" ht="15.75" customHeight="1" x14ac:dyDescent="0.2">
      <c r="A573" s="130"/>
      <c r="B573" s="130"/>
      <c r="C573" s="130"/>
      <c r="D573" s="131"/>
      <c r="E573" s="130"/>
      <c r="F573" s="132"/>
    </row>
    <row r="574" spans="1:6" ht="15.75" customHeight="1" x14ac:dyDescent="0.2">
      <c r="A574" s="130"/>
      <c r="B574" s="130"/>
      <c r="C574" s="130"/>
      <c r="D574" s="131"/>
      <c r="E574" s="130"/>
      <c r="F574" s="132"/>
    </row>
    <row r="575" spans="1:6" ht="15.75" customHeight="1" x14ac:dyDescent="0.2">
      <c r="A575" s="130"/>
      <c r="B575" s="130"/>
      <c r="C575" s="130"/>
      <c r="D575" s="131"/>
      <c r="E575" s="130"/>
      <c r="F575" s="132"/>
    </row>
    <row r="576" spans="1:6" ht="15.75" customHeight="1" x14ac:dyDescent="0.2">
      <c r="A576" s="130"/>
      <c r="B576" s="130"/>
      <c r="C576" s="130"/>
      <c r="D576" s="131"/>
      <c r="E576" s="130"/>
      <c r="F576" s="132"/>
    </row>
    <row r="577" spans="1:6" ht="15.75" customHeight="1" x14ac:dyDescent="0.2">
      <c r="A577" s="130"/>
      <c r="B577" s="130"/>
      <c r="C577" s="130"/>
      <c r="D577" s="131"/>
      <c r="E577" s="130"/>
      <c r="F577" s="132"/>
    </row>
    <row r="578" spans="1:6" ht="15.75" customHeight="1" x14ac:dyDescent="0.2">
      <c r="A578" s="130"/>
      <c r="B578" s="130"/>
      <c r="C578" s="130"/>
      <c r="D578" s="131"/>
      <c r="E578" s="130"/>
      <c r="F578" s="132"/>
    </row>
    <row r="579" spans="1:6" ht="15.75" customHeight="1" x14ac:dyDescent="0.2">
      <c r="A579" s="130"/>
      <c r="B579" s="130"/>
      <c r="C579" s="130"/>
      <c r="D579" s="131"/>
      <c r="E579" s="130"/>
      <c r="F579" s="132"/>
    </row>
    <row r="580" spans="1:6" ht="15.75" customHeight="1" x14ac:dyDescent="0.2">
      <c r="A580" s="130"/>
      <c r="B580" s="130"/>
      <c r="C580" s="130"/>
      <c r="D580" s="131"/>
      <c r="E580" s="130"/>
      <c r="F580" s="132"/>
    </row>
    <row r="581" spans="1:6" ht="15.75" customHeight="1" x14ac:dyDescent="0.2">
      <c r="A581" s="130"/>
      <c r="B581" s="130"/>
      <c r="C581" s="130"/>
      <c r="D581" s="131"/>
      <c r="E581" s="130"/>
      <c r="F581" s="132"/>
    </row>
    <row r="582" spans="1:6" ht="15.75" customHeight="1" x14ac:dyDescent="0.2">
      <c r="A582" s="130"/>
      <c r="B582" s="130"/>
      <c r="C582" s="130"/>
      <c r="D582" s="131"/>
      <c r="E582" s="130"/>
      <c r="F582" s="132"/>
    </row>
    <row r="583" spans="1:6" ht="15.75" customHeight="1" x14ac:dyDescent="0.2">
      <c r="A583" s="130"/>
      <c r="B583" s="130"/>
      <c r="C583" s="130"/>
      <c r="D583" s="131"/>
      <c r="E583" s="130"/>
      <c r="F583" s="132"/>
    </row>
    <row r="584" spans="1:6" ht="15.75" customHeight="1" x14ac:dyDescent="0.2">
      <c r="A584" s="130"/>
      <c r="B584" s="130"/>
      <c r="C584" s="130"/>
      <c r="D584" s="131"/>
      <c r="E584" s="130"/>
      <c r="F584" s="132"/>
    </row>
    <row r="585" spans="1:6" ht="15.75" customHeight="1" x14ac:dyDescent="0.2">
      <c r="A585" s="60"/>
      <c r="B585" s="60"/>
      <c r="C585" s="60"/>
      <c r="D585" s="135"/>
      <c r="E585" s="60"/>
      <c r="F585" s="61"/>
    </row>
    <row r="586" spans="1:6" ht="15.75" customHeight="1" x14ac:dyDescent="0.2">
      <c r="A586" s="60"/>
      <c r="B586" s="60"/>
      <c r="C586" s="60"/>
      <c r="D586" s="135"/>
      <c r="E586" s="60"/>
      <c r="F586" s="61"/>
    </row>
    <row r="587" spans="1:6" ht="15.75" customHeight="1" x14ac:dyDescent="0.2">
      <c r="A587" s="60"/>
      <c r="B587" s="60"/>
      <c r="C587" s="60"/>
      <c r="D587" s="135"/>
      <c r="E587" s="60"/>
      <c r="F587" s="61"/>
    </row>
    <row r="588" spans="1:6" ht="15.75" customHeight="1" x14ac:dyDescent="0.2">
      <c r="A588" s="60"/>
      <c r="B588" s="60"/>
      <c r="C588" s="60"/>
      <c r="D588" s="135"/>
      <c r="E588" s="60"/>
      <c r="F588" s="61"/>
    </row>
    <row r="589" spans="1:6" ht="15.75" customHeight="1" x14ac:dyDescent="0.2">
      <c r="A589" s="60"/>
      <c r="B589" s="60"/>
      <c r="C589" s="60"/>
      <c r="D589" s="135"/>
      <c r="E589" s="60"/>
      <c r="F589" s="61"/>
    </row>
    <row r="590" spans="1:6" ht="15.75" customHeight="1" x14ac:dyDescent="0.2">
      <c r="A590" s="60"/>
      <c r="B590" s="60"/>
      <c r="C590" s="60"/>
      <c r="D590" s="135"/>
      <c r="E590" s="60"/>
      <c r="F590" s="61"/>
    </row>
    <row r="591" spans="1:6" ht="15.75" customHeight="1" x14ac:dyDescent="0.2">
      <c r="A591" s="60"/>
      <c r="B591" s="60"/>
      <c r="C591" s="60"/>
      <c r="D591" s="135"/>
      <c r="E591" s="60"/>
      <c r="F591" s="61"/>
    </row>
    <row r="592" spans="1:6" ht="15.75" customHeight="1" x14ac:dyDescent="0.2">
      <c r="A592" s="60"/>
      <c r="B592" s="60"/>
      <c r="C592" s="60"/>
      <c r="D592" s="135"/>
      <c r="E592" s="60"/>
      <c r="F592" s="61"/>
    </row>
    <row r="593" spans="1:6" ht="15.75" customHeight="1" x14ac:dyDescent="0.2">
      <c r="A593" s="60"/>
      <c r="B593" s="60"/>
      <c r="C593" s="60"/>
      <c r="D593" s="135"/>
      <c r="E593" s="60"/>
      <c r="F593" s="61"/>
    </row>
    <row r="594" spans="1:6" ht="15.75" customHeight="1" x14ac:dyDescent="0.2">
      <c r="A594" s="60"/>
      <c r="B594" s="60"/>
      <c r="C594" s="60"/>
      <c r="D594" s="135"/>
      <c r="E594" s="60"/>
      <c r="F594" s="61"/>
    </row>
    <row r="595" spans="1:6" ht="15.75" customHeight="1" x14ac:dyDescent="0.2">
      <c r="A595" s="60"/>
      <c r="B595" s="60"/>
      <c r="C595" s="60"/>
      <c r="D595" s="135"/>
      <c r="E595" s="60"/>
      <c r="F595" s="61"/>
    </row>
    <row r="596" spans="1:6" ht="15.75" customHeight="1" x14ac:dyDescent="0.2">
      <c r="A596" s="60"/>
      <c r="B596" s="60"/>
      <c r="C596" s="60"/>
      <c r="D596" s="135"/>
      <c r="E596" s="60"/>
      <c r="F596" s="61"/>
    </row>
    <row r="597" spans="1:6" ht="15.75" customHeight="1" x14ac:dyDescent="0.2">
      <c r="A597" s="60"/>
      <c r="B597" s="60"/>
      <c r="C597" s="60"/>
      <c r="D597" s="135"/>
      <c r="E597" s="60"/>
      <c r="F597" s="61"/>
    </row>
    <row r="598" spans="1:6" ht="15.75" customHeight="1" x14ac:dyDescent="0.2">
      <c r="A598" s="60"/>
      <c r="B598" s="60"/>
      <c r="C598" s="60"/>
      <c r="D598" s="135"/>
      <c r="E598" s="60"/>
      <c r="F598" s="61"/>
    </row>
    <row r="599" spans="1:6" ht="15.75" customHeight="1" x14ac:dyDescent="0.2">
      <c r="A599" s="60"/>
      <c r="B599" s="60"/>
      <c r="C599" s="60"/>
      <c r="D599" s="135"/>
      <c r="E599" s="60"/>
      <c r="F599" s="61"/>
    </row>
    <row r="600" spans="1:6" ht="15.75" customHeight="1" x14ac:dyDescent="0.2">
      <c r="A600" s="60"/>
      <c r="B600" s="60"/>
      <c r="C600" s="60"/>
      <c r="D600" s="135"/>
      <c r="E600" s="60"/>
      <c r="F600" s="61"/>
    </row>
    <row r="601" spans="1:6" ht="15.75" customHeight="1" x14ac:dyDescent="0.2">
      <c r="A601" s="60"/>
      <c r="B601" s="60"/>
      <c r="C601" s="60"/>
      <c r="D601" s="135"/>
      <c r="E601" s="60"/>
      <c r="F601" s="61"/>
    </row>
    <row r="602" spans="1:6" ht="15.75" customHeight="1" x14ac:dyDescent="0.2">
      <c r="A602" s="60"/>
      <c r="B602" s="60"/>
      <c r="C602" s="60"/>
      <c r="D602" s="135"/>
      <c r="E602" s="60"/>
      <c r="F602" s="61"/>
    </row>
    <row r="603" spans="1:6" ht="15.75" customHeight="1" x14ac:dyDescent="0.2">
      <c r="A603" s="60"/>
      <c r="B603" s="60"/>
      <c r="C603" s="60"/>
      <c r="D603" s="135"/>
      <c r="E603" s="60"/>
      <c r="F603" s="61"/>
    </row>
    <row r="604" spans="1:6" ht="15.75" customHeight="1" x14ac:dyDescent="0.2">
      <c r="A604" s="60"/>
      <c r="B604" s="60"/>
      <c r="C604" s="60"/>
      <c r="D604" s="135"/>
      <c r="E604" s="60"/>
      <c r="F604" s="61"/>
    </row>
    <row r="605" spans="1:6" ht="15.75" customHeight="1" x14ac:dyDescent="0.2">
      <c r="A605" s="60"/>
      <c r="B605" s="60"/>
      <c r="C605" s="60"/>
      <c r="D605" s="135"/>
      <c r="E605" s="60"/>
      <c r="F605" s="61"/>
    </row>
    <row r="606" spans="1:6" ht="15.75" customHeight="1" x14ac:dyDescent="0.2">
      <c r="A606" s="60"/>
      <c r="B606" s="60"/>
      <c r="C606" s="60"/>
      <c r="D606" s="135"/>
      <c r="E606" s="60"/>
      <c r="F606" s="61"/>
    </row>
    <row r="607" spans="1:6" ht="15.75" customHeight="1" x14ac:dyDescent="0.2">
      <c r="A607" s="60"/>
      <c r="B607" s="60"/>
      <c r="C607" s="60"/>
      <c r="D607" s="135"/>
      <c r="E607" s="60"/>
      <c r="F607" s="61"/>
    </row>
    <row r="608" spans="1:6" ht="15.75" customHeight="1" x14ac:dyDescent="0.2">
      <c r="A608" s="60"/>
      <c r="B608" s="60"/>
      <c r="C608" s="60"/>
      <c r="D608" s="135"/>
      <c r="E608" s="60"/>
      <c r="F608" s="61"/>
    </row>
    <row r="609" spans="1:6" ht="15.75" customHeight="1" x14ac:dyDescent="0.2">
      <c r="A609" s="60"/>
      <c r="B609" s="60"/>
      <c r="C609" s="60"/>
      <c r="D609" s="135"/>
      <c r="E609" s="60"/>
      <c r="F609" s="61"/>
    </row>
    <row r="610" spans="1:6" ht="15.75" customHeight="1" x14ac:dyDescent="0.2">
      <c r="A610" s="60"/>
      <c r="B610" s="60"/>
      <c r="C610" s="60"/>
      <c r="D610" s="135"/>
      <c r="E610" s="60"/>
      <c r="F610" s="61"/>
    </row>
    <row r="611" spans="1:6" ht="15.75" customHeight="1" x14ac:dyDescent="0.2">
      <c r="A611" s="60"/>
      <c r="B611" s="60"/>
      <c r="C611" s="60"/>
      <c r="D611" s="135"/>
      <c r="E611" s="60"/>
      <c r="F611" s="61"/>
    </row>
    <row r="612" spans="1:6" ht="15.75" customHeight="1" x14ac:dyDescent="0.2">
      <c r="A612" s="60"/>
      <c r="B612" s="60"/>
      <c r="C612" s="60"/>
      <c r="D612" s="135"/>
      <c r="E612" s="60"/>
      <c r="F612" s="61"/>
    </row>
    <row r="613" spans="1:6" ht="15.75" customHeight="1" x14ac:dyDescent="0.2">
      <c r="A613" s="60"/>
      <c r="B613" s="60"/>
      <c r="C613" s="60"/>
      <c r="D613" s="135"/>
      <c r="E613" s="60"/>
      <c r="F613" s="61"/>
    </row>
    <row r="614" spans="1:6" ht="15.75" customHeight="1" x14ac:dyDescent="0.2">
      <c r="A614" s="60"/>
      <c r="B614" s="60"/>
      <c r="C614" s="60"/>
      <c r="D614" s="135"/>
      <c r="E614" s="60"/>
      <c r="F614" s="61"/>
    </row>
    <row r="615" spans="1:6" ht="15.75" customHeight="1" x14ac:dyDescent="0.2">
      <c r="A615" s="60"/>
      <c r="B615" s="60"/>
      <c r="C615" s="60"/>
      <c r="D615" s="135"/>
      <c r="E615" s="60"/>
      <c r="F615" s="61"/>
    </row>
    <row r="616" spans="1:6" ht="15.75" customHeight="1" x14ac:dyDescent="0.2">
      <c r="A616" s="60"/>
      <c r="B616" s="60"/>
      <c r="C616" s="60"/>
      <c r="D616" s="135"/>
      <c r="E616" s="60"/>
      <c r="F616" s="61"/>
    </row>
    <row r="617" spans="1:6" ht="15.75" customHeight="1" x14ac:dyDescent="0.2">
      <c r="A617" s="60"/>
      <c r="B617" s="60"/>
      <c r="C617" s="60"/>
      <c r="D617" s="135"/>
      <c r="E617" s="60"/>
      <c r="F617" s="61"/>
    </row>
    <row r="618" spans="1:6" ht="15.75" customHeight="1" x14ac:dyDescent="0.2">
      <c r="A618" s="60"/>
      <c r="B618" s="60"/>
      <c r="C618" s="60"/>
      <c r="D618" s="135"/>
      <c r="E618" s="60"/>
      <c r="F618" s="61"/>
    </row>
    <row r="619" spans="1:6" ht="15.75" customHeight="1" x14ac:dyDescent="0.2">
      <c r="A619" s="60"/>
      <c r="B619" s="60"/>
      <c r="C619" s="60"/>
      <c r="D619" s="135"/>
      <c r="E619" s="60"/>
      <c r="F619" s="61"/>
    </row>
    <row r="620" spans="1:6" ht="15.75" customHeight="1" x14ac:dyDescent="0.2">
      <c r="A620" s="60"/>
      <c r="B620" s="60"/>
      <c r="C620" s="60"/>
      <c r="D620" s="135"/>
      <c r="E620" s="60"/>
      <c r="F620" s="61"/>
    </row>
    <row r="621" spans="1:6" ht="15.75" customHeight="1" x14ac:dyDescent="0.2">
      <c r="A621" s="60"/>
      <c r="B621" s="60"/>
      <c r="C621" s="60"/>
      <c r="D621" s="135"/>
      <c r="E621" s="60"/>
      <c r="F621" s="61"/>
    </row>
    <row r="622" spans="1:6" ht="15.75" customHeight="1" x14ac:dyDescent="0.2">
      <c r="A622" s="60"/>
      <c r="B622" s="60"/>
      <c r="C622" s="60"/>
      <c r="D622" s="135"/>
      <c r="E622" s="60"/>
      <c r="F622" s="61"/>
    </row>
    <row r="623" spans="1:6" ht="15.75" customHeight="1" x14ac:dyDescent="0.2">
      <c r="A623" s="60"/>
      <c r="B623" s="60"/>
      <c r="C623" s="60"/>
      <c r="D623" s="135"/>
      <c r="E623" s="60"/>
      <c r="F623" s="61"/>
    </row>
    <row r="624" spans="1:6" ht="15.75" customHeight="1" x14ac:dyDescent="0.2">
      <c r="A624" s="60"/>
      <c r="B624" s="60"/>
      <c r="C624" s="60"/>
      <c r="D624" s="135"/>
      <c r="E624" s="60"/>
      <c r="F624" s="61"/>
    </row>
    <row r="625" spans="1:6" ht="15.75" customHeight="1" x14ac:dyDescent="0.2">
      <c r="A625" s="60"/>
      <c r="B625" s="60"/>
      <c r="C625" s="60"/>
      <c r="D625" s="135"/>
      <c r="E625" s="60"/>
      <c r="F625" s="61"/>
    </row>
    <row r="626" spans="1:6" ht="15.75" customHeight="1" x14ac:dyDescent="0.2">
      <c r="A626" s="60"/>
      <c r="B626" s="60"/>
      <c r="C626" s="60"/>
      <c r="D626" s="135"/>
      <c r="E626" s="60"/>
      <c r="F626" s="61"/>
    </row>
    <row r="627" spans="1:6" ht="15.75" customHeight="1" x14ac:dyDescent="0.2">
      <c r="A627" s="60"/>
      <c r="B627" s="60"/>
      <c r="C627" s="60"/>
      <c r="D627" s="135"/>
      <c r="E627" s="60"/>
      <c r="F627" s="61"/>
    </row>
    <row r="628" spans="1:6" ht="15.75" customHeight="1" x14ac:dyDescent="0.2">
      <c r="A628" s="60"/>
      <c r="B628" s="60"/>
      <c r="C628" s="60"/>
      <c r="D628" s="135"/>
      <c r="E628" s="60"/>
      <c r="F628" s="61"/>
    </row>
    <row r="629" spans="1:6" ht="15.75" customHeight="1" x14ac:dyDescent="0.2">
      <c r="A629" s="60"/>
      <c r="B629" s="60"/>
      <c r="C629" s="60"/>
      <c r="D629" s="135"/>
      <c r="E629" s="60"/>
      <c r="F629" s="61"/>
    </row>
    <row r="630" spans="1:6" ht="15.75" customHeight="1" x14ac:dyDescent="0.2">
      <c r="A630" s="60"/>
      <c r="B630" s="60"/>
      <c r="C630" s="60"/>
      <c r="D630" s="135"/>
      <c r="E630" s="60"/>
      <c r="F630" s="61"/>
    </row>
    <row r="631" spans="1:6" ht="15.75" customHeight="1" x14ac:dyDescent="0.2">
      <c r="A631" s="60"/>
      <c r="B631" s="60"/>
      <c r="C631" s="60"/>
      <c r="D631" s="135"/>
      <c r="E631" s="60"/>
      <c r="F631" s="61"/>
    </row>
    <row r="632" spans="1:6" ht="15.75" customHeight="1" x14ac:dyDescent="0.2">
      <c r="A632" s="60"/>
      <c r="B632" s="60"/>
      <c r="C632" s="60"/>
      <c r="D632" s="135"/>
      <c r="E632" s="60"/>
      <c r="F632" s="61"/>
    </row>
    <row r="633" spans="1:6" ht="15.75" customHeight="1" x14ac:dyDescent="0.2">
      <c r="A633" s="60"/>
      <c r="B633" s="60"/>
      <c r="C633" s="60"/>
      <c r="D633" s="135"/>
      <c r="E633" s="60"/>
      <c r="F633" s="61"/>
    </row>
    <row r="634" spans="1:6" ht="15.75" customHeight="1" x14ac:dyDescent="0.2">
      <c r="A634" s="60"/>
      <c r="B634" s="60"/>
      <c r="C634" s="60"/>
      <c r="D634" s="135"/>
      <c r="E634" s="60"/>
      <c r="F634" s="61"/>
    </row>
    <row r="635" spans="1:6" ht="15.75" customHeight="1" x14ac:dyDescent="0.2">
      <c r="A635" s="60"/>
      <c r="B635" s="60"/>
      <c r="C635" s="60"/>
      <c r="D635" s="135"/>
      <c r="E635" s="60"/>
      <c r="F635" s="61"/>
    </row>
    <row r="636" spans="1:6" ht="15.75" customHeight="1" x14ac:dyDescent="0.2">
      <c r="A636" s="60"/>
      <c r="B636" s="60"/>
      <c r="C636" s="60"/>
      <c r="D636" s="135"/>
      <c r="E636" s="60"/>
      <c r="F636" s="61"/>
    </row>
    <row r="637" spans="1:6" ht="15.75" customHeight="1" x14ac:dyDescent="0.2">
      <c r="A637" s="60"/>
      <c r="B637" s="60"/>
      <c r="C637" s="60"/>
      <c r="D637" s="135"/>
      <c r="E637" s="60"/>
      <c r="F637" s="61"/>
    </row>
    <row r="638" spans="1:6" ht="15.75" customHeight="1" x14ac:dyDescent="0.2">
      <c r="A638" s="60"/>
      <c r="B638" s="60"/>
      <c r="C638" s="60"/>
      <c r="D638" s="135"/>
      <c r="E638" s="60"/>
      <c r="F638" s="61"/>
    </row>
    <row r="639" spans="1:6" ht="15.75" customHeight="1" x14ac:dyDescent="0.2">
      <c r="A639" s="60"/>
      <c r="B639" s="60"/>
      <c r="C639" s="60"/>
      <c r="D639" s="135"/>
      <c r="E639" s="60"/>
      <c r="F639" s="61"/>
    </row>
    <row r="640" spans="1:6" ht="15.75" customHeight="1" x14ac:dyDescent="0.2">
      <c r="A640" s="60"/>
      <c r="B640" s="60"/>
      <c r="C640" s="60"/>
      <c r="D640" s="135"/>
      <c r="E640" s="60"/>
      <c r="F640" s="61"/>
    </row>
    <row r="641" spans="1:6" ht="15.75" customHeight="1" x14ac:dyDescent="0.2">
      <c r="A641" s="60"/>
      <c r="B641" s="60"/>
      <c r="C641" s="60"/>
      <c r="D641" s="135"/>
      <c r="E641" s="60"/>
      <c r="F641" s="61"/>
    </row>
    <row r="642" spans="1:6" ht="15.75" customHeight="1" x14ac:dyDescent="0.2">
      <c r="A642" s="60"/>
      <c r="B642" s="60"/>
      <c r="C642" s="60"/>
      <c r="D642" s="135"/>
      <c r="E642" s="60"/>
      <c r="F642" s="61"/>
    </row>
    <row r="643" spans="1:6" ht="15.75" customHeight="1" x14ac:dyDescent="0.2">
      <c r="A643" s="60"/>
      <c r="B643" s="60"/>
      <c r="C643" s="60"/>
      <c r="D643" s="135"/>
      <c r="E643" s="60"/>
      <c r="F643" s="61"/>
    </row>
    <row r="644" spans="1:6" ht="15.75" customHeight="1" x14ac:dyDescent="0.2">
      <c r="A644" s="60"/>
      <c r="B644" s="60"/>
      <c r="C644" s="60"/>
      <c r="D644" s="135"/>
      <c r="E644" s="60"/>
      <c r="F644" s="61"/>
    </row>
    <row r="645" spans="1:6" ht="15.75" customHeight="1" x14ac:dyDescent="0.2">
      <c r="A645" s="60"/>
      <c r="B645" s="60"/>
      <c r="C645" s="60"/>
      <c r="D645" s="135"/>
      <c r="E645" s="60"/>
      <c r="F645" s="61"/>
    </row>
    <row r="646" spans="1:6" ht="15.75" customHeight="1" x14ac:dyDescent="0.2">
      <c r="A646" s="60"/>
      <c r="B646" s="60"/>
      <c r="C646" s="60"/>
      <c r="D646" s="135"/>
      <c r="E646" s="60"/>
      <c r="F646" s="61"/>
    </row>
    <row r="647" spans="1:6" ht="15.75" customHeight="1" x14ac:dyDescent="0.2">
      <c r="A647" s="60"/>
      <c r="B647" s="60"/>
      <c r="C647" s="60"/>
      <c r="D647" s="135"/>
      <c r="E647" s="60"/>
      <c r="F647" s="61"/>
    </row>
    <row r="648" spans="1:6" ht="15.75" customHeight="1" x14ac:dyDescent="0.2">
      <c r="A648" s="60"/>
      <c r="B648" s="60"/>
      <c r="C648" s="60"/>
      <c r="D648" s="135"/>
      <c r="E648" s="60"/>
      <c r="F648" s="61"/>
    </row>
    <row r="649" spans="1:6" ht="15.75" customHeight="1" x14ac:dyDescent="0.2">
      <c r="A649" s="60"/>
      <c r="B649" s="60"/>
      <c r="C649" s="60"/>
      <c r="D649" s="135"/>
      <c r="E649" s="60"/>
      <c r="F649" s="61"/>
    </row>
    <row r="650" spans="1:6" ht="15.75" customHeight="1" x14ac:dyDescent="0.2">
      <c r="A650" s="60"/>
      <c r="B650" s="60"/>
      <c r="C650" s="60"/>
      <c r="D650" s="135"/>
      <c r="E650" s="60"/>
      <c r="F650" s="61"/>
    </row>
    <row r="651" spans="1:6" ht="15.75" customHeight="1" x14ac:dyDescent="0.2">
      <c r="A651" s="60"/>
      <c r="B651" s="60"/>
      <c r="C651" s="60"/>
      <c r="D651" s="135"/>
      <c r="E651" s="60"/>
      <c r="F651" s="61"/>
    </row>
    <row r="652" spans="1:6" ht="15.75" customHeight="1" x14ac:dyDescent="0.2">
      <c r="A652" s="60"/>
      <c r="B652" s="60"/>
      <c r="C652" s="60"/>
      <c r="D652" s="135"/>
      <c r="E652" s="60"/>
      <c r="F652" s="61"/>
    </row>
    <row r="653" spans="1:6" ht="15.75" customHeight="1" x14ac:dyDescent="0.2">
      <c r="A653" s="60"/>
      <c r="B653" s="60"/>
      <c r="C653" s="60"/>
      <c r="D653" s="135"/>
      <c r="E653" s="60"/>
      <c r="F653" s="61"/>
    </row>
    <row r="654" spans="1:6" ht="15.75" customHeight="1" x14ac:dyDescent="0.2">
      <c r="A654" s="60"/>
      <c r="B654" s="60"/>
      <c r="C654" s="60"/>
      <c r="D654" s="135"/>
      <c r="E654" s="60"/>
      <c r="F654" s="61"/>
    </row>
    <row r="655" spans="1:6" ht="15.75" customHeight="1" x14ac:dyDescent="0.2">
      <c r="A655" s="60"/>
      <c r="B655" s="60"/>
      <c r="C655" s="60"/>
      <c r="D655" s="135"/>
      <c r="E655" s="60"/>
      <c r="F655" s="61"/>
    </row>
    <row r="656" spans="1:6" ht="15.75" customHeight="1" x14ac:dyDescent="0.2">
      <c r="A656" s="60"/>
      <c r="B656" s="60"/>
      <c r="C656" s="60"/>
      <c r="D656" s="135"/>
      <c r="E656" s="60"/>
      <c r="F656" s="61"/>
    </row>
    <row r="657" spans="1:6" ht="15.75" customHeight="1" x14ac:dyDescent="0.2">
      <c r="A657" s="60"/>
      <c r="B657" s="60"/>
      <c r="C657" s="60"/>
      <c r="D657" s="135"/>
      <c r="E657" s="60"/>
      <c r="F657" s="61"/>
    </row>
    <row r="658" spans="1:6" ht="15.75" customHeight="1" x14ac:dyDescent="0.2">
      <c r="A658" s="60"/>
      <c r="B658" s="60"/>
      <c r="C658" s="60"/>
      <c r="D658" s="135"/>
      <c r="E658" s="60"/>
      <c r="F658" s="61"/>
    </row>
    <row r="659" spans="1:6" ht="15.75" customHeight="1" x14ac:dyDescent="0.2">
      <c r="A659" s="60"/>
      <c r="B659" s="60"/>
      <c r="C659" s="60"/>
      <c r="D659" s="135"/>
      <c r="E659" s="60"/>
      <c r="F659" s="61"/>
    </row>
    <row r="660" spans="1:6" ht="15.75" customHeight="1" x14ac:dyDescent="0.2">
      <c r="A660" s="60"/>
      <c r="B660" s="60"/>
      <c r="C660" s="60"/>
      <c r="D660" s="135"/>
      <c r="E660" s="60"/>
      <c r="F660" s="61"/>
    </row>
    <row r="661" spans="1:6" ht="15.75" customHeight="1" x14ac:dyDescent="0.2">
      <c r="A661" s="60"/>
      <c r="B661" s="60"/>
      <c r="C661" s="60"/>
      <c r="D661" s="135"/>
      <c r="E661" s="60"/>
      <c r="F661" s="61"/>
    </row>
    <row r="662" spans="1:6" ht="15.75" customHeight="1" x14ac:dyDescent="0.2">
      <c r="A662" s="60"/>
      <c r="B662" s="60"/>
      <c r="C662" s="60"/>
      <c r="D662" s="135"/>
      <c r="E662" s="60"/>
      <c r="F662" s="61"/>
    </row>
    <row r="663" spans="1:6" ht="15.75" customHeight="1" x14ac:dyDescent="0.2">
      <c r="A663" s="60"/>
      <c r="B663" s="60"/>
      <c r="C663" s="60"/>
      <c r="D663" s="135"/>
      <c r="E663" s="60"/>
      <c r="F663" s="61"/>
    </row>
    <row r="664" spans="1:6" ht="15.75" customHeight="1" x14ac:dyDescent="0.2">
      <c r="A664" s="60"/>
      <c r="B664" s="60"/>
      <c r="C664" s="60"/>
      <c r="D664" s="135"/>
      <c r="E664" s="60"/>
      <c r="F664" s="61"/>
    </row>
    <row r="665" spans="1:6" ht="15.75" customHeight="1" x14ac:dyDescent="0.2">
      <c r="A665" s="60"/>
      <c r="B665" s="60"/>
      <c r="C665" s="60"/>
      <c r="D665" s="135"/>
      <c r="E665" s="60"/>
      <c r="F665" s="61"/>
    </row>
    <row r="666" spans="1:6" ht="15.75" customHeight="1" x14ac:dyDescent="0.2">
      <c r="A666" s="60"/>
      <c r="B666" s="60"/>
      <c r="C666" s="60"/>
      <c r="D666" s="135"/>
      <c r="E666" s="60"/>
      <c r="F666" s="61"/>
    </row>
    <row r="667" spans="1:6" ht="15.75" customHeight="1" x14ac:dyDescent="0.2">
      <c r="A667" s="60"/>
      <c r="B667" s="60"/>
      <c r="C667" s="60"/>
      <c r="D667" s="135"/>
      <c r="E667" s="60"/>
      <c r="F667" s="61"/>
    </row>
    <row r="668" spans="1:6" ht="15.75" customHeight="1" x14ac:dyDescent="0.2">
      <c r="A668" s="60"/>
      <c r="B668" s="60"/>
      <c r="C668" s="60"/>
      <c r="D668" s="135"/>
      <c r="E668" s="60"/>
      <c r="F668" s="61"/>
    </row>
    <row r="669" spans="1:6" ht="15.75" customHeight="1" x14ac:dyDescent="0.2">
      <c r="A669" s="60"/>
      <c r="B669" s="60"/>
      <c r="C669" s="60"/>
      <c r="D669" s="135"/>
      <c r="E669" s="60"/>
      <c r="F669" s="61"/>
    </row>
    <row r="670" spans="1:6" ht="15.75" customHeight="1" x14ac:dyDescent="0.2">
      <c r="A670" s="60"/>
      <c r="B670" s="60"/>
      <c r="C670" s="60"/>
      <c r="D670" s="135"/>
      <c r="E670" s="60"/>
      <c r="F670" s="61"/>
    </row>
    <row r="671" spans="1:6" ht="15.75" customHeight="1" x14ac:dyDescent="0.2">
      <c r="A671" s="60"/>
      <c r="B671" s="60"/>
      <c r="C671" s="60"/>
      <c r="D671" s="135"/>
      <c r="E671" s="60"/>
      <c r="F671" s="61"/>
    </row>
    <row r="672" spans="1:6" ht="15.75" customHeight="1" x14ac:dyDescent="0.2">
      <c r="A672" s="60"/>
      <c r="B672" s="60"/>
      <c r="C672" s="60"/>
      <c r="D672" s="135"/>
      <c r="E672" s="60"/>
      <c r="F672" s="61"/>
    </row>
    <row r="673" spans="1:6" ht="15.75" customHeight="1" x14ac:dyDescent="0.2">
      <c r="A673" s="60"/>
      <c r="B673" s="60"/>
      <c r="C673" s="60"/>
      <c r="D673" s="135"/>
      <c r="E673" s="60"/>
      <c r="F673" s="61"/>
    </row>
    <row r="674" spans="1:6" ht="15.75" customHeight="1" x14ac:dyDescent="0.2">
      <c r="A674" s="60"/>
      <c r="B674" s="60"/>
      <c r="C674" s="60"/>
      <c r="D674" s="135"/>
      <c r="E674" s="60"/>
      <c r="F674" s="61"/>
    </row>
    <row r="675" spans="1:6" ht="15.75" customHeight="1" x14ac:dyDescent="0.2">
      <c r="A675" s="60"/>
      <c r="B675" s="60"/>
      <c r="C675" s="60"/>
      <c r="D675" s="135"/>
      <c r="E675" s="60"/>
      <c r="F675" s="61"/>
    </row>
    <row r="676" spans="1:6" ht="15.75" customHeight="1" x14ac:dyDescent="0.2">
      <c r="A676" s="60"/>
      <c r="B676" s="60"/>
      <c r="C676" s="60"/>
      <c r="D676" s="135"/>
      <c r="E676" s="60"/>
      <c r="F676" s="61"/>
    </row>
    <row r="677" spans="1:6" ht="15.75" customHeight="1" x14ac:dyDescent="0.2">
      <c r="A677" s="60"/>
      <c r="B677" s="60"/>
      <c r="C677" s="60"/>
      <c r="D677" s="135"/>
      <c r="E677" s="60"/>
      <c r="F677" s="61"/>
    </row>
    <row r="678" spans="1:6" ht="15.75" customHeight="1" x14ac:dyDescent="0.2">
      <c r="A678" s="60"/>
      <c r="B678" s="60"/>
      <c r="C678" s="60"/>
      <c r="D678" s="135"/>
      <c r="E678" s="60"/>
      <c r="F678" s="61"/>
    </row>
    <row r="679" spans="1:6" ht="15.75" customHeight="1" x14ac:dyDescent="0.2">
      <c r="A679" s="60"/>
      <c r="B679" s="60"/>
      <c r="C679" s="60"/>
      <c r="D679" s="135"/>
      <c r="E679" s="60"/>
      <c r="F679" s="61"/>
    </row>
    <row r="680" spans="1:6" ht="15.75" customHeight="1" x14ac:dyDescent="0.2">
      <c r="A680" s="60"/>
      <c r="B680" s="60"/>
      <c r="C680" s="60"/>
      <c r="D680" s="135"/>
      <c r="E680" s="60"/>
      <c r="F680" s="61"/>
    </row>
    <row r="681" spans="1:6" ht="15.75" customHeight="1" x14ac:dyDescent="0.2">
      <c r="A681" s="60"/>
      <c r="B681" s="60"/>
      <c r="C681" s="60"/>
      <c r="D681" s="135"/>
      <c r="E681" s="60"/>
      <c r="F681" s="61"/>
    </row>
    <row r="682" spans="1:6" ht="15.75" customHeight="1" x14ac:dyDescent="0.2">
      <c r="A682" s="60"/>
      <c r="B682" s="60"/>
      <c r="C682" s="60"/>
      <c r="D682" s="135"/>
      <c r="E682" s="60"/>
      <c r="F682" s="61"/>
    </row>
    <row r="683" spans="1:6" ht="15.75" customHeight="1" x14ac:dyDescent="0.2">
      <c r="A683" s="60"/>
      <c r="B683" s="60"/>
      <c r="C683" s="60"/>
      <c r="D683" s="135"/>
      <c r="E683" s="60"/>
      <c r="F683" s="61"/>
    </row>
    <row r="684" spans="1:6" ht="15.75" customHeight="1" x14ac:dyDescent="0.2">
      <c r="A684" s="60"/>
      <c r="B684" s="60"/>
      <c r="C684" s="60"/>
      <c r="D684" s="135"/>
      <c r="E684" s="60"/>
      <c r="F684" s="61"/>
    </row>
    <row r="685" spans="1:6" ht="15.75" customHeight="1" x14ac:dyDescent="0.2">
      <c r="A685" s="60"/>
      <c r="B685" s="60"/>
      <c r="C685" s="60"/>
      <c r="D685" s="135"/>
      <c r="E685" s="60"/>
      <c r="F685" s="61"/>
    </row>
    <row r="686" spans="1:6" ht="15.75" customHeight="1" x14ac:dyDescent="0.2">
      <c r="A686" s="60"/>
      <c r="B686" s="60"/>
      <c r="C686" s="60"/>
      <c r="D686" s="135"/>
      <c r="E686" s="60"/>
      <c r="F686" s="61"/>
    </row>
    <row r="687" spans="1:6" ht="15.75" customHeight="1" x14ac:dyDescent="0.2">
      <c r="A687" s="60"/>
      <c r="B687" s="60"/>
      <c r="C687" s="60"/>
      <c r="D687" s="135"/>
      <c r="E687" s="60"/>
      <c r="F687" s="61"/>
    </row>
    <row r="688" spans="1:6" ht="15.75" customHeight="1" x14ac:dyDescent="0.2">
      <c r="A688" s="60"/>
      <c r="B688" s="60"/>
      <c r="C688" s="60"/>
      <c r="D688" s="135"/>
      <c r="E688" s="60"/>
      <c r="F688" s="61"/>
    </row>
    <row r="689" spans="1:6" ht="15.75" customHeight="1" x14ac:dyDescent="0.2">
      <c r="A689" s="60"/>
      <c r="B689" s="60"/>
      <c r="C689" s="60"/>
      <c r="D689" s="135"/>
      <c r="E689" s="60"/>
      <c r="F689" s="61"/>
    </row>
    <row r="690" spans="1:6" ht="15.75" customHeight="1" x14ac:dyDescent="0.2">
      <c r="A690" s="60"/>
      <c r="B690" s="60"/>
      <c r="C690" s="60"/>
      <c r="D690" s="135"/>
      <c r="E690" s="60"/>
      <c r="F690" s="61"/>
    </row>
    <row r="691" spans="1:6" ht="15.75" customHeight="1" x14ac:dyDescent="0.2">
      <c r="A691" s="60"/>
      <c r="B691" s="60"/>
      <c r="C691" s="60"/>
      <c r="D691" s="135"/>
      <c r="E691" s="60"/>
      <c r="F691" s="61"/>
    </row>
    <row r="692" spans="1:6" ht="15.75" customHeight="1" x14ac:dyDescent="0.2">
      <c r="A692" s="60"/>
      <c r="B692" s="60"/>
      <c r="C692" s="60"/>
      <c r="D692" s="135"/>
      <c r="E692" s="60"/>
      <c r="F692" s="61"/>
    </row>
    <row r="693" spans="1:6" ht="15.75" customHeight="1" x14ac:dyDescent="0.2">
      <c r="A693" s="60"/>
      <c r="B693" s="60"/>
      <c r="C693" s="60"/>
      <c r="D693" s="135"/>
      <c r="E693" s="60"/>
      <c r="F693" s="61"/>
    </row>
    <row r="694" spans="1:6" ht="15.75" customHeight="1" x14ac:dyDescent="0.2">
      <c r="A694" s="60"/>
      <c r="B694" s="60"/>
      <c r="C694" s="60"/>
      <c r="D694" s="135"/>
      <c r="E694" s="60"/>
      <c r="F694" s="61"/>
    </row>
    <row r="695" spans="1:6" ht="15.75" customHeight="1" x14ac:dyDescent="0.2">
      <c r="A695" s="60"/>
      <c r="B695" s="60"/>
      <c r="C695" s="60"/>
      <c r="D695" s="135"/>
      <c r="E695" s="60"/>
      <c r="F695" s="61"/>
    </row>
    <row r="696" spans="1:6" ht="15.75" customHeight="1" x14ac:dyDescent="0.2">
      <c r="A696" s="60"/>
      <c r="B696" s="60"/>
      <c r="C696" s="60"/>
      <c r="D696" s="135"/>
      <c r="E696" s="60"/>
      <c r="F696" s="61"/>
    </row>
    <row r="697" spans="1:6" ht="15.75" customHeight="1" x14ac:dyDescent="0.2">
      <c r="A697" s="60"/>
      <c r="B697" s="60"/>
      <c r="C697" s="60"/>
      <c r="D697" s="135"/>
      <c r="E697" s="60"/>
      <c r="F697" s="61"/>
    </row>
    <row r="698" spans="1:6" ht="15.75" customHeight="1" x14ac:dyDescent="0.2">
      <c r="A698" s="60"/>
      <c r="B698" s="60"/>
      <c r="C698" s="60"/>
      <c r="D698" s="135"/>
      <c r="E698" s="60"/>
      <c r="F698" s="61"/>
    </row>
    <row r="699" spans="1:6" ht="15.75" customHeight="1" x14ac:dyDescent="0.2">
      <c r="A699" s="60"/>
      <c r="B699" s="60"/>
      <c r="C699" s="60"/>
      <c r="D699" s="135"/>
      <c r="E699" s="60"/>
      <c r="F699" s="61"/>
    </row>
    <row r="700" spans="1:6" ht="15.75" customHeight="1" x14ac:dyDescent="0.2">
      <c r="A700" s="60"/>
      <c r="B700" s="60"/>
      <c r="C700" s="60"/>
      <c r="D700" s="135"/>
      <c r="E700" s="60"/>
      <c r="F700" s="61"/>
    </row>
    <row r="701" spans="1:6" ht="15.75" customHeight="1" x14ac:dyDescent="0.2">
      <c r="A701" s="60"/>
      <c r="B701" s="60"/>
      <c r="C701" s="60"/>
      <c r="D701" s="135"/>
      <c r="E701" s="60"/>
      <c r="F701" s="61"/>
    </row>
    <row r="702" spans="1:6" ht="15.75" customHeight="1" x14ac:dyDescent="0.2">
      <c r="A702" s="60"/>
      <c r="B702" s="60"/>
      <c r="C702" s="60"/>
      <c r="D702" s="135"/>
      <c r="E702" s="60"/>
      <c r="F702" s="61"/>
    </row>
    <row r="703" spans="1:6" ht="15.75" customHeight="1" x14ac:dyDescent="0.2">
      <c r="A703" s="60"/>
      <c r="B703" s="60"/>
      <c r="C703" s="60"/>
      <c r="D703" s="135"/>
      <c r="E703" s="60"/>
      <c r="F703" s="61"/>
    </row>
    <row r="704" spans="1:6" ht="15.75" customHeight="1" x14ac:dyDescent="0.2">
      <c r="A704" s="60"/>
      <c r="B704" s="60"/>
      <c r="C704" s="60"/>
      <c r="D704" s="135"/>
      <c r="E704" s="60"/>
      <c r="F704" s="61"/>
    </row>
    <row r="705" spans="1:6" ht="15.75" customHeight="1" x14ac:dyDescent="0.2">
      <c r="A705" s="60"/>
      <c r="B705" s="60"/>
      <c r="C705" s="60"/>
      <c r="D705" s="135"/>
      <c r="E705" s="60"/>
      <c r="F705" s="61"/>
    </row>
    <row r="706" spans="1:6" ht="15.75" customHeight="1" x14ac:dyDescent="0.2">
      <c r="A706" s="60"/>
      <c r="B706" s="60"/>
      <c r="C706" s="60"/>
      <c r="D706" s="135"/>
      <c r="E706" s="60"/>
      <c r="F706" s="61"/>
    </row>
    <row r="707" spans="1:6" ht="15.75" customHeight="1" x14ac:dyDescent="0.2">
      <c r="A707" s="60"/>
      <c r="B707" s="60"/>
      <c r="C707" s="60"/>
      <c r="D707" s="135"/>
      <c r="E707" s="60"/>
      <c r="F707" s="61"/>
    </row>
    <row r="708" spans="1:6" ht="15.75" customHeight="1" x14ac:dyDescent="0.2">
      <c r="A708" s="60"/>
      <c r="B708" s="60"/>
      <c r="C708" s="60"/>
      <c r="D708" s="135"/>
      <c r="E708" s="60"/>
      <c r="F708" s="61"/>
    </row>
    <row r="709" spans="1:6" ht="15.75" customHeight="1" x14ac:dyDescent="0.2">
      <c r="A709" s="60"/>
      <c r="B709" s="60"/>
      <c r="C709" s="60"/>
      <c r="D709" s="135"/>
      <c r="E709" s="60"/>
      <c r="F709" s="61"/>
    </row>
    <row r="710" spans="1:6" ht="15.75" customHeight="1" x14ac:dyDescent="0.2">
      <c r="A710" s="60"/>
      <c r="B710" s="60"/>
      <c r="C710" s="60"/>
      <c r="D710" s="135"/>
      <c r="E710" s="60"/>
      <c r="F710" s="61"/>
    </row>
    <row r="711" spans="1:6" ht="15.75" customHeight="1" x14ac:dyDescent="0.2">
      <c r="A711" s="60"/>
      <c r="B711" s="60"/>
      <c r="C711" s="60"/>
      <c r="D711" s="135"/>
      <c r="E711" s="60"/>
      <c r="F711" s="61"/>
    </row>
    <row r="712" spans="1:6" ht="15.75" customHeight="1" x14ac:dyDescent="0.2">
      <c r="A712" s="60"/>
      <c r="B712" s="60"/>
      <c r="C712" s="60"/>
      <c r="D712" s="135"/>
      <c r="E712" s="60"/>
      <c r="F712" s="61"/>
    </row>
    <row r="713" spans="1:6" ht="15.75" customHeight="1" x14ac:dyDescent="0.2">
      <c r="A713" s="60"/>
      <c r="B713" s="60"/>
      <c r="C713" s="60"/>
      <c r="D713" s="135"/>
      <c r="E713" s="60"/>
      <c r="F713" s="61"/>
    </row>
    <row r="714" spans="1:6" ht="15.75" customHeight="1" x14ac:dyDescent="0.2">
      <c r="A714" s="60"/>
      <c r="B714" s="60"/>
      <c r="C714" s="60"/>
      <c r="D714" s="135"/>
      <c r="E714" s="60"/>
      <c r="F714" s="61"/>
    </row>
    <row r="715" spans="1:6" ht="15.75" customHeight="1" x14ac:dyDescent="0.2">
      <c r="A715" s="60"/>
      <c r="B715" s="60"/>
      <c r="C715" s="60"/>
      <c r="D715" s="135"/>
      <c r="E715" s="60"/>
      <c r="F715" s="61"/>
    </row>
    <row r="716" spans="1:6" ht="15.75" customHeight="1" x14ac:dyDescent="0.2">
      <c r="A716" s="60"/>
      <c r="B716" s="60"/>
      <c r="C716" s="60"/>
      <c r="D716" s="135"/>
      <c r="E716" s="60"/>
      <c r="F716" s="61"/>
    </row>
    <row r="717" spans="1:6" ht="15.75" customHeight="1" x14ac:dyDescent="0.2">
      <c r="A717" s="60"/>
      <c r="B717" s="60"/>
      <c r="C717" s="60"/>
      <c r="D717" s="135"/>
      <c r="E717" s="60"/>
      <c r="F717" s="61"/>
    </row>
    <row r="718" spans="1:6" ht="15.75" customHeight="1" x14ac:dyDescent="0.2">
      <c r="A718" s="60"/>
      <c r="B718" s="60"/>
      <c r="C718" s="60"/>
      <c r="D718" s="135"/>
      <c r="E718" s="60"/>
      <c r="F718" s="61"/>
    </row>
    <row r="719" spans="1:6" ht="15.75" customHeight="1" x14ac:dyDescent="0.2">
      <c r="A719" s="60"/>
      <c r="B719" s="60"/>
      <c r="C719" s="60"/>
      <c r="D719" s="135"/>
      <c r="E719" s="60"/>
      <c r="F719" s="61"/>
    </row>
    <row r="720" spans="1:6" ht="15.75" customHeight="1" x14ac:dyDescent="0.2">
      <c r="A720" s="60"/>
      <c r="B720" s="60"/>
      <c r="C720" s="60"/>
      <c r="D720" s="135"/>
      <c r="E720" s="60"/>
      <c r="F720" s="61"/>
    </row>
    <row r="721" spans="1:6" ht="15.75" customHeight="1" x14ac:dyDescent="0.2">
      <c r="A721" s="60"/>
      <c r="B721" s="60"/>
      <c r="C721" s="60"/>
      <c r="D721" s="135"/>
      <c r="E721" s="60"/>
      <c r="F721" s="61"/>
    </row>
    <row r="722" spans="1:6" ht="15.75" customHeight="1" x14ac:dyDescent="0.2">
      <c r="A722" s="60"/>
      <c r="B722" s="60"/>
      <c r="C722" s="60"/>
      <c r="D722" s="135"/>
      <c r="E722" s="60"/>
      <c r="F722" s="61"/>
    </row>
    <row r="723" spans="1:6" ht="15.75" customHeight="1" x14ac:dyDescent="0.2">
      <c r="A723" s="60"/>
      <c r="B723" s="60"/>
      <c r="C723" s="60"/>
      <c r="D723" s="135"/>
      <c r="E723" s="60"/>
      <c r="F723" s="61"/>
    </row>
    <row r="724" spans="1:6" ht="15.75" customHeight="1" x14ac:dyDescent="0.2">
      <c r="A724" s="60"/>
      <c r="B724" s="60"/>
      <c r="C724" s="60"/>
      <c r="D724" s="135"/>
      <c r="E724" s="60"/>
      <c r="F724" s="61"/>
    </row>
    <row r="725" spans="1:6" ht="15.75" customHeight="1" x14ac:dyDescent="0.2">
      <c r="A725" s="60"/>
      <c r="B725" s="60"/>
      <c r="C725" s="60"/>
      <c r="D725" s="135"/>
      <c r="E725" s="60"/>
      <c r="F725" s="61"/>
    </row>
    <row r="726" spans="1:6" ht="15.75" customHeight="1" x14ac:dyDescent="0.2">
      <c r="A726" s="60"/>
      <c r="B726" s="60"/>
      <c r="C726" s="60"/>
      <c r="D726" s="135"/>
      <c r="E726" s="60"/>
      <c r="F726" s="61"/>
    </row>
    <row r="727" spans="1:6" ht="15.75" customHeight="1" x14ac:dyDescent="0.2">
      <c r="A727" s="60"/>
      <c r="B727" s="60"/>
      <c r="C727" s="60"/>
      <c r="D727" s="135"/>
      <c r="E727" s="60"/>
      <c r="F727" s="61"/>
    </row>
    <row r="728" spans="1:6" ht="15.75" customHeight="1" x14ac:dyDescent="0.2">
      <c r="A728" s="60"/>
      <c r="B728" s="60"/>
      <c r="C728" s="60"/>
      <c r="D728" s="135"/>
      <c r="E728" s="60"/>
      <c r="F728" s="61"/>
    </row>
    <row r="729" spans="1:6" ht="15.75" customHeight="1" x14ac:dyDescent="0.2">
      <c r="A729" s="60"/>
      <c r="B729" s="60"/>
      <c r="C729" s="60"/>
      <c r="D729" s="135"/>
      <c r="E729" s="60"/>
      <c r="F729" s="61"/>
    </row>
    <row r="730" spans="1:6" ht="15.75" customHeight="1" x14ac:dyDescent="0.2">
      <c r="A730" s="60"/>
      <c r="B730" s="60"/>
      <c r="C730" s="60"/>
      <c r="D730" s="135"/>
      <c r="E730" s="60"/>
      <c r="F730" s="61"/>
    </row>
    <row r="731" spans="1:6" ht="15.75" customHeight="1" x14ac:dyDescent="0.2">
      <c r="A731" s="60"/>
      <c r="B731" s="60"/>
      <c r="C731" s="60"/>
      <c r="D731" s="135"/>
      <c r="E731" s="60"/>
      <c r="F731" s="61"/>
    </row>
    <row r="732" spans="1:6" ht="15.75" customHeight="1" x14ac:dyDescent="0.2">
      <c r="A732" s="60"/>
      <c r="B732" s="60"/>
      <c r="C732" s="60"/>
      <c r="D732" s="135"/>
      <c r="E732" s="60"/>
      <c r="F732" s="61"/>
    </row>
    <row r="733" spans="1:6" ht="15.75" customHeight="1" x14ac:dyDescent="0.2">
      <c r="A733" s="60"/>
      <c r="B733" s="60"/>
      <c r="C733" s="60"/>
      <c r="D733" s="135"/>
      <c r="E733" s="60"/>
      <c r="F733" s="61"/>
    </row>
    <row r="734" spans="1:6" ht="15.75" customHeight="1" x14ac:dyDescent="0.2">
      <c r="A734" s="60"/>
      <c r="B734" s="60"/>
      <c r="C734" s="60"/>
      <c r="D734" s="135"/>
      <c r="E734" s="60"/>
      <c r="F734" s="61"/>
    </row>
    <row r="735" spans="1:6" ht="15.75" customHeight="1" x14ac:dyDescent="0.2">
      <c r="A735" s="60"/>
      <c r="B735" s="60"/>
      <c r="C735" s="60"/>
      <c r="D735" s="135"/>
      <c r="E735" s="60"/>
      <c r="F735" s="61"/>
    </row>
    <row r="736" spans="1:6" ht="15.75" customHeight="1" x14ac:dyDescent="0.2">
      <c r="A736" s="60"/>
      <c r="B736" s="60"/>
      <c r="C736" s="60"/>
      <c r="D736" s="135"/>
      <c r="E736" s="60"/>
      <c r="F736" s="61"/>
    </row>
    <row r="737" spans="1:6" ht="15.75" customHeight="1" x14ac:dyDescent="0.2">
      <c r="A737" s="60"/>
      <c r="B737" s="60"/>
      <c r="C737" s="60"/>
      <c r="D737" s="135"/>
      <c r="E737" s="60"/>
      <c r="F737" s="61"/>
    </row>
    <row r="738" spans="1:6" ht="15.75" customHeight="1" x14ac:dyDescent="0.2">
      <c r="A738" s="60"/>
      <c r="B738" s="60"/>
      <c r="C738" s="60"/>
      <c r="D738" s="135"/>
      <c r="E738" s="60"/>
      <c r="F738" s="61"/>
    </row>
    <row r="739" spans="1:6" ht="15.75" customHeight="1" x14ac:dyDescent="0.2">
      <c r="A739" s="60"/>
      <c r="B739" s="60"/>
      <c r="C739" s="60"/>
      <c r="D739" s="135"/>
      <c r="E739" s="60"/>
      <c r="F739" s="61"/>
    </row>
    <row r="740" spans="1:6" ht="15.75" customHeight="1" x14ac:dyDescent="0.2">
      <c r="A740" s="60"/>
      <c r="B740" s="60"/>
      <c r="C740" s="60"/>
      <c r="D740" s="135"/>
      <c r="E740" s="60"/>
      <c r="F740" s="61"/>
    </row>
    <row r="741" spans="1:6" ht="15.75" customHeight="1" x14ac:dyDescent="0.2">
      <c r="A741" s="60"/>
      <c r="B741" s="60"/>
      <c r="C741" s="60"/>
      <c r="D741" s="135"/>
      <c r="E741" s="60"/>
      <c r="F741" s="61"/>
    </row>
    <row r="742" spans="1:6" ht="15.75" customHeight="1" x14ac:dyDescent="0.2">
      <c r="A742" s="60"/>
      <c r="B742" s="60"/>
      <c r="C742" s="60"/>
      <c r="D742" s="135"/>
      <c r="E742" s="60"/>
      <c r="F742" s="61"/>
    </row>
    <row r="743" spans="1:6" ht="15.75" customHeight="1" x14ac:dyDescent="0.2">
      <c r="A743" s="60"/>
      <c r="B743" s="60"/>
      <c r="C743" s="60"/>
      <c r="D743" s="135"/>
      <c r="E743" s="60"/>
      <c r="F743" s="61"/>
    </row>
    <row r="744" spans="1:6" ht="15.75" customHeight="1" x14ac:dyDescent="0.2">
      <c r="A744" s="60"/>
      <c r="B744" s="60"/>
      <c r="C744" s="60"/>
      <c r="D744" s="135"/>
      <c r="E744" s="60"/>
      <c r="F744" s="61"/>
    </row>
    <row r="745" spans="1:6" ht="15.75" customHeight="1" x14ac:dyDescent="0.2">
      <c r="A745" s="60"/>
      <c r="B745" s="60"/>
      <c r="C745" s="60"/>
      <c r="D745" s="135"/>
      <c r="E745" s="60"/>
      <c r="F745" s="61"/>
    </row>
    <row r="746" spans="1:6" ht="15.75" customHeight="1" x14ac:dyDescent="0.2">
      <c r="A746" s="60"/>
      <c r="B746" s="60"/>
      <c r="C746" s="60"/>
      <c r="D746" s="135"/>
      <c r="E746" s="60"/>
      <c r="F746" s="61"/>
    </row>
    <row r="747" spans="1:6" ht="15.75" customHeight="1" x14ac:dyDescent="0.2">
      <c r="A747" s="60"/>
      <c r="B747" s="60"/>
      <c r="C747" s="60"/>
      <c r="D747" s="135"/>
      <c r="E747" s="60"/>
      <c r="F747" s="61"/>
    </row>
    <row r="748" spans="1:6" ht="15.75" customHeight="1" x14ac:dyDescent="0.2">
      <c r="A748" s="60"/>
      <c r="B748" s="60"/>
      <c r="C748" s="60"/>
      <c r="D748" s="135"/>
      <c r="E748" s="60"/>
      <c r="F748" s="61"/>
    </row>
    <row r="749" spans="1:6" ht="15.75" customHeight="1" x14ac:dyDescent="0.2">
      <c r="A749" s="60"/>
      <c r="B749" s="60"/>
      <c r="C749" s="60"/>
      <c r="D749" s="135"/>
      <c r="E749" s="60"/>
      <c r="F749" s="61"/>
    </row>
    <row r="750" spans="1:6" ht="15.75" customHeight="1" x14ac:dyDescent="0.2">
      <c r="A750" s="60"/>
      <c r="B750" s="60"/>
      <c r="C750" s="60"/>
      <c r="D750" s="135"/>
      <c r="E750" s="60"/>
      <c r="F750" s="61"/>
    </row>
    <row r="751" spans="1:6" ht="15.75" customHeight="1" x14ac:dyDescent="0.2">
      <c r="A751" s="60"/>
      <c r="B751" s="60"/>
      <c r="C751" s="60"/>
      <c r="D751" s="135"/>
      <c r="E751" s="60"/>
      <c r="F751" s="61"/>
    </row>
    <row r="752" spans="1:6" ht="15.75" customHeight="1" x14ac:dyDescent="0.2">
      <c r="A752" s="60"/>
      <c r="B752" s="60"/>
      <c r="C752" s="60"/>
      <c r="D752" s="135"/>
      <c r="E752" s="60"/>
      <c r="F752" s="61"/>
    </row>
    <row r="753" spans="1:6" ht="15.75" customHeight="1" x14ac:dyDescent="0.2">
      <c r="A753" s="60"/>
      <c r="B753" s="60"/>
      <c r="C753" s="60"/>
      <c r="D753" s="135"/>
      <c r="E753" s="60"/>
      <c r="F753" s="61"/>
    </row>
    <row r="754" spans="1:6" ht="15.75" customHeight="1" x14ac:dyDescent="0.2">
      <c r="A754" s="60"/>
      <c r="B754" s="60"/>
      <c r="C754" s="60"/>
      <c r="D754" s="135"/>
      <c r="E754" s="60"/>
      <c r="F754" s="61"/>
    </row>
    <row r="755" spans="1:6" ht="15.75" customHeight="1" x14ac:dyDescent="0.2">
      <c r="A755" s="60"/>
      <c r="B755" s="60"/>
      <c r="C755" s="60"/>
      <c r="D755" s="135"/>
      <c r="E755" s="60"/>
      <c r="F755" s="61"/>
    </row>
    <row r="756" spans="1:6" ht="15.75" customHeight="1" x14ac:dyDescent="0.2">
      <c r="A756" s="60"/>
      <c r="B756" s="60"/>
      <c r="C756" s="60"/>
      <c r="D756" s="135"/>
      <c r="E756" s="60"/>
      <c r="F756" s="61"/>
    </row>
    <row r="757" spans="1:6" ht="15.75" customHeight="1" x14ac:dyDescent="0.2">
      <c r="A757" s="60"/>
      <c r="B757" s="60"/>
      <c r="C757" s="60"/>
      <c r="D757" s="135"/>
      <c r="E757" s="60"/>
      <c r="F757" s="61"/>
    </row>
    <row r="758" spans="1:6" ht="15.75" customHeight="1" x14ac:dyDescent="0.2">
      <c r="A758" s="60"/>
      <c r="B758" s="60"/>
      <c r="C758" s="60"/>
      <c r="D758" s="135"/>
      <c r="E758" s="60"/>
      <c r="F758" s="61"/>
    </row>
    <row r="759" spans="1:6" ht="15.75" customHeight="1" x14ac:dyDescent="0.2">
      <c r="A759" s="60"/>
      <c r="B759" s="60"/>
      <c r="C759" s="60"/>
      <c r="D759" s="135"/>
      <c r="E759" s="60"/>
      <c r="F759" s="61"/>
    </row>
    <row r="760" spans="1:6" ht="15.75" customHeight="1" x14ac:dyDescent="0.2">
      <c r="A760" s="60"/>
      <c r="B760" s="60"/>
      <c r="C760" s="60"/>
      <c r="D760" s="135"/>
      <c r="E760" s="60"/>
      <c r="F760" s="61"/>
    </row>
    <row r="761" spans="1:6" ht="15.75" customHeight="1" x14ac:dyDescent="0.2">
      <c r="A761" s="60"/>
      <c r="B761" s="60"/>
      <c r="C761" s="60"/>
      <c r="D761" s="135"/>
      <c r="E761" s="60"/>
      <c r="F761" s="61"/>
    </row>
    <row r="762" spans="1:6" ht="15.75" customHeight="1" x14ac:dyDescent="0.2"/>
    <row r="763" spans="1:6" ht="15.75" customHeight="1" x14ac:dyDescent="0.2"/>
    <row r="764" spans="1:6" ht="15.75" customHeight="1" x14ac:dyDescent="0.2"/>
    <row r="765" spans="1:6" ht="15.75" customHeight="1" x14ac:dyDescent="0.2"/>
    <row r="766" spans="1:6" ht="15.75" customHeight="1" x14ac:dyDescent="0.2"/>
    <row r="767" spans="1:6" ht="15.75" customHeight="1" x14ac:dyDescent="0.2"/>
    <row r="768" spans="1:6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autoFilter ref="A1:F563" xr:uid="{00000000-0009-0000-0000-000004000000}"/>
  <pageMargins left="0.511811024" right="0.511811024" top="0.78740157499999996" bottom="0.78740157499999996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00"/>
  <sheetViews>
    <sheetView workbookViewId="0"/>
  </sheetViews>
  <sheetFormatPr baseColWidth="10" defaultColWidth="14.5" defaultRowHeight="15" customHeight="1" x14ac:dyDescent="0.2"/>
  <cols>
    <col min="1" max="1" width="27" customWidth="1"/>
    <col min="2" max="2" width="16.33203125" customWidth="1"/>
    <col min="3" max="3" width="5.5" customWidth="1"/>
    <col min="4" max="4" width="7.1640625" customWidth="1"/>
    <col min="5" max="5" width="10.6640625" customWidth="1"/>
    <col min="6" max="11" width="8.6640625" customWidth="1"/>
    <col min="12" max="12" width="26" customWidth="1"/>
    <col min="13" max="26" width="8.6640625" customWidth="1"/>
  </cols>
  <sheetData>
    <row r="1" spans="1:12" x14ac:dyDescent="0.2">
      <c r="L1" s="130" t="s">
        <v>344</v>
      </c>
    </row>
    <row r="2" spans="1:12" x14ac:dyDescent="0.2">
      <c r="A2" s="60"/>
      <c r="B2" s="60"/>
      <c r="C2" s="135"/>
      <c r="D2" s="60"/>
      <c r="E2" s="61"/>
      <c r="L2" s="130" t="s">
        <v>192</v>
      </c>
    </row>
    <row r="3" spans="1:12" x14ac:dyDescent="0.2">
      <c r="A3" s="130" t="str">
        <f t="array" ref="A3">IF(ROWS($A$2:$E$2)&gt;COUNTIF('CALC. ORÇAMENTO'!$C$2:$C$1965,PAINEL!$C$6),"",INDEX('CALC. ORÇAMENTO'!$A$2:$A$1965,SMALL(IF('CALC. ORÇAMENTO'!$C$2:$C$1965=PAINEL!$C$6,ROW('CALC. ORÇAMENTO'!$C$2:$C$1965)-ROW('CALC. ORÇAMENTO'!$C$2)+1,FALSE),ROWS($A$2:$E2))))</f>
        <v>Azeitonas</v>
      </c>
      <c r="B3" s="130" t="str">
        <f t="array" ref="B3">IF(ROWS($A$2:$E$2)&gt;COUNTIF('CALC. ORÇAMENTO'!$C$2:$C$1965,PAINEL!$C$6),"",INDEX('CALC. ORÇAMENTO'!$B$2:$B$1965,SMALL(IF('CALC. ORÇAMENTO'!$C$2:$C$1965=PAINEL!$C$6,ROW('CALC. ORÇAMENTO'!$C$2:$C$1965)-ROW('CALC. ORÇAMENTO'!$C$2)+1,FALSE),ROWS($A$2:$E2))))</f>
        <v>01 - ENTRADAS</v>
      </c>
      <c r="C3" s="131">
        <f t="array" ref="C3">IF(ROWS($A$2:$E2)&gt;COUNTIF('CALC. ORÇAMENTO'!$C$2:$C$1965,PAINEL!$C$6),"",INDEX('CALC. ORÇAMENTO'!$D$2:$D$1965,SMALL(IF('CALC. ORÇAMENTO'!$C$2:$C$1965=PAINEL!$C$6,ROW('CALC. ORÇAMENTO'!$C$2:$C$1965)-ROW('CALC. ORÇAMENTO'!$C$2)+1,FALSE),ROWS($A$2:$E2))))</f>
        <v>0.02</v>
      </c>
      <c r="D3" s="130" t="str">
        <f t="array" ref="D3">IF(ROWS($A$2:$E2)&gt;COUNTIF('CALC. ORÇAMENTO'!$C$2:$C$1965,PAINEL!$C$6),"",INDEX('CALC. ORÇAMENTO'!$E$2:$E$1965,SMALL(IF('CALC. ORÇAMENTO'!$C$2:$C$1965=PAINEL!$C$6,ROW('CALC. ORÇAMENTO'!$C$2:$C$1965)-ROW('CALC. ORÇAMENTO'!$C$2)+1,FALSE),ROWS($A$2:$E2))))</f>
        <v>kg</v>
      </c>
      <c r="E3" s="132">
        <f t="array" ref="E3">IF(ROWS($A$2:$E2)&gt;COUNTIF('CALC. ORÇAMENTO'!$C$2:$C$1965,PAINEL!$C$6),"",INDEX('CALC. ORÇAMENTO'!$F$2:$F$1965,SMALL(IF('CALC. ORÇAMENTO'!$C$2:$C$1965=PAINEL!$C$6,ROW('CALC. ORÇAMENTO'!$C$2:$C$1965)-ROW('CALC. ORÇAMENTO'!$C$2)+1,FALSE),ROWS($A$2:$E2))))</f>
        <v>30</v>
      </c>
      <c r="L3" s="137" t="s">
        <v>210</v>
      </c>
    </row>
    <row r="4" spans="1:12" x14ac:dyDescent="0.2">
      <c r="A4" s="130" t="str">
        <f t="array" ref="A4">IF(ROWS($A$2:$E$2)&gt;COUNTIF('CALC. ORÇAMENTO'!$C$2:$C$1965,PAINEL!$C$6),"",INDEX('CALC. ORÇAMENTO'!$A$2:$A$1965,SMALL(IF('CALC. ORÇAMENTO'!$C$2:$C$1965=PAINEL!$C$6,ROW('CALC. ORÇAMENTO'!$C$2:$C$1965)-ROW('CALC. ORÇAMENTO'!$C$2)+1,FALSE),ROWS($A$2:$E3))))</f>
        <v>Catupiry</v>
      </c>
      <c r="B4" s="130" t="str">
        <f t="array" ref="B4">IF(ROWS($A$2:$E$2)&gt;COUNTIF('CALC. ORÇAMENTO'!$C$2:$C$1965,PAINEL!$C$6),"",INDEX('CALC. ORÇAMENTO'!$B$2:$B$1965,SMALL(IF('CALC. ORÇAMENTO'!$C$2:$C$1965=PAINEL!$C$6,ROW('CALC. ORÇAMENTO'!$C$2:$C$1965)-ROW('CALC. ORÇAMENTO'!$C$2)+1,FALSE),ROWS($A$2:$E3))))</f>
        <v>01 - ENTRADAS</v>
      </c>
      <c r="C4" s="131">
        <f t="array" ref="C4">IF(ROWS($A$2:$E3)&gt;COUNTIF('CALC. ORÇAMENTO'!$C$2:$C$1965,PAINEL!$C$6),"",INDEX('CALC. ORÇAMENTO'!$D$2:$D$1965,SMALL(IF('CALC. ORÇAMENTO'!$C$2:$C$1965=PAINEL!$C$6,ROW('CALC. ORÇAMENTO'!$C$2:$C$1965)-ROW('CALC. ORÇAMENTO'!$C$2)+1,FALSE),ROWS($A$2:$E3))))</f>
        <v>0.02</v>
      </c>
      <c r="D4" s="130" t="str">
        <f t="array" ref="D4">IF(ROWS($A$2:$E3)&gt;COUNTIF('CALC. ORÇAMENTO'!$C$2:$C$1965,PAINEL!$C$6),"",INDEX('CALC. ORÇAMENTO'!$E$2:$E$1965,SMALL(IF('CALC. ORÇAMENTO'!$C$2:$C$1965=PAINEL!$C$6,ROW('CALC. ORÇAMENTO'!$C$2:$C$1965)-ROW('CALC. ORÇAMENTO'!$C$2)+1,FALSE),ROWS($A$2:$E3))))</f>
        <v>kg</v>
      </c>
      <c r="E4" s="132">
        <f t="array" ref="E4">IF(ROWS($A$2:$E3)&gt;COUNTIF('CALC. ORÇAMENTO'!$C$2:$C$1965,PAINEL!$C$6),"",INDEX('CALC. ORÇAMENTO'!$F$2:$F$1965,SMALL(IF('CALC. ORÇAMENTO'!$C$2:$C$1965=PAINEL!$C$6,ROW('CALC. ORÇAMENTO'!$C$2:$C$1965)-ROW('CALC. ORÇAMENTO'!$C$2)+1,FALSE),ROWS($A$2:$E3))))</f>
        <v>45</v>
      </c>
      <c r="L4" s="137" t="s">
        <v>222</v>
      </c>
    </row>
    <row r="5" spans="1:12" x14ac:dyDescent="0.2">
      <c r="A5" s="130" t="str">
        <f t="array" ref="A5">IF(ROWS($A$2:$E$2)&gt;COUNTIF('CALC. ORÇAMENTO'!$C$2:$C$1965,PAINEL!$C$6),"",INDEX('CALC. ORÇAMENTO'!$A$2:$A$1965,SMALL(IF('CALC. ORÇAMENTO'!$C$2:$C$1965=PAINEL!$C$6,ROW('CALC. ORÇAMENTO'!$C$2:$C$1965)-ROW('CALC. ORÇAMENTO'!$C$2)+1,FALSE),ROWS($A$2:$E4))))</f>
        <v>Copa Lombo</v>
      </c>
      <c r="B5" s="130" t="str">
        <f t="array" ref="B5">IF(ROWS($A$2:$E$2)&gt;COUNTIF('CALC. ORÇAMENTO'!$C$2:$C$1965,PAINEL!$C$6),"",INDEX('CALC. ORÇAMENTO'!$B$2:$B$1965,SMALL(IF('CALC. ORÇAMENTO'!$C$2:$C$1965=PAINEL!$C$6,ROW('CALC. ORÇAMENTO'!$C$2:$C$1965)-ROW('CALC. ORÇAMENTO'!$C$2)+1,FALSE),ROWS($A$2:$E4))))</f>
        <v>01 - ENTRADAS</v>
      </c>
      <c r="C5" s="131">
        <f t="array" ref="C5">IF(ROWS($A$2:$E4)&gt;COUNTIF('CALC. ORÇAMENTO'!$C$2:$C$1965,PAINEL!$C$6),"",INDEX('CALC. ORÇAMENTO'!$D$2:$D$1965,SMALL(IF('CALC. ORÇAMENTO'!$C$2:$C$1965=PAINEL!$C$6,ROW('CALC. ORÇAMENTO'!$C$2:$C$1965)-ROW('CALC. ORÇAMENTO'!$C$2)+1,FALSE),ROWS($A$2:$E4))))</f>
        <v>1.4999999999999999E-2</v>
      </c>
      <c r="D5" s="130" t="str">
        <f t="array" ref="D5">IF(ROWS($A$2:$E4)&gt;COUNTIF('CALC. ORÇAMENTO'!$C$2:$C$1965,PAINEL!$C$6),"",INDEX('CALC. ORÇAMENTO'!$E$2:$E$1965,SMALL(IF('CALC. ORÇAMENTO'!$C$2:$C$1965=PAINEL!$C$6,ROW('CALC. ORÇAMENTO'!$C$2:$C$1965)-ROW('CALC. ORÇAMENTO'!$C$2)+1,FALSE),ROWS($A$2:$E4))))</f>
        <v>kg</v>
      </c>
      <c r="E5" s="132">
        <f t="array" ref="E5">IF(ROWS($A$2:$E4)&gt;COUNTIF('CALC. ORÇAMENTO'!$C$2:$C$1965,PAINEL!$C$6),"",INDEX('CALC. ORÇAMENTO'!$F$2:$F$1965,SMALL(IF('CALC. ORÇAMENTO'!$C$2:$C$1965=PAINEL!$C$6,ROW('CALC. ORÇAMENTO'!$C$2:$C$1965)-ROW('CALC. ORÇAMENTO'!$C$2)+1,FALSE),ROWS($A$2:$E4))))</f>
        <v>55</v>
      </c>
      <c r="L5" s="137" t="s">
        <v>230</v>
      </c>
    </row>
    <row r="6" spans="1:12" x14ac:dyDescent="0.2">
      <c r="A6" s="130" t="str">
        <f t="array" ref="A6">IF(ROWS($A$2:$E$2)&gt;COUNTIF('CALC. ORÇAMENTO'!$C$2:$C$1965,PAINEL!$C$6),"",INDEX('CALC. ORÇAMENTO'!$A$2:$A$1965,SMALL(IF('CALC. ORÇAMENTO'!$C$2:$C$1965=PAINEL!$C$6,ROW('CALC. ORÇAMENTO'!$C$2:$C$1965)-ROW('CALC. ORÇAMENTO'!$C$2)+1,FALSE),ROWS($A$2:$E5))))</f>
        <v>Geleia de Pimenta Vermelha</v>
      </c>
      <c r="B6" s="130" t="str">
        <f t="array" ref="B6">IF(ROWS($A$2:$E$2)&gt;COUNTIF('CALC. ORÇAMENTO'!$C$2:$C$1965,PAINEL!$C$6),"",INDEX('CALC. ORÇAMENTO'!$B$2:$B$1965,SMALL(IF('CALC. ORÇAMENTO'!$C$2:$C$1965=PAINEL!$C$6,ROW('CALC. ORÇAMENTO'!$C$2:$C$1965)-ROW('CALC. ORÇAMENTO'!$C$2)+1,FALSE),ROWS($A$2:$E5))))</f>
        <v>01 - ENTRADAS</v>
      </c>
      <c r="C6" s="131">
        <f t="array" ref="C6">IF(ROWS($A$2:$E5)&gt;COUNTIF('CALC. ORÇAMENTO'!$C$2:$C$1965,PAINEL!$C$6),"",INDEX('CALC. ORÇAMENTO'!$D$2:$D$1965,SMALL(IF('CALC. ORÇAMENTO'!$C$2:$C$1965=PAINEL!$C$6,ROW('CALC. ORÇAMENTO'!$C$2:$C$1965)-ROW('CALC. ORÇAMENTO'!$C$2)+1,FALSE),ROWS($A$2:$E5))))</f>
        <v>0.01</v>
      </c>
      <c r="D6" s="130" t="str">
        <f t="array" ref="D6">IF(ROWS($A$2:$E5)&gt;COUNTIF('CALC. ORÇAMENTO'!$C$2:$C$1965,PAINEL!$C$6),"",INDEX('CALC. ORÇAMENTO'!$E$2:$E$1965,SMALL(IF('CALC. ORÇAMENTO'!$C$2:$C$1965=PAINEL!$C$6,ROW('CALC. ORÇAMENTO'!$C$2:$C$1965)-ROW('CALC. ORÇAMENTO'!$C$2)+1,FALSE),ROWS($A$2:$E5))))</f>
        <v>kg</v>
      </c>
      <c r="E6" s="132">
        <f t="array" ref="E6">IF(ROWS($A$2:$E5)&gt;COUNTIF('CALC. ORÇAMENTO'!$C$2:$C$1965,PAINEL!$C$6),"",INDEX('CALC. ORÇAMENTO'!$F$2:$F$1965,SMALL(IF('CALC. ORÇAMENTO'!$C$2:$C$1965=PAINEL!$C$6,ROW('CALC. ORÇAMENTO'!$C$2:$C$1965)-ROW('CALC. ORÇAMENTO'!$C$2)+1,FALSE),ROWS($A$2:$E5))))</f>
        <v>45</v>
      </c>
      <c r="L6" s="137" t="s">
        <v>25</v>
      </c>
    </row>
    <row r="7" spans="1:12" x14ac:dyDescent="0.2">
      <c r="A7" s="130" t="str">
        <f t="array" ref="A7">IF(ROWS($A$2:$E$2)&gt;COUNTIF('CALC. ORÇAMENTO'!$C$2:$C$1965,PAINEL!$C$6),"",INDEX('CALC. ORÇAMENTO'!$A$2:$A$1965,SMALL(IF('CALC. ORÇAMENTO'!$C$2:$C$1965=PAINEL!$C$6,ROW('CALC. ORÇAMENTO'!$C$2:$C$1965)-ROW('CALC. ORÇAMENTO'!$C$2)+1,FALSE),ROWS($A$2:$E6))))</f>
        <v>Lombo Canadense</v>
      </c>
      <c r="B7" s="130" t="str">
        <f t="array" ref="B7">IF(ROWS($A$2:$E$2)&gt;COUNTIF('CALC. ORÇAMENTO'!$C$2:$C$1965,PAINEL!$C$6),"",INDEX('CALC. ORÇAMENTO'!$B$2:$B$1965,SMALL(IF('CALC. ORÇAMENTO'!$C$2:$C$1965=PAINEL!$C$6,ROW('CALC. ORÇAMENTO'!$C$2:$C$1965)-ROW('CALC. ORÇAMENTO'!$C$2)+1,FALSE),ROWS($A$2:$E6))))</f>
        <v>01 - ENTRADAS</v>
      </c>
      <c r="C7" s="131">
        <f t="array" ref="C7">IF(ROWS($A$2:$E6)&gt;COUNTIF('CALC. ORÇAMENTO'!$C$2:$C$1965,PAINEL!$C$6),"",INDEX('CALC. ORÇAMENTO'!$D$2:$D$1965,SMALL(IF('CALC. ORÇAMENTO'!$C$2:$C$1965=PAINEL!$C$6,ROW('CALC. ORÇAMENTO'!$C$2:$C$1965)-ROW('CALC. ORÇAMENTO'!$C$2)+1,FALSE),ROWS($A$2:$E6))))</f>
        <v>0.02</v>
      </c>
      <c r="D7" s="130" t="str">
        <f t="array" ref="D7">IF(ROWS($A$2:$E6)&gt;COUNTIF('CALC. ORÇAMENTO'!$C$2:$C$1965,PAINEL!$C$6),"",INDEX('CALC. ORÇAMENTO'!$E$2:$E$1965,SMALL(IF('CALC. ORÇAMENTO'!$C$2:$C$1965=PAINEL!$C$6,ROW('CALC. ORÇAMENTO'!$C$2:$C$1965)-ROW('CALC. ORÇAMENTO'!$C$2)+1,FALSE),ROWS($A$2:$E6))))</f>
        <v>kg</v>
      </c>
      <c r="E7" s="132">
        <f t="array" ref="E7">IF(ROWS($A$2:$E6)&gt;COUNTIF('CALC. ORÇAMENTO'!$C$2:$C$1965,PAINEL!$C$6),"",INDEX('CALC. ORÇAMENTO'!$F$2:$F$1965,SMALL(IF('CALC. ORÇAMENTO'!$C$2:$C$1965=PAINEL!$C$6,ROW('CALC. ORÇAMENTO'!$C$2:$C$1965)-ROW('CALC. ORÇAMENTO'!$C$2)+1,FALSE),ROWS($A$2:$E6))))</f>
        <v>46</v>
      </c>
      <c r="L7" s="146" t="s">
        <v>244</v>
      </c>
    </row>
    <row r="8" spans="1:12" x14ac:dyDescent="0.2">
      <c r="A8" s="130" t="str">
        <f t="array" ref="A8">IF(ROWS($A$2:$E$2)&gt;COUNTIF('CALC. ORÇAMENTO'!$C$2:$C$1965,PAINEL!$C$6),"",INDEX('CALC. ORÇAMENTO'!$A$2:$A$1965,SMALL(IF('CALC. ORÇAMENTO'!$C$2:$C$1965=PAINEL!$C$6,ROW('CALC. ORÇAMENTO'!$C$2:$C$1965)-ROW('CALC. ORÇAMENTO'!$C$2)+1,FALSE),ROWS($A$2:$E7))))</f>
        <v>Mini Pão Australiano</v>
      </c>
      <c r="B8" s="130" t="str">
        <f t="array" ref="B8">IF(ROWS($A$2:$E$2)&gt;COUNTIF('CALC. ORÇAMENTO'!$C$2:$C$1965,PAINEL!$C$6),"",INDEX('CALC. ORÇAMENTO'!$B$2:$B$1965,SMALL(IF('CALC. ORÇAMENTO'!$C$2:$C$1965=PAINEL!$C$6,ROW('CALC. ORÇAMENTO'!$C$2:$C$1965)-ROW('CALC. ORÇAMENTO'!$C$2)+1,FALSE),ROWS($A$2:$E7))))</f>
        <v>01 - ENTRADAS</v>
      </c>
      <c r="C8" s="131">
        <f t="array" ref="C8">IF(ROWS($A$2:$E7)&gt;COUNTIF('CALC. ORÇAMENTO'!$C$2:$C$1965,PAINEL!$C$6),"",INDEX('CALC. ORÇAMENTO'!$D$2:$D$1965,SMALL(IF('CALC. ORÇAMENTO'!$C$2:$C$1965=PAINEL!$C$6,ROW('CALC. ORÇAMENTO'!$C$2:$C$1965)-ROW('CALC. ORÇAMENTO'!$C$2)+1,FALSE),ROWS($A$2:$E7))))</f>
        <v>2</v>
      </c>
      <c r="D8" s="130" t="str">
        <f t="array" ref="D8">IF(ROWS($A$2:$E7)&gt;COUNTIF('CALC. ORÇAMENTO'!$C$2:$C$1965,PAINEL!$C$6),"",INDEX('CALC. ORÇAMENTO'!$E$2:$E$1965,SMALL(IF('CALC. ORÇAMENTO'!$C$2:$C$1965=PAINEL!$C$6,ROW('CALC. ORÇAMENTO'!$C$2:$C$1965)-ROW('CALC. ORÇAMENTO'!$C$2)+1,FALSE),ROWS($A$2:$E7))))</f>
        <v>unid</v>
      </c>
      <c r="E8" s="132">
        <f t="array" ref="E8">IF(ROWS($A$2:$E7)&gt;COUNTIF('CALC. ORÇAMENTO'!$C$2:$C$1965,PAINEL!$C$6),"",INDEX('CALC. ORÇAMENTO'!$F$2:$F$1965,SMALL(IF('CALC. ORÇAMENTO'!$C$2:$C$1965=PAINEL!$C$6,ROW('CALC. ORÇAMENTO'!$C$2:$C$1965)-ROW('CALC. ORÇAMENTO'!$C$2)+1,FALSE),ROWS($A$2:$E7))))</f>
        <v>1.5</v>
      </c>
      <c r="L8" s="146" t="s">
        <v>251</v>
      </c>
    </row>
    <row r="9" spans="1:12" x14ac:dyDescent="0.2">
      <c r="A9" s="130" t="str">
        <f t="array" ref="A9">IF(ROWS($A$2:$E$2)&gt;COUNTIF('CALC. ORÇAMENTO'!$C$2:$C$1965,PAINEL!$C$6),"",INDEX('CALC. ORÇAMENTO'!$A$2:$A$1965,SMALL(IF('CALC. ORÇAMENTO'!$C$2:$C$1965=PAINEL!$C$6,ROW('CALC. ORÇAMENTO'!$C$2:$C$1965)-ROW('CALC. ORÇAMENTO'!$C$2)+1,FALSE),ROWS($A$2:$E8))))</f>
        <v>Peito de Perú</v>
      </c>
      <c r="B9" s="130" t="str">
        <f t="array" ref="B9">IF(ROWS($A$2:$E$2)&gt;COUNTIF('CALC. ORÇAMENTO'!$C$2:$C$1965,PAINEL!$C$6),"",INDEX('CALC. ORÇAMENTO'!$B$2:$B$1965,SMALL(IF('CALC. ORÇAMENTO'!$C$2:$C$1965=PAINEL!$C$6,ROW('CALC. ORÇAMENTO'!$C$2:$C$1965)-ROW('CALC. ORÇAMENTO'!$C$2)+1,FALSE),ROWS($A$2:$E8))))</f>
        <v>01 - ENTRADAS</v>
      </c>
      <c r="C9" s="131">
        <f t="array" ref="C9">IF(ROWS($A$2:$E8)&gt;COUNTIF('CALC. ORÇAMENTO'!$C$2:$C$1965,PAINEL!$C$6),"",INDEX('CALC. ORÇAMENTO'!$D$2:$D$1965,SMALL(IF('CALC. ORÇAMENTO'!$C$2:$C$1965=PAINEL!$C$6,ROW('CALC. ORÇAMENTO'!$C$2:$C$1965)-ROW('CALC. ORÇAMENTO'!$C$2)+1,FALSE),ROWS($A$2:$E8))))</f>
        <v>0.02</v>
      </c>
      <c r="D9" s="130" t="str">
        <f t="array" ref="D9">IF(ROWS($A$2:$E8)&gt;COUNTIF('CALC. ORÇAMENTO'!$C$2:$C$1965,PAINEL!$C$6),"",INDEX('CALC. ORÇAMENTO'!$E$2:$E$1965,SMALL(IF('CALC. ORÇAMENTO'!$C$2:$C$1965=PAINEL!$C$6,ROW('CALC. ORÇAMENTO'!$C$2:$C$1965)-ROW('CALC. ORÇAMENTO'!$C$2)+1,FALSE),ROWS($A$2:$E8))))</f>
        <v>kg</v>
      </c>
      <c r="E9" s="132">
        <f t="array" ref="E9">IF(ROWS($A$2:$E8)&gt;COUNTIF('CALC. ORÇAMENTO'!$C$2:$C$1965,PAINEL!$C$6),"",INDEX('CALC. ORÇAMENTO'!$F$2:$F$1965,SMALL(IF('CALC. ORÇAMENTO'!$C$2:$C$1965=PAINEL!$C$6,ROW('CALC. ORÇAMENTO'!$C$2:$C$1965)-ROW('CALC. ORÇAMENTO'!$C$2)+1,FALSE),ROWS($A$2:$E8))))</f>
        <v>40</v>
      </c>
      <c r="L9" s="137" t="s">
        <v>218</v>
      </c>
    </row>
    <row r="10" spans="1:12" x14ac:dyDescent="0.2">
      <c r="A10" s="130" t="str">
        <f t="array" ref="A10">IF(ROWS($A$2:$E$2)&gt;COUNTIF('CALC. ORÇAMENTO'!$C$2:$C$1965,PAINEL!$C$6),"",INDEX('CALC. ORÇAMENTO'!$A$2:$A$1965,SMALL(IF('CALC. ORÇAMENTO'!$C$2:$C$1965=PAINEL!$C$6,ROW('CALC. ORÇAMENTO'!$C$2:$C$1965)-ROW('CALC. ORÇAMENTO'!$C$2)+1,FALSE),ROWS($A$2:$E9))))</f>
        <v>Presunto Parma</v>
      </c>
      <c r="B10" s="130" t="str">
        <f t="array" ref="B10">IF(ROWS($A$2:$E$2)&gt;COUNTIF('CALC. ORÇAMENTO'!$C$2:$C$1965,PAINEL!$C$6),"",INDEX('CALC. ORÇAMENTO'!$B$2:$B$1965,SMALL(IF('CALC. ORÇAMENTO'!$C$2:$C$1965=PAINEL!$C$6,ROW('CALC. ORÇAMENTO'!$C$2:$C$1965)-ROW('CALC. ORÇAMENTO'!$C$2)+1,FALSE),ROWS($A$2:$E9))))</f>
        <v>01 - ENTRADAS</v>
      </c>
      <c r="C10" s="131">
        <f t="array" ref="C10">IF(ROWS($A$2:$E9)&gt;COUNTIF('CALC. ORÇAMENTO'!$C$2:$C$1965,PAINEL!$C$6),"",INDEX('CALC. ORÇAMENTO'!$D$2:$D$1965,SMALL(IF('CALC. ORÇAMENTO'!$C$2:$C$1965=PAINEL!$C$6,ROW('CALC. ORÇAMENTO'!$C$2:$C$1965)-ROW('CALC. ORÇAMENTO'!$C$2)+1,FALSE),ROWS($A$2:$E9))))</f>
        <v>6.0000000000000001E-3</v>
      </c>
      <c r="D10" s="130" t="str">
        <f t="array" ref="D10">IF(ROWS($A$2:$E9)&gt;COUNTIF('CALC. ORÇAMENTO'!$C$2:$C$1965,PAINEL!$C$6),"",INDEX('CALC. ORÇAMENTO'!$E$2:$E$1965,SMALL(IF('CALC. ORÇAMENTO'!$C$2:$C$1965=PAINEL!$C$6,ROW('CALC. ORÇAMENTO'!$C$2:$C$1965)-ROW('CALC. ORÇAMENTO'!$C$2)+1,FALSE),ROWS($A$2:$E9))))</f>
        <v>kg</v>
      </c>
      <c r="E10" s="132">
        <f t="array" ref="E10">IF(ROWS($A$2:$E9)&gt;COUNTIF('CALC. ORÇAMENTO'!$C$2:$C$1965,PAINEL!$C$6),"",INDEX('CALC. ORÇAMENTO'!$F$2:$F$1965,SMALL(IF('CALC. ORÇAMENTO'!$C$2:$C$1965=PAINEL!$C$6,ROW('CALC. ORÇAMENTO'!$C$2:$C$1965)-ROW('CALC. ORÇAMENTO'!$C$2)+1,FALSE),ROWS($A$2:$E9))))</f>
        <v>150</v>
      </c>
      <c r="L10" s="146" t="s">
        <v>280</v>
      </c>
    </row>
    <row r="11" spans="1:12" x14ac:dyDescent="0.2">
      <c r="A11" s="130" t="str">
        <f t="array" ref="A11">IF(ROWS($A$2:$E$2)&gt;COUNTIF('CALC. ORÇAMENTO'!$C$2:$C$1965,PAINEL!$C$6),"",INDEX('CALC. ORÇAMENTO'!$A$2:$A$1965,SMALL(IF('CALC. ORÇAMENTO'!$C$2:$C$1965=PAINEL!$C$6,ROW('CALC. ORÇAMENTO'!$C$2:$C$1965)-ROW('CALC. ORÇAMENTO'!$C$2)+1,FALSE),ROWS($A$2:$E10))))</f>
        <v>Queijo Brie</v>
      </c>
      <c r="B11" s="130" t="str">
        <f t="array" ref="B11">IF(ROWS($A$2:$E$2)&gt;COUNTIF('CALC. ORÇAMENTO'!$C$2:$C$1965,PAINEL!$C$6),"",INDEX('CALC. ORÇAMENTO'!$B$2:$B$1965,SMALL(IF('CALC. ORÇAMENTO'!$C$2:$C$1965=PAINEL!$C$6,ROW('CALC. ORÇAMENTO'!$C$2:$C$1965)-ROW('CALC. ORÇAMENTO'!$C$2)+1,FALSE),ROWS($A$2:$E10))))</f>
        <v>01 - ENTRADAS</v>
      </c>
      <c r="C11" s="131">
        <f t="array" ref="C11">IF(ROWS($A$2:$E10)&gt;COUNTIF('CALC. ORÇAMENTO'!$C$2:$C$1965,PAINEL!$C$6),"",INDEX('CALC. ORÇAMENTO'!$D$2:$D$1965,SMALL(IF('CALC. ORÇAMENTO'!$C$2:$C$1965=PAINEL!$C$6,ROW('CALC. ORÇAMENTO'!$C$2:$C$1965)-ROW('CALC. ORÇAMENTO'!$C$2)+1,FALSE),ROWS($A$2:$E10))))</f>
        <v>0.01</v>
      </c>
      <c r="D11" s="130" t="str">
        <f t="array" ref="D11">IF(ROWS($A$2:$E10)&gt;COUNTIF('CALC. ORÇAMENTO'!$C$2:$C$1965,PAINEL!$C$6),"",INDEX('CALC. ORÇAMENTO'!$E$2:$E$1965,SMALL(IF('CALC. ORÇAMENTO'!$C$2:$C$1965=PAINEL!$C$6,ROW('CALC. ORÇAMENTO'!$C$2:$C$1965)-ROW('CALC. ORÇAMENTO'!$C$2)+1,FALSE),ROWS($A$2:$E10))))</f>
        <v>kg</v>
      </c>
      <c r="E11" s="132">
        <f t="array" ref="E11">IF(ROWS($A$2:$E10)&gt;COUNTIF('CALC. ORÇAMENTO'!$C$2:$C$1965,PAINEL!$C$6),"",INDEX('CALC. ORÇAMENTO'!$F$2:$F$1965,SMALL(IF('CALC. ORÇAMENTO'!$C$2:$C$1965=PAINEL!$C$6,ROW('CALC. ORÇAMENTO'!$C$2:$C$1965)-ROW('CALC. ORÇAMENTO'!$C$2)+1,FALSE),ROWS($A$2:$E10))))</f>
        <v>65</v>
      </c>
      <c r="L11" s="147" t="s">
        <v>290</v>
      </c>
    </row>
    <row r="12" spans="1:12" x14ac:dyDescent="0.2">
      <c r="A12" s="130" t="str">
        <f t="array" ref="A12">IF(ROWS($A$2:$E$2)&gt;COUNTIF('CALC. ORÇAMENTO'!$C$2:$C$1965,PAINEL!$C$6),"",INDEX('CALC. ORÇAMENTO'!$A$2:$A$1965,SMALL(IF('CALC. ORÇAMENTO'!$C$2:$C$1965=PAINEL!$C$6,ROW('CALC. ORÇAMENTO'!$C$2:$C$1965)-ROW('CALC. ORÇAMENTO'!$C$2)+1,FALSE),ROWS($A$2:$E11))))</f>
        <v>Queijo Gorgonzola</v>
      </c>
      <c r="B12" s="130" t="str">
        <f t="array" ref="B12">IF(ROWS($A$2:$E$2)&gt;COUNTIF('CALC. ORÇAMENTO'!$C$2:$C$1965,PAINEL!$C$6),"",INDEX('CALC. ORÇAMENTO'!$B$2:$B$1965,SMALL(IF('CALC. ORÇAMENTO'!$C$2:$C$1965=PAINEL!$C$6,ROW('CALC. ORÇAMENTO'!$C$2:$C$1965)-ROW('CALC. ORÇAMENTO'!$C$2)+1,FALSE),ROWS($A$2:$E11))))</f>
        <v>01 - ENTRADAS</v>
      </c>
      <c r="C12" s="131">
        <f t="array" ref="C12">IF(ROWS($A$2:$E11)&gt;COUNTIF('CALC. ORÇAMENTO'!$C$2:$C$1965,PAINEL!$C$6),"",INDEX('CALC. ORÇAMENTO'!$D$2:$D$1965,SMALL(IF('CALC. ORÇAMENTO'!$C$2:$C$1965=PAINEL!$C$6,ROW('CALC. ORÇAMENTO'!$C$2:$C$1965)-ROW('CALC. ORÇAMENTO'!$C$2)+1,FALSE),ROWS($A$2:$E11))))</f>
        <v>0.01</v>
      </c>
      <c r="D12" s="130" t="str">
        <f t="array" ref="D12">IF(ROWS($A$2:$E11)&gt;COUNTIF('CALC. ORÇAMENTO'!$C$2:$C$1965,PAINEL!$C$6),"",INDEX('CALC. ORÇAMENTO'!$E$2:$E$1965,SMALL(IF('CALC. ORÇAMENTO'!$C$2:$C$1965=PAINEL!$C$6,ROW('CALC. ORÇAMENTO'!$C$2:$C$1965)-ROW('CALC. ORÇAMENTO'!$C$2)+1,FALSE),ROWS($A$2:$E11))))</f>
        <v>kg</v>
      </c>
      <c r="E12" s="132">
        <f t="array" ref="E12">IF(ROWS($A$2:$E11)&gt;COUNTIF('CALC. ORÇAMENTO'!$C$2:$C$1965,PAINEL!$C$6),"",INDEX('CALC. ORÇAMENTO'!$F$2:$F$1965,SMALL(IF('CALC. ORÇAMENTO'!$C$2:$C$1965=PAINEL!$C$6,ROW('CALC. ORÇAMENTO'!$C$2:$C$1965)-ROW('CALC. ORÇAMENTO'!$C$2)+1,FALSE),ROWS($A$2:$E11))))</f>
        <v>75</v>
      </c>
      <c r="L12" s="60" t="s">
        <v>236</v>
      </c>
    </row>
    <row r="13" spans="1:12" x14ac:dyDescent="0.2">
      <c r="A13" s="130" t="str">
        <f t="array" ref="A13">IF(ROWS($A$2:$E$2)&gt;COUNTIF('CALC. ORÇAMENTO'!$C$2:$C$1965,PAINEL!$C$6),"",INDEX('CALC. ORÇAMENTO'!$A$2:$A$1965,SMALL(IF('CALC. ORÇAMENTO'!$C$2:$C$1965=PAINEL!$C$6,ROW('CALC. ORÇAMENTO'!$C$2:$C$1965)-ROW('CALC. ORÇAMENTO'!$C$2)+1,FALSE),ROWS($A$2:$E12))))</f>
        <v>Queijo Gouda</v>
      </c>
      <c r="B13" s="130" t="str">
        <f t="array" ref="B13">IF(ROWS($A$2:$E$2)&gt;COUNTIF('CALC. ORÇAMENTO'!$C$2:$C$1965,PAINEL!$C$6),"",INDEX('CALC. ORÇAMENTO'!$B$2:$B$1965,SMALL(IF('CALC. ORÇAMENTO'!$C$2:$C$1965=PAINEL!$C$6,ROW('CALC. ORÇAMENTO'!$C$2:$C$1965)-ROW('CALC. ORÇAMENTO'!$C$2)+1,FALSE),ROWS($A$2:$E12))))</f>
        <v>01 - ENTRADAS</v>
      </c>
      <c r="C13" s="131">
        <f t="array" ref="C13">IF(ROWS($A$2:$E12)&gt;COUNTIF('CALC. ORÇAMENTO'!$C$2:$C$1965,PAINEL!$C$6),"",INDEX('CALC. ORÇAMENTO'!$D$2:$D$1965,SMALL(IF('CALC. ORÇAMENTO'!$C$2:$C$1965=PAINEL!$C$6,ROW('CALC. ORÇAMENTO'!$C$2:$C$1965)-ROW('CALC. ORÇAMENTO'!$C$2)+1,FALSE),ROWS($A$2:$E12))))</f>
        <v>0.01</v>
      </c>
      <c r="D13" s="130" t="str">
        <f t="array" ref="D13">IF(ROWS($A$2:$E12)&gt;COUNTIF('CALC. ORÇAMENTO'!$C$2:$C$1965,PAINEL!$C$6),"",INDEX('CALC. ORÇAMENTO'!$E$2:$E$1965,SMALL(IF('CALC. ORÇAMENTO'!$C$2:$C$1965=PAINEL!$C$6,ROW('CALC. ORÇAMENTO'!$C$2:$C$1965)-ROW('CALC. ORÇAMENTO'!$C$2)+1,FALSE),ROWS($A$2:$E12))))</f>
        <v>kg</v>
      </c>
      <c r="E13" s="132">
        <f t="array" ref="E13">IF(ROWS($A$2:$E12)&gt;COUNTIF('CALC. ORÇAMENTO'!$C$2:$C$1965,PAINEL!$C$6),"",INDEX('CALC. ORÇAMENTO'!$F$2:$F$1965,SMALL(IF('CALC. ORÇAMENTO'!$C$2:$C$1965=PAINEL!$C$6,ROW('CALC. ORÇAMENTO'!$C$2:$C$1965)-ROW('CALC. ORÇAMENTO'!$C$2)+1,FALSE),ROWS($A$2:$E12))))</f>
        <v>65</v>
      </c>
      <c r="L13" s="60" t="s">
        <v>217</v>
      </c>
    </row>
    <row r="14" spans="1:12" x14ac:dyDescent="0.2">
      <c r="A14" s="130" t="str">
        <f t="array" ref="A14">IF(ROWS($A$2:$E$2)&gt;COUNTIF('CALC. ORÇAMENTO'!$C$2:$C$1965,PAINEL!$C$6),"",INDEX('CALC. ORÇAMENTO'!$A$2:$A$1965,SMALL(IF('CALC. ORÇAMENTO'!$C$2:$C$1965=PAINEL!$C$6,ROW('CALC. ORÇAMENTO'!$C$2:$C$1965)-ROW('CALC. ORÇAMENTO'!$C$2)+1,FALSE),ROWS($A$2:$E13))))</f>
        <v>Queijo Mussarela</v>
      </c>
      <c r="B14" s="130" t="str">
        <f t="array" ref="B14">IF(ROWS($A$2:$E$2)&gt;COUNTIF('CALC. ORÇAMENTO'!$C$2:$C$1965,PAINEL!$C$6),"",INDEX('CALC. ORÇAMENTO'!$B$2:$B$1965,SMALL(IF('CALC. ORÇAMENTO'!$C$2:$C$1965=PAINEL!$C$6,ROW('CALC. ORÇAMENTO'!$C$2:$C$1965)-ROW('CALC. ORÇAMENTO'!$C$2)+1,FALSE),ROWS($A$2:$E13))))</f>
        <v>01 - ENTRADAS</v>
      </c>
      <c r="C14" s="131">
        <f t="array" ref="C14">IF(ROWS($A$2:$E13)&gt;COUNTIF('CALC. ORÇAMENTO'!$C$2:$C$1965,PAINEL!$C$6),"",INDEX('CALC. ORÇAMENTO'!$D$2:$D$1965,SMALL(IF('CALC. ORÇAMENTO'!$C$2:$C$1965=PAINEL!$C$6,ROW('CALC. ORÇAMENTO'!$C$2:$C$1965)-ROW('CALC. ORÇAMENTO'!$C$2)+1,FALSE),ROWS($A$2:$E13))))</f>
        <v>1.4999999999999999E-2</v>
      </c>
      <c r="D14" s="130" t="str">
        <f t="array" ref="D14">IF(ROWS($A$2:$E13)&gt;COUNTIF('CALC. ORÇAMENTO'!$C$2:$C$1965,PAINEL!$C$6),"",INDEX('CALC. ORÇAMENTO'!$E$2:$E$1965,SMALL(IF('CALC. ORÇAMENTO'!$C$2:$C$1965=PAINEL!$C$6,ROW('CALC. ORÇAMENTO'!$C$2:$C$1965)-ROW('CALC. ORÇAMENTO'!$C$2)+1,FALSE),ROWS($A$2:$E13))))</f>
        <v>kg</v>
      </c>
      <c r="E14" s="132">
        <f t="array" ref="E14">IF(ROWS($A$2:$E13)&gt;COUNTIF('CALC. ORÇAMENTO'!$C$2:$C$1965,PAINEL!$C$6),"",INDEX('CALC. ORÇAMENTO'!$F$2:$F$1965,SMALL(IF('CALC. ORÇAMENTO'!$C$2:$C$1965=PAINEL!$C$6,ROW('CALC. ORÇAMENTO'!$C$2:$C$1965)-ROW('CALC. ORÇAMENTO'!$C$2)+1,FALSE),ROWS($A$2:$E13))))</f>
        <v>40</v>
      </c>
    </row>
    <row r="15" spans="1:12" x14ac:dyDescent="0.2">
      <c r="A15" s="130" t="str">
        <f t="array" ref="A15">IF(ROWS($A$2:$E$2)&gt;COUNTIF('CALC. ORÇAMENTO'!$C$2:$C$1965,PAINEL!$C$6),"",INDEX('CALC. ORÇAMENTO'!$A$2:$A$1965,SMALL(IF('CALC. ORÇAMENTO'!$C$2:$C$1965=PAINEL!$C$6,ROW('CALC. ORÇAMENTO'!$C$2:$C$1965)-ROW('CALC. ORÇAMENTO'!$C$2)+1,FALSE),ROWS($A$2:$E14))))</f>
        <v>Queijo Provolone</v>
      </c>
      <c r="B15" s="130" t="str">
        <f t="array" ref="B15">IF(ROWS($A$2:$E$2)&gt;COUNTIF('CALC. ORÇAMENTO'!$C$2:$C$1965,PAINEL!$C$6),"",INDEX('CALC. ORÇAMENTO'!$B$2:$B$1965,SMALL(IF('CALC. ORÇAMENTO'!$C$2:$C$1965=PAINEL!$C$6,ROW('CALC. ORÇAMENTO'!$C$2:$C$1965)-ROW('CALC. ORÇAMENTO'!$C$2)+1,FALSE),ROWS($A$2:$E14))))</f>
        <v>01 - ENTRADAS</v>
      </c>
      <c r="C15" s="131">
        <f t="array" ref="C15">IF(ROWS($A$2:$E14)&gt;COUNTIF('CALC. ORÇAMENTO'!$C$2:$C$1965,PAINEL!$C$6),"",INDEX('CALC. ORÇAMENTO'!$D$2:$D$1965,SMALL(IF('CALC. ORÇAMENTO'!$C$2:$C$1965=PAINEL!$C$6,ROW('CALC. ORÇAMENTO'!$C$2:$C$1965)-ROW('CALC. ORÇAMENTO'!$C$2)+1,FALSE),ROWS($A$2:$E14))))</f>
        <v>0.01</v>
      </c>
      <c r="D15" s="130" t="str">
        <f t="array" ref="D15">IF(ROWS($A$2:$E14)&gt;COUNTIF('CALC. ORÇAMENTO'!$C$2:$C$1965,PAINEL!$C$6),"",INDEX('CALC. ORÇAMENTO'!$E$2:$E$1965,SMALL(IF('CALC. ORÇAMENTO'!$C$2:$C$1965=PAINEL!$C$6,ROW('CALC. ORÇAMENTO'!$C$2:$C$1965)-ROW('CALC. ORÇAMENTO'!$C$2)+1,FALSE),ROWS($A$2:$E14))))</f>
        <v>kg</v>
      </c>
      <c r="E15" s="132">
        <f t="array" ref="E15">IF(ROWS($A$2:$E14)&gt;COUNTIF('CALC. ORÇAMENTO'!$C$2:$C$1965,PAINEL!$C$6),"",INDEX('CALC. ORÇAMENTO'!$F$2:$F$1965,SMALL(IF('CALC. ORÇAMENTO'!$C$2:$C$1965=PAINEL!$C$6,ROW('CALC. ORÇAMENTO'!$C$2:$C$1965)-ROW('CALC. ORÇAMENTO'!$C$2)+1,FALSE),ROWS($A$2:$E14))))</f>
        <v>55</v>
      </c>
    </row>
    <row r="16" spans="1:12" x14ac:dyDescent="0.2">
      <c r="A16" s="130" t="str">
        <f t="array" ref="A16">IF(ROWS($A$2:$E$2)&gt;COUNTIF('CALC. ORÇAMENTO'!$C$2:$C$1965,PAINEL!$C$6),"",INDEX('CALC. ORÇAMENTO'!$A$2:$A$1965,SMALL(IF('CALC. ORÇAMENTO'!$C$2:$C$1965=PAINEL!$C$6,ROW('CALC. ORÇAMENTO'!$C$2:$C$1965)-ROW('CALC. ORÇAMENTO'!$C$2)+1,FALSE),ROWS($A$2:$E15))))</f>
        <v>Salame</v>
      </c>
      <c r="B16" s="130" t="str">
        <f t="array" ref="B16">IF(ROWS($A$2:$E$2)&gt;COUNTIF('CALC. ORÇAMENTO'!$C$2:$C$1965,PAINEL!$C$6),"",INDEX('CALC. ORÇAMENTO'!$B$2:$B$1965,SMALL(IF('CALC. ORÇAMENTO'!$C$2:$C$1965=PAINEL!$C$6,ROW('CALC. ORÇAMENTO'!$C$2:$C$1965)-ROW('CALC. ORÇAMENTO'!$C$2)+1,FALSE),ROWS($A$2:$E15))))</f>
        <v>01 - ENTRADAS</v>
      </c>
      <c r="C16" s="131">
        <f t="array" ref="C16">IF(ROWS($A$2:$E15)&gt;COUNTIF('CALC. ORÇAMENTO'!$C$2:$C$1965,PAINEL!$C$6),"",INDEX('CALC. ORÇAMENTO'!$D$2:$D$1965,SMALL(IF('CALC. ORÇAMENTO'!$C$2:$C$1965=PAINEL!$C$6,ROW('CALC. ORÇAMENTO'!$C$2:$C$1965)-ROW('CALC. ORÇAMENTO'!$C$2)+1,FALSE),ROWS($A$2:$E15))))</f>
        <v>1.4999999999999999E-2</v>
      </c>
      <c r="D16" s="130" t="str">
        <f t="array" ref="D16">IF(ROWS($A$2:$E15)&gt;COUNTIF('CALC. ORÇAMENTO'!$C$2:$C$1965,PAINEL!$C$6),"",INDEX('CALC. ORÇAMENTO'!$E$2:$E$1965,SMALL(IF('CALC. ORÇAMENTO'!$C$2:$C$1965=PAINEL!$C$6,ROW('CALC. ORÇAMENTO'!$C$2:$C$1965)-ROW('CALC. ORÇAMENTO'!$C$2)+1,FALSE),ROWS($A$2:$E15))))</f>
        <v>kg</v>
      </c>
      <c r="E16" s="132">
        <f t="array" ref="E16">IF(ROWS($A$2:$E15)&gt;COUNTIF('CALC. ORÇAMENTO'!$C$2:$C$1965,PAINEL!$C$6),"",INDEX('CALC. ORÇAMENTO'!$F$2:$F$1965,SMALL(IF('CALC. ORÇAMENTO'!$C$2:$C$1965=PAINEL!$C$6,ROW('CALC. ORÇAMENTO'!$C$2:$C$1965)-ROW('CALC. ORÇAMENTO'!$C$2)+1,FALSE),ROWS($A$2:$E15))))</f>
        <v>60</v>
      </c>
    </row>
    <row r="17" spans="1:5" x14ac:dyDescent="0.2">
      <c r="A17" s="130" t="str">
        <f t="array" ref="A17">IF(ROWS($A$2:$E$2)&gt;COUNTIF('CALC. ORÇAMENTO'!$C$2:$C$1965,PAINEL!$C$6),"",INDEX('CALC. ORÇAMENTO'!$A$2:$A$1965,SMALL(IF('CALC. ORÇAMENTO'!$C$2:$C$1965=PAINEL!$C$6,ROW('CALC. ORÇAMENTO'!$C$2:$C$1965)-ROW('CALC. ORÇAMENTO'!$C$2)+1,FALSE),ROWS($A$2:$E16))))</f>
        <v>Arroz Branco Tradicional</v>
      </c>
      <c r="B17" s="130" t="str">
        <f t="array" ref="B17">IF(ROWS($A$2:$E$2)&gt;COUNTIF('CALC. ORÇAMENTO'!$C$2:$C$1965,PAINEL!$C$6),"",INDEX('CALC. ORÇAMENTO'!$B$2:$B$1965,SMALL(IF('CALC. ORÇAMENTO'!$C$2:$C$1965=PAINEL!$C$6,ROW('CALC. ORÇAMENTO'!$C$2:$C$1965)-ROW('CALC. ORÇAMENTO'!$C$2)+1,FALSE),ROWS($A$2:$E16))))</f>
        <v>02 - GUARNIÇÕES</v>
      </c>
      <c r="C17" s="131">
        <f t="array" ref="C17">IF(ROWS($A$2:$E16)&gt;COUNTIF('CALC. ORÇAMENTO'!$C$2:$C$1965,PAINEL!$C$6),"",INDEX('CALC. ORÇAMENTO'!$D$2:$D$1965,SMALL(IF('CALC. ORÇAMENTO'!$C$2:$C$1965=PAINEL!$C$6,ROW('CALC. ORÇAMENTO'!$C$2:$C$1965)-ROW('CALC. ORÇAMENTO'!$C$2)+1,FALSE),ROWS($A$2:$E16))))</f>
        <v>3.3000000000000002E-2</v>
      </c>
      <c r="D17" s="130" t="str">
        <f t="array" ref="D17">IF(ROWS($A$2:$E16)&gt;COUNTIF('CALC. ORÇAMENTO'!$C$2:$C$1965,PAINEL!$C$6),"",INDEX('CALC. ORÇAMENTO'!$E$2:$E$1965,SMALL(IF('CALC. ORÇAMENTO'!$C$2:$C$1965=PAINEL!$C$6,ROW('CALC. ORÇAMENTO'!$C$2:$C$1965)-ROW('CALC. ORÇAMENTO'!$C$2)+1,FALSE),ROWS($A$2:$E16))))</f>
        <v>kg</v>
      </c>
      <c r="E17" s="132">
        <f t="array" ref="E17">IF(ROWS($A$2:$E16)&gt;COUNTIF('CALC. ORÇAMENTO'!$C$2:$C$1965,PAINEL!$C$6),"",INDEX('CALC. ORÇAMENTO'!$F$2:$F$1965,SMALL(IF('CALC. ORÇAMENTO'!$C$2:$C$1965=PAINEL!$C$6,ROW('CALC. ORÇAMENTO'!$C$2:$C$1965)-ROW('CALC. ORÇAMENTO'!$C$2)+1,FALSE),ROWS($A$2:$E16))))</f>
        <v>10</v>
      </c>
    </row>
    <row r="18" spans="1:5" x14ac:dyDescent="0.2">
      <c r="A18" s="130" t="str">
        <f t="array" ref="A18">IF(ROWS($A$2:$E$2)&gt;COUNTIF('CALC. ORÇAMENTO'!$C$2:$C$1965,PAINEL!$C$6),"",INDEX('CALC. ORÇAMENTO'!$A$2:$A$1965,SMALL(IF('CALC. ORÇAMENTO'!$C$2:$C$1965=PAINEL!$C$6,ROW('CALC. ORÇAMENTO'!$C$2:$C$1965)-ROW('CALC. ORÇAMENTO'!$C$2)+1,FALSE),ROWS($A$2:$E17))))</f>
        <v>Arroz Carreteiro</v>
      </c>
      <c r="B18" s="130" t="str">
        <f t="array" ref="B18">IF(ROWS($A$2:$E$2)&gt;COUNTIF('CALC. ORÇAMENTO'!$C$2:$C$1965,PAINEL!$C$6),"",INDEX('CALC. ORÇAMENTO'!$B$2:$B$1965,SMALL(IF('CALC. ORÇAMENTO'!$C$2:$C$1965=PAINEL!$C$6,ROW('CALC. ORÇAMENTO'!$C$2:$C$1965)-ROW('CALC. ORÇAMENTO'!$C$2)+1,FALSE),ROWS($A$2:$E17))))</f>
        <v>02 - GUARNIÇÕES</v>
      </c>
      <c r="C18" s="131">
        <f t="array" ref="C18">IF(ROWS($A$2:$E17)&gt;COUNTIF('CALC. ORÇAMENTO'!$C$2:$C$1965,PAINEL!$C$6),"",INDEX('CALC. ORÇAMENTO'!$D$2:$D$1965,SMALL(IF('CALC. ORÇAMENTO'!$C$2:$C$1965=PAINEL!$C$6,ROW('CALC. ORÇAMENTO'!$C$2:$C$1965)-ROW('CALC. ORÇAMENTO'!$C$2)+1,FALSE),ROWS($A$2:$E17))))</f>
        <v>0.05</v>
      </c>
      <c r="D18" s="130" t="str">
        <f t="array" ref="D18">IF(ROWS($A$2:$E17)&gt;COUNTIF('CALC. ORÇAMENTO'!$C$2:$C$1965,PAINEL!$C$6),"",INDEX('CALC. ORÇAMENTO'!$E$2:$E$1965,SMALL(IF('CALC. ORÇAMENTO'!$C$2:$C$1965=PAINEL!$C$6,ROW('CALC. ORÇAMENTO'!$C$2:$C$1965)-ROW('CALC. ORÇAMENTO'!$C$2)+1,FALSE),ROWS($A$2:$E17))))</f>
        <v>kg</v>
      </c>
      <c r="E18" s="132">
        <f t="array" ref="E18">IF(ROWS($A$2:$E17)&gt;COUNTIF('CALC. ORÇAMENTO'!$C$2:$C$1965,PAINEL!$C$6),"",INDEX('CALC. ORÇAMENTO'!$F$2:$F$1965,SMALL(IF('CALC. ORÇAMENTO'!$C$2:$C$1965=PAINEL!$C$6,ROW('CALC. ORÇAMENTO'!$C$2:$C$1965)-ROW('CALC. ORÇAMENTO'!$C$2)+1,FALSE),ROWS($A$2:$E17))))</f>
        <v>30</v>
      </c>
    </row>
    <row r="19" spans="1:5" x14ac:dyDescent="0.2">
      <c r="A19" s="130" t="str">
        <f t="array" ref="A19">IF(ROWS($A$2:$E$2)&gt;COUNTIF('CALC. ORÇAMENTO'!$C$2:$C$1965,PAINEL!$C$6),"",INDEX('CALC. ORÇAMENTO'!$A$2:$A$1965,SMALL(IF('CALC. ORÇAMENTO'!$C$2:$C$1965=PAINEL!$C$6,ROW('CALC. ORÇAMENTO'!$C$2:$C$1965)-ROW('CALC. ORÇAMENTO'!$C$2)+1,FALSE),ROWS($A$2:$E18))))</f>
        <v>Barquetes</v>
      </c>
      <c r="B19" s="130" t="str">
        <f t="array" ref="B19">IF(ROWS($A$2:$E$2)&gt;COUNTIF('CALC. ORÇAMENTO'!$C$2:$C$1965,PAINEL!$C$6),"",INDEX('CALC. ORÇAMENTO'!$B$2:$B$1965,SMALL(IF('CALC. ORÇAMENTO'!$C$2:$C$1965=PAINEL!$C$6,ROW('CALC. ORÇAMENTO'!$C$2:$C$1965)-ROW('CALC. ORÇAMENTO'!$C$2)+1,FALSE),ROWS($A$2:$E18))))</f>
        <v>02 - GUARNIÇÕES</v>
      </c>
      <c r="C19" s="131">
        <f t="array" ref="C19">IF(ROWS($A$2:$E18)&gt;COUNTIF('CALC. ORÇAMENTO'!$C$2:$C$1965,PAINEL!$C$6),"",INDEX('CALC. ORÇAMENTO'!$D$2:$D$1965,SMALL(IF('CALC. ORÇAMENTO'!$C$2:$C$1965=PAINEL!$C$6,ROW('CALC. ORÇAMENTO'!$C$2:$C$1965)-ROW('CALC. ORÇAMENTO'!$C$2)+1,FALSE),ROWS($A$2:$E18))))</f>
        <v>1</v>
      </c>
      <c r="D19" s="130" t="str">
        <f t="array" ref="D19">IF(ROWS($A$2:$E18)&gt;COUNTIF('CALC. ORÇAMENTO'!$C$2:$C$1965,PAINEL!$C$6),"",INDEX('CALC. ORÇAMENTO'!$E$2:$E$1965,SMALL(IF('CALC. ORÇAMENTO'!$C$2:$C$1965=PAINEL!$C$6,ROW('CALC. ORÇAMENTO'!$C$2:$C$1965)-ROW('CALC. ORÇAMENTO'!$C$2)+1,FALSE),ROWS($A$2:$E18))))</f>
        <v>unid</v>
      </c>
      <c r="E19" s="132">
        <f t="array" ref="E19">IF(ROWS($A$2:$E18)&gt;COUNTIF('CALC. ORÇAMENTO'!$C$2:$C$1965,PAINEL!$C$6),"",INDEX('CALC. ORÇAMENTO'!$F$2:$F$1965,SMALL(IF('CALC. ORÇAMENTO'!$C$2:$C$1965=PAINEL!$C$6,ROW('CALC. ORÇAMENTO'!$C$2:$C$1965)-ROW('CALC. ORÇAMENTO'!$C$2)+1,FALSE),ROWS($A$2:$E18))))</f>
        <v>0.6</v>
      </c>
    </row>
    <row r="20" spans="1:5" x14ac:dyDescent="0.2">
      <c r="A20" s="130" t="str">
        <f t="array" ref="A20">IF(ROWS($A$2:$E$2)&gt;COUNTIF('CALC. ORÇAMENTO'!$C$2:$C$1965,PAINEL!$C$6),"",INDEX('CALC. ORÇAMENTO'!$A$2:$A$1965,SMALL(IF('CALC. ORÇAMENTO'!$C$2:$C$1965=PAINEL!$C$6,ROW('CALC. ORÇAMENTO'!$C$2:$C$1965)-ROW('CALC. ORÇAMENTO'!$C$2)+1,FALSE),ROWS($A$2:$E19))))</f>
        <v>Batata Frita</v>
      </c>
      <c r="B20" s="130" t="str">
        <f t="array" ref="B20">IF(ROWS($A$2:$E$2)&gt;COUNTIF('CALC. ORÇAMENTO'!$C$2:$C$1965,PAINEL!$C$6),"",INDEX('CALC. ORÇAMENTO'!$B$2:$B$1965,SMALL(IF('CALC. ORÇAMENTO'!$C$2:$C$1965=PAINEL!$C$6,ROW('CALC. ORÇAMENTO'!$C$2:$C$1965)-ROW('CALC. ORÇAMENTO'!$C$2)+1,FALSE),ROWS($A$2:$E19))))</f>
        <v>02 - GUARNIÇÕES</v>
      </c>
      <c r="C20" s="131">
        <f t="array" ref="C20">IF(ROWS($A$2:$E19)&gt;COUNTIF('CALC. ORÇAMENTO'!$C$2:$C$1965,PAINEL!$C$6),"",INDEX('CALC. ORÇAMENTO'!$D$2:$D$1965,SMALL(IF('CALC. ORÇAMENTO'!$C$2:$C$1965=PAINEL!$C$6,ROW('CALC. ORÇAMENTO'!$C$2:$C$1965)-ROW('CALC. ORÇAMENTO'!$C$2)+1,FALSE),ROWS($A$2:$E19))))</f>
        <v>0.1</v>
      </c>
      <c r="D20" s="130" t="str">
        <f t="array" ref="D20">IF(ROWS($A$2:$E19)&gt;COUNTIF('CALC. ORÇAMENTO'!$C$2:$C$1965,PAINEL!$C$6),"",INDEX('CALC. ORÇAMENTO'!$E$2:$E$1965,SMALL(IF('CALC. ORÇAMENTO'!$C$2:$C$1965=PAINEL!$C$6,ROW('CALC. ORÇAMENTO'!$C$2:$C$1965)-ROW('CALC. ORÇAMENTO'!$C$2)+1,FALSE),ROWS($A$2:$E19))))</f>
        <v>kg</v>
      </c>
      <c r="E20" s="132">
        <f t="array" ref="E20">IF(ROWS($A$2:$E19)&gt;COUNTIF('CALC. ORÇAMENTO'!$C$2:$C$1965,PAINEL!$C$6),"",INDEX('CALC. ORÇAMENTO'!$F$2:$F$1965,SMALL(IF('CALC. ORÇAMENTO'!$C$2:$C$1965=PAINEL!$C$6,ROW('CALC. ORÇAMENTO'!$C$2:$C$1965)-ROW('CALC. ORÇAMENTO'!$C$2)+1,FALSE),ROWS($A$2:$E19))))</f>
        <v>16</v>
      </c>
    </row>
    <row r="21" spans="1:5" ht="15.75" customHeight="1" x14ac:dyDescent="0.2">
      <c r="A21" s="130" t="str">
        <f t="array" ref="A21">IF(ROWS($A$2:$E$2)&gt;COUNTIF('CALC. ORÇAMENTO'!$C$2:$C$1965,PAINEL!$C$6),"",INDEX('CALC. ORÇAMENTO'!$A$2:$A$1965,SMALL(IF('CALC. ORÇAMENTO'!$C$2:$C$1965=PAINEL!$C$6,ROW('CALC. ORÇAMENTO'!$C$2:$C$1965)-ROW('CALC. ORÇAMENTO'!$C$2)+1,FALSE),ROWS($A$2:$E20))))</f>
        <v>Cebolete</v>
      </c>
      <c r="B21" s="130" t="str">
        <f t="array" ref="B21">IF(ROWS($A$2:$E$2)&gt;COUNTIF('CALC. ORÇAMENTO'!$C$2:$C$1965,PAINEL!$C$6),"",INDEX('CALC. ORÇAMENTO'!$B$2:$B$1965,SMALL(IF('CALC. ORÇAMENTO'!$C$2:$C$1965=PAINEL!$C$6,ROW('CALC. ORÇAMENTO'!$C$2:$C$1965)-ROW('CALC. ORÇAMENTO'!$C$2)+1,FALSE),ROWS($A$2:$E20))))</f>
        <v>02 - GUARNIÇÕES</v>
      </c>
      <c r="C21" s="131">
        <f t="array" ref="C21">IF(ROWS($A$2:$E20)&gt;COUNTIF('CALC. ORÇAMENTO'!$C$2:$C$1965,PAINEL!$C$6),"",INDEX('CALC. ORÇAMENTO'!$D$2:$D$1965,SMALL(IF('CALC. ORÇAMENTO'!$C$2:$C$1965=PAINEL!$C$6,ROW('CALC. ORÇAMENTO'!$C$2:$C$1965)-ROW('CALC. ORÇAMENTO'!$C$2)+1,FALSE),ROWS($A$2:$E20))))</f>
        <v>0.03</v>
      </c>
      <c r="D21" s="130" t="str">
        <f t="array" ref="D21">IF(ROWS($A$2:$E20)&gt;COUNTIF('CALC. ORÇAMENTO'!$C$2:$C$1965,PAINEL!$C$6),"",INDEX('CALC. ORÇAMENTO'!$E$2:$E$1965,SMALL(IF('CALC. ORÇAMENTO'!$C$2:$C$1965=PAINEL!$C$6,ROW('CALC. ORÇAMENTO'!$C$2:$C$1965)-ROW('CALC. ORÇAMENTO'!$C$2)+1,FALSE),ROWS($A$2:$E20))))</f>
        <v>kg</v>
      </c>
      <c r="E21" s="132">
        <f t="array" ref="E21">IF(ROWS($A$2:$E20)&gt;COUNTIF('CALC. ORÇAMENTO'!$C$2:$C$1965,PAINEL!$C$6),"",INDEX('CALC. ORÇAMENTO'!$F$2:$F$1965,SMALL(IF('CALC. ORÇAMENTO'!$C$2:$C$1965=PAINEL!$C$6,ROW('CALC. ORÇAMENTO'!$C$2:$C$1965)-ROW('CALC. ORÇAMENTO'!$C$2)+1,FALSE),ROWS($A$2:$E20))))</f>
        <v>22</v>
      </c>
    </row>
    <row r="22" spans="1:5" ht="15.75" customHeight="1" x14ac:dyDescent="0.2">
      <c r="A22" s="130" t="str">
        <f t="array" ref="A22">IF(ROWS($A$2:$E$2)&gt;COUNTIF('CALC. ORÇAMENTO'!$C$2:$C$1965,PAINEL!$C$6),"",INDEX('CALC. ORÇAMENTO'!$A$2:$A$1965,SMALL(IF('CALC. ORÇAMENTO'!$C$2:$C$1965=PAINEL!$C$6,ROW('CALC. ORÇAMENTO'!$C$2:$C$1965)-ROW('CALC. ORÇAMENTO'!$C$2)+1,FALSE),ROWS($A$2:$E21))))</f>
        <v>Farofa Brasileira</v>
      </c>
      <c r="B22" s="130" t="str">
        <f t="array" ref="B22">IF(ROWS($A$2:$E$2)&gt;COUNTIF('CALC. ORÇAMENTO'!$C$2:$C$1965,PAINEL!$C$6),"",INDEX('CALC. ORÇAMENTO'!$B$2:$B$1965,SMALL(IF('CALC. ORÇAMENTO'!$C$2:$C$1965=PAINEL!$C$6,ROW('CALC. ORÇAMENTO'!$C$2:$C$1965)-ROW('CALC. ORÇAMENTO'!$C$2)+1,FALSE),ROWS($A$2:$E21))))</f>
        <v>02 - GUARNIÇÕES</v>
      </c>
      <c r="C22" s="131">
        <f t="array" ref="C22">IF(ROWS($A$2:$E21)&gt;COUNTIF('CALC. ORÇAMENTO'!$C$2:$C$1965,PAINEL!$C$6),"",INDEX('CALC. ORÇAMENTO'!$D$2:$D$1965,SMALL(IF('CALC. ORÇAMENTO'!$C$2:$C$1965=PAINEL!$C$6,ROW('CALC. ORÇAMENTO'!$C$2:$C$1965)-ROW('CALC. ORÇAMENTO'!$C$2)+1,FALSE),ROWS($A$2:$E21))))</f>
        <v>0.02</v>
      </c>
      <c r="D22" s="130" t="str">
        <f t="array" ref="D22">IF(ROWS($A$2:$E21)&gt;COUNTIF('CALC. ORÇAMENTO'!$C$2:$C$1965,PAINEL!$C$6),"",INDEX('CALC. ORÇAMENTO'!$E$2:$E$1965,SMALL(IF('CALC. ORÇAMENTO'!$C$2:$C$1965=PAINEL!$C$6,ROW('CALC. ORÇAMENTO'!$C$2:$C$1965)-ROW('CALC. ORÇAMENTO'!$C$2)+1,FALSE),ROWS($A$2:$E21))))</f>
        <v>kg</v>
      </c>
      <c r="E22" s="132">
        <f t="array" ref="E22">IF(ROWS($A$2:$E21)&gt;COUNTIF('CALC. ORÇAMENTO'!$C$2:$C$1965,PAINEL!$C$6),"",INDEX('CALC. ORÇAMENTO'!$F$2:$F$1965,SMALL(IF('CALC. ORÇAMENTO'!$C$2:$C$1965=PAINEL!$C$6,ROW('CALC. ORÇAMENTO'!$C$2:$C$1965)-ROW('CALC. ORÇAMENTO'!$C$2)+1,FALSE),ROWS($A$2:$E21))))</f>
        <v>30</v>
      </c>
    </row>
    <row r="23" spans="1:5" ht="15.75" customHeight="1" x14ac:dyDescent="0.2">
      <c r="A23" s="130" t="str">
        <f t="array" ref="A23">IF(ROWS($A$2:$E$2)&gt;COUNTIF('CALC. ORÇAMENTO'!$C$2:$C$1965,PAINEL!$C$6),"",INDEX('CALC. ORÇAMENTO'!$A$2:$A$1965,SMALL(IF('CALC. ORÇAMENTO'!$C$2:$C$1965=PAINEL!$C$6,ROW('CALC. ORÇAMENTO'!$C$2:$C$1965)-ROW('CALC. ORÇAMENTO'!$C$2)+1,FALSE),ROWS($A$2:$E22))))</f>
        <v>Mini Baguete Frâncesa</v>
      </c>
      <c r="B23" s="130" t="str">
        <f t="array" ref="B23">IF(ROWS($A$2:$E$2)&gt;COUNTIF('CALC. ORÇAMENTO'!$C$2:$C$1965,PAINEL!$C$6),"",INDEX('CALC. ORÇAMENTO'!$B$2:$B$1965,SMALL(IF('CALC. ORÇAMENTO'!$C$2:$C$1965=PAINEL!$C$6,ROW('CALC. ORÇAMENTO'!$C$2:$C$1965)-ROW('CALC. ORÇAMENTO'!$C$2)+1,FALSE),ROWS($A$2:$E22))))</f>
        <v>02 - GUARNIÇÕES</v>
      </c>
      <c r="C23" s="131">
        <f t="array" ref="C23">IF(ROWS($A$2:$E22)&gt;COUNTIF('CALC. ORÇAMENTO'!$C$2:$C$1965,PAINEL!$C$6),"",INDEX('CALC. ORÇAMENTO'!$D$2:$D$1965,SMALL(IF('CALC. ORÇAMENTO'!$C$2:$C$1965=PAINEL!$C$6,ROW('CALC. ORÇAMENTO'!$C$2:$C$1965)-ROW('CALC. ORÇAMENTO'!$C$2)+1,FALSE),ROWS($A$2:$E22))))</f>
        <v>0.3</v>
      </c>
      <c r="D23" s="130" t="str">
        <f t="array" ref="D23">IF(ROWS($A$2:$E22)&gt;COUNTIF('CALC. ORÇAMENTO'!$C$2:$C$1965,PAINEL!$C$6),"",INDEX('CALC. ORÇAMENTO'!$E$2:$E$1965,SMALL(IF('CALC. ORÇAMENTO'!$C$2:$C$1965=PAINEL!$C$6,ROW('CALC. ORÇAMENTO'!$C$2:$C$1965)-ROW('CALC. ORÇAMENTO'!$C$2)+1,FALSE),ROWS($A$2:$E22))))</f>
        <v>unid</v>
      </c>
      <c r="E23" s="132">
        <f t="array" ref="E23">IF(ROWS($A$2:$E22)&gt;COUNTIF('CALC. ORÇAMENTO'!$C$2:$C$1965,PAINEL!$C$6),"",INDEX('CALC. ORÇAMENTO'!$F$2:$F$1965,SMALL(IF('CALC. ORÇAMENTO'!$C$2:$C$1965=PAINEL!$C$6,ROW('CALC. ORÇAMENTO'!$C$2:$C$1965)-ROW('CALC. ORÇAMENTO'!$C$2)+1,FALSE),ROWS($A$2:$E22))))</f>
        <v>1.8</v>
      </c>
    </row>
    <row r="24" spans="1:5" ht="15.75" customHeight="1" x14ac:dyDescent="0.2">
      <c r="A24" s="130" t="str">
        <f t="array" ref="A24">IF(ROWS($A$2:$E$2)&gt;COUNTIF('CALC. ORÇAMENTO'!$C$2:$C$1965,PAINEL!$C$6),"",INDEX('CALC. ORÇAMENTO'!$A$2:$A$1965,SMALL(IF('CALC. ORÇAMENTO'!$C$2:$C$1965=PAINEL!$C$6,ROW('CALC. ORÇAMENTO'!$C$2:$C$1965)-ROW('CALC. ORÇAMENTO'!$C$2)+1,FALSE),ROWS($A$2:$E23))))</f>
        <v>Patê de Alho</v>
      </c>
      <c r="B24" s="130" t="str">
        <f t="array" ref="B24">IF(ROWS($A$2:$E$2)&gt;COUNTIF('CALC. ORÇAMENTO'!$C$2:$C$1965,PAINEL!$C$6),"",INDEX('CALC. ORÇAMENTO'!$B$2:$B$1965,SMALL(IF('CALC. ORÇAMENTO'!$C$2:$C$1965=PAINEL!$C$6,ROW('CALC. ORÇAMENTO'!$C$2:$C$1965)-ROW('CALC. ORÇAMENTO'!$C$2)+1,FALSE),ROWS($A$2:$E23))))</f>
        <v>02 - GUARNIÇÕES</v>
      </c>
      <c r="C24" s="131">
        <f t="array" ref="C24">IF(ROWS($A$2:$E23)&gt;COUNTIF('CALC. ORÇAMENTO'!$C$2:$C$1965,PAINEL!$C$6),"",INDEX('CALC. ORÇAMENTO'!$D$2:$D$1965,SMALL(IF('CALC. ORÇAMENTO'!$C$2:$C$1965=PAINEL!$C$6,ROW('CALC. ORÇAMENTO'!$C$2:$C$1965)-ROW('CALC. ORÇAMENTO'!$C$2)+1,FALSE),ROWS($A$2:$E23))))</f>
        <v>0.02</v>
      </c>
      <c r="D24" s="130" t="str">
        <f t="array" ref="D24">IF(ROWS($A$2:$E23)&gt;COUNTIF('CALC. ORÇAMENTO'!$C$2:$C$1965,PAINEL!$C$6),"",INDEX('CALC. ORÇAMENTO'!$E$2:$E$1965,SMALL(IF('CALC. ORÇAMENTO'!$C$2:$C$1965=PAINEL!$C$6,ROW('CALC. ORÇAMENTO'!$C$2:$C$1965)-ROW('CALC. ORÇAMENTO'!$C$2)+1,FALSE),ROWS($A$2:$E23))))</f>
        <v>litro</v>
      </c>
      <c r="E24" s="132">
        <f t="array" ref="E24">IF(ROWS($A$2:$E23)&gt;COUNTIF('CALC. ORÇAMENTO'!$C$2:$C$1965,PAINEL!$C$6),"",INDEX('CALC. ORÇAMENTO'!$F$2:$F$1965,SMALL(IF('CALC. ORÇAMENTO'!$C$2:$C$1965=PAINEL!$C$6,ROW('CALC. ORÇAMENTO'!$C$2:$C$1965)-ROW('CALC. ORÇAMENTO'!$C$2)+1,FALSE),ROWS($A$2:$E23))))</f>
        <v>35</v>
      </c>
    </row>
    <row r="25" spans="1:5" ht="15.75" customHeight="1" x14ac:dyDescent="0.2">
      <c r="A25" s="130" t="str">
        <f t="array" ref="A25">IF(ROWS($A$2:$E$2)&gt;COUNTIF('CALC. ORÇAMENTO'!$C$2:$C$1965,PAINEL!$C$6),"",INDEX('CALC. ORÇAMENTO'!$A$2:$A$1965,SMALL(IF('CALC. ORÇAMENTO'!$C$2:$C$1965=PAINEL!$C$6,ROW('CALC. ORÇAMENTO'!$C$2:$C$1965)-ROW('CALC. ORÇAMENTO'!$C$2)+1,FALSE),ROWS($A$2:$E24))))</f>
        <v>Salada de Batata com Ovos</v>
      </c>
      <c r="B25" s="130" t="str">
        <f t="array" ref="B25">IF(ROWS($A$2:$E$2)&gt;COUNTIF('CALC. ORÇAMENTO'!$C$2:$C$1965,PAINEL!$C$6),"",INDEX('CALC. ORÇAMENTO'!$B$2:$B$1965,SMALL(IF('CALC. ORÇAMENTO'!$C$2:$C$1965=PAINEL!$C$6,ROW('CALC. ORÇAMENTO'!$C$2:$C$1965)-ROW('CALC. ORÇAMENTO'!$C$2)+1,FALSE),ROWS($A$2:$E24))))</f>
        <v>02 - GUARNIÇÕES</v>
      </c>
      <c r="C25" s="131">
        <f t="array" ref="C25">IF(ROWS($A$2:$E24)&gt;COUNTIF('CALC. ORÇAMENTO'!$C$2:$C$1965,PAINEL!$C$6),"",INDEX('CALC. ORÇAMENTO'!$D$2:$D$1965,SMALL(IF('CALC. ORÇAMENTO'!$C$2:$C$1965=PAINEL!$C$6,ROW('CALC. ORÇAMENTO'!$C$2:$C$1965)-ROW('CALC. ORÇAMENTO'!$C$2)+1,FALSE),ROWS($A$2:$E24))))</f>
        <v>0.1</v>
      </c>
      <c r="D25" s="130" t="str">
        <f t="array" ref="D25">IF(ROWS($A$2:$E24)&gt;COUNTIF('CALC. ORÇAMENTO'!$C$2:$C$1965,PAINEL!$C$6),"",INDEX('CALC. ORÇAMENTO'!$E$2:$E$1965,SMALL(IF('CALC. ORÇAMENTO'!$C$2:$C$1965=PAINEL!$C$6,ROW('CALC. ORÇAMENTO'!$C$2:$C$1965)-ROW('CALC. ORÇAMENTO'!$C$2)+1,FALSE),ROWS($A$2:$E24))))</f>
        <v>kg</v>
      </c>
      <c r="E25" s="132">
        <f t="array" ref="E25">IF(ROWS($A$2:$E24)&gt;COUNTIF('CALC. ORÇAMENTO'!$C$2:$C$1965,PAINEL!$C$6),"",INDEX('CALC. ORÇAMENTO'!$F$2:$F$1965,SMALL(IF('CALC. ORÇAMENTO'!$C$2:$C$1965=PAINEL!$C$6,ROW('CALC. ORÇAMENTO'!$C$2:$C$1965)-ROW('CALC. ORÇAMENTO'!$C$2)+1,FALSE),ROWS($A$2:$E24))))</f>
        <v>30</v>
      </c>
    </row>
    <row r="26" spans="1:5" ht="15.75" customHeight="1" x14ac:dyDescent="0.2">
      <c r="A26" s="130" t="str">
        <f t="array" ref="A26">IF(ROWS($A$2:$E$2)&gt;COUNTIF('CALC. ORÇAMENTO'!$C$2:$C$1965,PAINEL!$C$6),"",INDEX('CALC. ORÇAMENTO'!$A$2:$A$1965,SMALL(IF('CALC. ORÇAMENTO'!$C$2:$C$1965=PAINEL!$C$6,ROW('CALC. ORÇAMENTO'!$C$2:$C$1965)-ROW('CALC. ORÇAMENTO'!$C$2)+1,FALSE),ROWS($A$2:$E25))))</f>
        <v>Vinagrete</v>
      </c>
      <c r="B26" s="130" t="str">
        <f t="array" ref="B26">IF(ROWS($A$2:$E$2)&gt;COUNTIF('CALC. ORÇAMENTO'!$C$2:$C$1965,PAINEL!$C$6),"",INDEX('CALC. ORÇAMENTO'!$B$2:$B$1965,SMALL(IF('CALC. ORÇAMENTO'!$C$2:$C$1965=PAINEL!$C$6,ROW('CALC. ORÇAMENTO'!$C$2:$C$1965)-ROW('CALC. ORÇAMENTO'!$C$2)+1,FALSE),ROWS($A$2:$E25))))</f>
        <v>02 - GUARNIÇÕES</v>
      </c>
      <c r="C26" s="131">
        <f t="array" ref="C26">IF(ROWS($A$2:$E25)&gt;COUNTIF('CALC. ORÇAMENTO'!$C$2:$C$1965,PAINEL!$C$6),"",INDEX('CALC. ORÇAMENTO'!$D$2:$D$1965,SMALL(IF('CALC. ORÇAMENTO'!$C$2:$C$1965=PAINEL!$C$6,ROW('CALC. ORÇAMENTO'!$C$2:$C$1965)-ROW('CALC. ORÇAMENTO'!$C$2)+1,FALSE),ROWS($A$2:$E25))))</f>
        <v>0.05</v>
      </c>
      <c r="D26" s="130" t="str">
        <f t="array" ref="D26">IF(ROWS($A$2:$E25)&gt;COUNTIF('CALC. ORÇAMENTO'!$C$2:$C$1965,PAINEL!$C$6),"",INDEX('CALC. ORÇAMENTO'!$E$2:$E$1965,SMALL(IF('CALC. ORÇAMENTO'!$C$2:$C$1965=PAINEL!$C$6,ROW('CALC. ORÇAMENTO'!$C$2:$C$1965)-ROW('CALC. ORÇAMENTO'!$C$2)+1,FALSE),ROWS($A$2:$E25))))</f>
        <v>kg</v>
      </c>
      <c r="E26" s="132">
        <f t="array" ref="E26">IF(ROWS($A$2:$E25)&gt;COUNTIF('CALC. ORÇAMENTO'!$C$2:$C$1965,PAINEL!$C$6),"",INDEX('CALC. ORÇAMENTO'!$F$2:$F$1965,SMALL(IF('CALC. ORÇAMENTO'!$C$2:$C$1965=PAINEL!$C$6,ROW('CALC. ORÇAMENTO'!$C$2:$C$1965)-ROW('CALC. ORÇAMENTO'!$C$2)+1,FALSE),ROWS($A$2:$E25))))</f>
        <v>25</v>
      </c>
    </row>
    <row r="27" spans="1:5" ht="15.75" customHeight="1" x14ac:dyDescent="0.2">
      <c r="A27" s="130" t="str">
        <f t="array" ref="A27">IF(ROWS($A$2:$E$2)&gt;COUNTIF('CALC. ORÇAMENTO'!$C$2:$C$1965,PAINEL!$C$6),"",INDEX('CALC. ORÇAMENTO'!$A$2:$A$1965,SMALL(IF('CALC. ORÇAMENTO'!$C$2:$C$1965=PAINEL!$C$6,ROW('CALC. ORÇAMENTO'!$C$2:$C$1965)-ROW('CALC. ORÇAMENTO'!$C$2)+1,FALSE),ROWS($A$2:$E26))))</f>
        <v>Chorizo</v>
      </c>
      <c r="B27" s="130" t="str">
        <f t="array" ref="B27">IF(ROWS($A$2:$E$2)&gt;COUNTIF('CALC. ORÇAMENTO'!$C$2:$C$1965,PAINEL!$C$6),"",INDEX('CALC. ORÇAMENTO'!$B$2:$B$1965,SMALL(IF('CALC. ORÇAMENTO'!$C$2:$C$1965=PAINEL!$C$6,ROW('CALC. ORÇAMENTO'!$C$2:$C$1965)-ROW('CALC. ORÇAMENTO'!$C$2)+1,FALSE),ROWS($A$2:$E26))))</f>
        <v>03 - ASSADOS</v>
      </c>
      <c r="C27" s="131">
        <f t="array" ref="C27">IF(ROWS($A$2:$E26)&gt;COUNTIF('CALC. ORÇAMENTO'!$C$2:$C$1965,PAINEL!$C$6),"",INDEX('CALC. ORÇAMENTO'!$D$2:$D$1965,SMALL(IF('CALC. ORÇAMENTO'!$C$2:$C$1965=PAINEL!$C$6,ROW('CALC. ORÇAMENTO'!$C$2:$C$1965)-ROW('CALC. ORÇAMENTO'!$C$2)+1,FALSE),ROWS($A$2:$E26))))</f>
        <v>0.08</v>
      </c>
      <c r="D27" s="130" t="str">
        <f t="array" ref="D27">IF(ROWS($A$2:$E26)&gt;COUNTIF('CALC. ORÇAMENTO'!$C$2:$C$1965,PAINEL!$C$6),"",INDEX('CALC. ORÇAMENTO'!$E$2:$E$1965,SMALL(IF('CALC. ORÇAMENTO'!$C$2:$C$1965=PAINEL!$C$6,ROW('CALC. ORÇAMENTO'!$C$2:$C$1965)-ROW('CALC. ORÇAMENTO'!$C$2)+1,FALSE),ROWS($A$2:$E26))))</f>
        <v>kg</v>
      </c>
      <c r="E27" s="132">
        <f t="array" ref="E27">IF(ROWS($A$2:$E26)&gt;COUNTIF('CALC. ORÇAMENTO'!$C$2:$C$1965,PAINEL!$C$6),"",INDEX('CALC. ORÇAMENTO'!$F$2:$F$1965,SMALL(IF('CALC. ORÇAMENTO'!$C$2:$C$1965=PAINEL!$C$6,ROW('CALC. ORÇAMENTO'!$C$2:$C$1965)-ROW('CALC. ORÇAMENTO'!$C$2)+1,FALSE),ROWS($A$2:$E26))))</f>
        <v>55</v>
      </c>
    </row>
    <row r="28" spans="1:5" ht="15.75" customHeight="1" x14ac:dyDescent="0.2">
      <c r="A28" s="130" t="str">
        <f t="array" ref="A28">IF(ROWS($A$2:$E$2)&gt;COUNTIF('CALC. ORÇAMENTO'!$C$2:$C$1965,PAINEL!$C$6),"",INDEX('CALC. ORÇAMENTO'!$A$2:$A$1965,SMALL(IF('CALC. ORÇAMENTO'!$C$2:$C$1965=PAINEL!$C$6,ROW('CALC. ORÇAMENTO'!$C$2:$C$1965)-ROW('CALC. ORÇAMENTO'!$C$2)+1,FALSE),ROWS($A$2:$E27))))</f>
        <v>Costelinha Suína</v>
      </c>
      <c r="B28" s="130" t="str">
        <f t="array" ref="B28">IF(ROWS($A$2:$E$2)&gt;COUNTIF('CALC. ORÇAMENTO'!$C$2:$C$1965,PAINEL!$C$6),"",INDEX('CALC. ORÇAMENTO'!$B$2:$B$1965,SMALL(IF('CALC. ORÇAMENTO'!$C$2:$C$1965=PAINEL!$C$6,ROW('CALC. ORÇAMENTO'!$C$2:$C$1965)-ROW('CALC. ORÇAMENTO'!$C$2)+1,FALSE),ROWS($A$2:$E27))))</f>
        <v>03 - ASSADOS</v>
      </c>
      <c r="C28" s="131">
        <f t="array" ref="C28">IF(ROWS($A$2:$E27)&gt;COUNTIF('CALC. ORÇAMENTO'!$C$2:$C$1965,PAINEL!$C$6),"",INDEX('CALC. ORÇAMENTO'!$D$2:$D$1965,SMALL(IF('CALC. ORÇAMENTO'!$C$2:$C$1965=PAINEL!$C$6,ROW('CALC. ORÇAMENTO'!$C$2:$C$1965)-ROW('CALC. ORÇAMENTO'!$C$2)+1,FALSE),ROWS($A$2:$E27))))</f>
        <v>0.06</v>
      </c>
      <c r="D28" s="130" t="str">
        <f t="array" ref="D28">IF(ROWS($A$2:$E27)&gt;COUNTIF('CALC. ORÇAMENTO'!$C$2:$C$1965,PAINEL!$C$6),"",INDEX('CALC. ORÇAMENTO'!$E$2:$E$1965,SMALL(IF('CALC. ORÇAMENTO'!$C$2:$C$1965=PAINEL!$C$6,ROW('CALC. ORÇAMENTO'!$C$2:$C$1965)-ROW('CALC. ORÇAMENTO'!$C$2)+1,FALSE),ROWS($A$2:$E27))))</f>
        <v>kg</v>
      </c>
      <c r="E28" s="132">
        <f t="array" ref="E28">IF(ROWS($A$2:$E27)&gt;COUNTIF('CALC. ORÇAMENTO'!$C$2:$C$1965,PAINEL!$C$6),"",INDEX('CALC. ORÇAMENTO'!$F$2:$F$1965,SMALL(IF('CALC. ORÇAMENTO'!$C$2:$C$1965=PAINEL!$C$6,ROW('CALC. ORÇAMENTO'!$C$2:$C$1965)-ROW('CALC. ORÇAMENTO'!$C$2)+1,FALSE),ROWS($A$2:$E27))))</f>
        <v>35</v>
      </c>
    </row>
    <row r="29" spans="1:5" ht="15.75" customHeight="1" x14ac:dyDescent="0.2">
      <c r="A29" s="130" t="str">
        <f t="array" ref="A29">IF(ROWS($A$2:$E$2)&gt;COUNTIF('CALC. ORÇAMENTO'!$C$2:$C$1965,PAINEL!$C$6),"",INDEX('CALC. ORÇAMENTO'!$A$2:$A$1965,SMALL(IF('CALC. ORÇAMENTO'!$C$2:$C$1965=PAINEL!$C$6,ROW('CALC. ORÇAMENTO'!$C$2:$C$1965)-ROW('CALC. ORÇAMENTO'!$C$2)+1,FALSE),ROWS($A$2:$E28))))</f>
        <v>Filé de Coxa</v>
      </c>
      <c r="B29" s="130" t="str">
        <f t="array" ref="B29">IF(ROWS($A$2:$E$2)&gt;COUNTIF('CALC. ORÇAMENTO'!$C$2:$C$1965,PAINEL!$C$6),"",INDEX('CALC. ORÇAMENTO'!$B$2:$B$1965,SMALL(IF('CALC. ORÇAMENTO'!$C$2:$C$1965=PAINEL!$C$6,ROW('CALC. ORÇAMENTO'!$C$2:$C$1965)-ROW('CALC. ORÇAMENTO'!$C$2)+1,FALSE),ROWS($A$2:$E28))))</f>
        <v>03 - ASSADOS</v>
      </c>
      <c r="C29" s="131">
        <f t="array" ref="C29">IF(ROWS($A$2:$E28)&gt;COUNTIF('CALC. ORÇAMENTO'!$C$2:$C$1965,PAINEL!$C$6),"",INDEX('CALC. ORÇAMENTO'!$D$2:$D$1965,SMALL(IF('CALC. ORÇAMENTO'!$C$2:$C$1965=PAINEL!$C$6,ROW('CALC. ORÇAMENTO'!$C$2:$C$1965)-ROW('CALC. ORÇAMENTO'!$C$2)+1,FALSE),ROWS($A$2:$E28))))</f>
        <v>0.12</v>
      </c>
      <c r="D29" s="130" t="str">
        <f t="array" ref="D29">IF(ROWS($A$2:$E28)&gt;COUNTIF('CALC. ORÇAMENTO'!$C$2:$C$1965,PAINEL!$C$6),"",INDEX('CALC. ORÇAMENTO'!$E$2:$E$1965,SMALL(IF('CALC. ORÇAMENTO'!$C$2:$C$1965=PAINEL!$C$6,ROW('CALC. ORÇAMENTO'!$C$2:$C$1965)-ROW('CALC. ORÇAMENTO'!$C$2)+1,FALSE),ROWS($A$2:$E28))))</f>
        <v>kg</v>
      </c>
      <c r="E29" s="132">
        <f t="array" ref="E29">IF(ROWS($A$2:$E28)&gt;COUNTIF('CALC. ORÇAMENTO'!$C$2:$C$1965,PAINEL!$C$6),"",INDEX('CALC. ORÇAMENTO'!$F$2:$F$1965,SMALL(IF('CALC. ORÇAMENTO'!$C$2:$C$1965=PAINEL!$C$6,ROW('CALC. ORÇAMENTO'!$C$2:$C$1965)-ROW('CALC. ORÇAMENTO'!$C$2)+1,FALSE),ROWS($A$2:$E28))))</f>
        <v>23</v>
      </c>
    </row>
    <row r="30" spans="1:5" ht="15.75" customHeight="1" x14ac:dyDescent="0.2">
      <c r="A30" s="130" t="str">
        <f t="array" ref="A30">IF(ROWS($A$2:$E$2)&gt;COUNTIF('CALC. ORÇAMENTO'!$C$2:$C$1965,PAINEL!$C$6),"",INDEX('CALC. ORÇAMENTO'!$A$2:$A$1965,SMALL(IF('CALC. ORÇAMENTO'!$C$2:$C$1965=PAINEL!$C$6,ROW('CALC. ORÇAMENTO'!$C$2:$C$1965)-ROW('CALC. ORÇAMENTO'!$C$2)+1,FALSE),ROWS($A$2:$E29))))</f>
        <v>Fraldinha Especial</v>
      </c>
      <c r="B30" s="130" t="str">
        <f t="array" ref="B30">IF(ROWS($A$2:$E$2)&gt;COUNTIF('CALC. ORÇAMENTO'!$C$2:$C$1965,PAINEL!$C$6),"",INDEX('CALC. ORÇAMENTO'!$B$2:$B$1965,SMALL(IF('CALC. ORÇAMENTO'!$C$2:$C$1965=PAINEL!$C$6,ROW('CALC. ORÇAMENTO'!$C$2:$C$1965)-ROW('CALC. ORÇAMENTO'!$C$2)+1,FALSE),ROWS($A$2:$E29))))</f>
        <v>03 - ASSADOS</v>
      </c>
      <c r="C30" s="131">
        <f t="array" ref="C30">IF(ROWS($A$2:$E29)&gt;COUNTIF('CALC. ORÇAMENTO'!$C$2:$C$1965,PAINEL!$C$6),"",INDEX('CALC. ORÇAMENTO'!$D$2:$D$1965,SMALL(IF('CALC. ORÇAMENTO'!$C$2:$C$1965=PAINEL!$C$6,ROW('CALC. ORÇAMENTO'!$C$2:$C$1965)-ROW('CALC. ORÇAMENTO'!$C$2)+1,FALSE),ROWS($A$2:$E29))))</f>
        <v>0.2</v>
      </c>
      <c r="D30" s="130" t="str">
        <f t="array" ref="D30">IF(ROWS($A$2:$E29)&gt;COUNTIF('CALC. ORÇAMENTO'!$C$2:$C$1965,PAINEL!$C$6),"",INDEX('CALC. ORÇAMENTO'!$E$2:$E$1965,SMALL(IF('CALC. ORÇAMENTO'!$C$2:$C$1965=PAINEL!$C$6,ROW('CALC. ORÇAMENTO'!$C$2:$C$1965)-ROW('CALC. ORÇAMENTO'!$C$2)+1,FALSE),ROWS($A$2:$E29))))</f>
        <v>kg</v>
      </c>
      <c r="E30" s="132">
        <f t="array" ref="E30">IF(ROWS($A$2:$E29)&gt;COUNTIF('CALC. ORÇAMENTO'!$C$2:$C$1965,PAINEL!$C$6),"",INDEX('CALC. ORÇAMENTO'!$F$2:$F$1965,SMALL(IF('CALC. ORÇAMENTO'!$C$2:$C$1965=PAINEL!$C$6,ROW('CALC. ORÇAMENTO'!$C$2:$C$1965)-ROW('CALC. ORÇAMENTO'!$C$2)+1,FALSE),ROWS($A$2:$E29))))</f>
        <v>40</v>
      </c>
    </row>
    <row r="31" spans="1:5" ht="15.75" customHeight="1" x14ac:dyDescent="0.2">
      <c r="A31" s="130" t="str">
        <f t="array" ref="A31">IF(ROWS($A$2:$E$2)&gt;COUNTIF('CALC. ORÇAMENTO'!$C$2:$C$1965,PAINEL!$C$6),"",INDEX('CALC. ORÇAMENTO'!$A$2:$A$1965,SMALL(IF('CALC. ORÇAMENTO'!$C$2:$C$1965=PAINEL!$C$6,ROW('CALC. ORÇAMENTO'!$C$2:$C$1965)-ROW('CALC. ORÇAMENTO'!$C$2)+1,FALSE),ROWS($A$2:$E30))))</f>
        <v>Linguiça Toscana</v>
      </c>
      <c r="B31" s="130" t="str">
        <f t="array" ref="B31">IF(ROWS($A$2:$E$2)&gt;COUNTIF('CALC. ORÇAMENTO'!$C$2:$C$1965,PAINEL!$C$6),"",INDEX('CALC. ORÇAMENTO'!$B$2:$B$1965,SMALL(IF('CALC. ORÇAMENTO'!$C$2:$C$1965=PAINEL!$C$6,ROW('CALC. ORÇAMENTO'!$C$2:$C$1965)-ROW('CALC. ORÇAMENTO'!$C$2)+1,FALSE),ROWS($A$2:$E30))))</f>
        <v>03 - ASSADOS</v>
      </c>
      <c r="C31" s="131">
        <f t="array" ref="C31">IF(ROWS($A$2:$E30)&gt;COUNTIF('CALC. ORÇAMENTO'!$C$2:$C$1965,PAINEL!$C$6),"",INDEX('CALC. ORÇAMENTO'!$D$2:$D$1965,SMALL(IF('CALC. ORÇAMENTO'!$C$2:$C$1965=PAINEL!$C$6,ROW('CALC. ORÇAMENTO'!$C$2:$C$1965)-ROW('CALC. ORÇAMENTO'!$C$2)+1,FALSE),ROWS($A$2:$E30))))</f>
        <v>0.1</v>
      </c>
      <c r="D31" s="130" t="str">
        <f t="array" ref="D31">IF(ROWS($A$2:$E30)&gt;COUNTIF('CALC. ORÇAMENTO'!$C$2:$C$1965,PAINEL!$C$6),"",INDEX('CALC. ORÇAMENTO'!$E$2:$E$1965,SMALL(IF('CALC. ORÇAMENTO'!$C$2:$C$1965=PAINEL!$C$6,ROW('CALC. ORÇAMENTO'!$C$2:$C$1965)-ROW('CALC. ORÇAMENTO'!$C$2)+1,FALSE),ROWS($A$2:$E30))))</f>
        <v>kg</v>
      </c>
      <c r="E31" s="132">
        <f t="array" ref="E31">IF(ROWS($A$2:$E30)&gt;COUNTIF('CALC. ORÇAMENTO'!$C$2:$C$1965,PAINEL!$C$6),"",INDEX('CALC. ORÇAMENTO'!$F$2:$F$1965,SMALL(IF('CALC. ORÇAMENTO'!$C$2:$C$1965=PAINEL!$C$6,ROW('CALC. ORÇAMENTO'!$C$2:$C$1965)-ROW('CALC. ORÇAMENTO'!$C$2)+1,FALSE),ROWS($A$2:$E30))))</f>
        <v>23</v>
      </c>
    </row>
    <row r="32" spans="1:5" ht="15.75" customHeight="1" x14ac:dyDescent="0.2">
      <c r="A32" s="130" t="str">
        <f t="array" ref="A32">IF(ROWS($A$2:$E$2)&gt;COUNTIF('CALC. ORÇAMENTO'!$C$2:$C$1965,PAINEL!$C$6),"",INDEX('CALC. ORÇAMENTO'!$A$2:$A$1965,SMALL(IF('CALC. ORÇAMENTO'!$C$2:$C$1965=PAINEL!$C$6,ROW('CALC. ORÇAMENTO'!$C$2:$C$1965)-ROW('CALC. ORÇAMENTO'!$C$2)+1,FALSE),ROWS($A$2:$E31))))</f>
        <v>Panceta</v>
      </c>
      <c r="B32" s="130" t="str">
        <f t="array" ref="B32">IF(ROWS($A$2:$E$2)&gt;COUNTIF('CALC. ORÇAMENTO'!$C$2:$C$1965,PAINEL!$C$6),"",INDEX('CALC. ORÇAMENTO'!$B$2:$B$1965,SMALL(IF('CALC. ORÇAMENTO'!$C$2:$C$1965=PAINEL!$C$6,ROW('CALC. ORÇAMENTO'!$C$2:$C$1965)-ROW('CALC. ORÇAMENTO'!$C$2)+1,FALSE),ROWS($A$2:$E31))))</f>
        <v>03 - ASSADOS</v>
      </c>
      <c r="C32" s="131">
        <f t="array" ref="C32">IF(ROWS($A$2:$E31)&gt;COUNTIF('CALC. ORÇAMENTO'!$C$2:$C$1965,PAINEL!$C$6),"",INDEX('CALC. ORÇAMENTO'!$D$2:$D$1965,SMALL(IF('CALC. ORÇAMENTO'!$C$2:$C$1965=PAINEL!$C$6,ROW('CALC. ORÇAMENTO'!$C$2:$C$1965)-ROW('CALC. ORÇAMENTO'!$C$2)+1,FALSE),ROWS($A$2:$E31))))</f>
        <v>0.04</v>
      </c>
      <c r="D32" s="130" t="str">
        <f t="array" ref="D32">IF(ROWS($A$2:$E31)&gt;COUNTIF('CALC. ORÇAMENTO'!$C$2:$C$1965,PAINEL!$C$6),"",INDEX('CALC. ORÇAMENTO'!$E$2:$E$1965,SMALL(IF('CALC. ORÇAMENTO'!$C$2:$C$1965=PAINEL!$C$6,ROW('CALC. ORÇAMENTO'!$C$2:$C$1965)-ROW('CALC. ORÇAMENTO'!$C$2)+1,FALSE),ROWS($A$2:$E31))))</f>
        <v>kg</v>
      </c>
      <c r="E32" s="132">
        <f t="array" ref="E32">IF(ROWS($A$2:$E31)&gt;COUNTIF('CALC. ORÇAMENTO'!$C$2:$C$1965,PAINEL!$C$6),"",INDEX('CALC. ORÇAMENTO'!$F$2:$F$1965,SMALL(IF('CALC. ORÇAMENTO'!$C$2:$C$1965=PAINEL!$C$6,ROW('CALC. ORÇAMENTO'!$C$2:$C$1965)-ROW('CALC. ORÇAMENTO'!$C$2)+1,FALSE),ROWS($A$2:$E31))))</f>
        <v>28</v>
      </c>
    </row>
    <row r="33" spans="1:5" ht="15.75" customHeight="1" x14ac:dyDescent="0.2">
      <c r="A33" s="130" t="str">
        <f t="array" ref="A33">IF(ROWS($A$2:$E$2)&gt;COUNTIF('CALC. ORÇAMENTO'!$C$2:$C$1965,PAINEL!$C$6),"",INDEX('CALC. ORÇAMENTO'!$A$2:$A$1965,SMALL(IF('CALC. ORÇAMENTO'!$C$2:$C$1965=PAINEL!$C$6,ROW('CALC. ORÇAMENTO'!$C$2:$C$1965)-ROW('CALC. ORÇAMENTO'!$C$2)+1,FALSE),ROWS($A$2:$E32))))</f>
        <v>Pão de Alho</v>
      </c>
      <c r="B33" s="130" t="str">
        <f t="array" ref="B33">IF(ROWS($A$2:$E$2)&gt;COUNTIF('CALC. ORÇAMENTO'!$C$2:$C$1965,PAINEL!$C$6),"",INDEX('CALC. ORÇAMENTO'!$B$2:$B$1965,SMALL(IF('CALC. ORÇAMENTO'!$C$2:$C$1965=PAINEL!$C$6,ROW('CALC. ORÇAMENTO'!$C$2:$C$1965)-ROW('CALC. ORÇAMENTO'!$C$2)+1,FALSE),ROWS($A$2:$E32))))</f>
        <v>03 - ASSADOS</v>
      </c>
      <c r="C33" s="131">
        <f t="array" ref="C33">IF(ROWS($A$2:$E32)&gt;COUNTIF('CALC. ORÇAMENTO'!$C$2:$C$1965,PAINEL!$C$6),"",INDEX('CALC. ORÇAMENTO'!$D$2:$D$1965,SMALL(IF('CALC. ORÇAMENTO'!$C$2:$C$1965=PAINEL!$C$6,ROW('CALC. ORÇAMENTO'!$C$2:$C$1965)-ROW('CALC. ORÇAMENTO'!$C$2)+1,FALSE),ROWS($A$2:$E32))))</f>
        <v>0.05</v>
      </c>
      <c r="D33" s="130" t="str">
        <f t="array" ref="D33">IF(ROWS($A$2:$E32)&gt;COUNTIF('CALC. ORÇAMENTO'!$C$2:$C$1965,PAINEL!$C$6),"",INDEX('CALC. ORÇAMENTO'!$E$2:$E$1965,SMALL(IF('CALC. ORÇAMENTO'!$C$2:$C$1965=PAINEL!$C$6,ROW('CALC. ORÇAMENTO'!$C$2:$C$1965)-ROW('CALC. ORÇAMENTO'!$C$2)+1,FALSE),ROWS($A$2:$E32))))</f>
        <v>pacote</v>
      </c>
      <c r="E33" s="132">
        <f t="array" ref="E33">IF(ROWS($A$2:$E32)&gt;COUNTIF('CALC. ORÇAMENTO'!$C$2:$C$1965,PAINEL!$C$6),"",INDEX('CALC. ORÇAMENTO'!$F$2:$F$1965,SMALL(IF('CALC. ORÇAMENTO'!$C$2:$C$1965=PAINEL!$C$6,ROW('CALC. ORÇAMENTO'!$C$2:$C$1965)-ROW('CALC. ORÇAMENTO'!$C$2)+1,FALSE),ROWS($A$2:$E32))))</f>
        <v>11</v>
      </c>
    </row>
    <row r="34" spans="1:5" ht="15.75" customHeight="1" x14ac:dyDescent="0.2">
      <c r="A34" s="130" t="str">
        <f t="array" ref="A34">IF(ROWS($A$2:$E$2)&gt;COUNTIF('CALC. ORÇAMENTO'!$C$2:$C$1965,PAINEL!$C$6),"",INDEX('CALC. ORÇAMENTO'!$A$2:$A$1965,SMALL(IF('CALC. ORÇAMENTO'!$C$2:$C$1965=PAINEL!$C$6,ROW('CALC. ORÇAMENTO'!$C$2:$C$1965)-ROW('CALC. ORÇAMENTO'!$C$2)+1,FALSE),ROWS($A$2:$E33))))</f>
        <v>Picanha Premium Importada</v>
      </c>
      <c r="B34" s="130" t="str">
        <f t="array" ref="B34">IF(ROWS($A$2:$E$2)&gt;COUNTIF('CALC. ORÇAMENTO'!$C$2:$C$1965,PAINEL!$C$6),"",INDEX('CALC. ORÇAMENTO'!$B$2:$B$1965,SMALL(IF('CALC. ORÇAMENTO'!$C$2:$C$1965=PAINEL!$C$6,ROW('CALC. ORÇAMENTO'!$C$2:$C$1965)-ROW('CALC. ORÇAMENTO'!$C$2)+1,FALSE),ROWS($A$2:$E33))))</f>
        <v>03 - ASSADOS</v>
      </c>
      <c r="C34" s="131">
        <f t="array" ref="C34">IF(ROWS($A$2:$E33)&gt;COUNTIF('CALC. ORÇAMENTO'!$C$2:$C$1965,PAINEL!$C$6),"",INDEX('CALC. ORÇAMENTO'!$D$2:$D$1965,SMALL(IF('CALC. ORÇAMENTO'!$C$2:$C$1965=PAINEL!$C$6,ROW('CALC. ORÇAMENTO'!$C$2:$C$1965)-ROW('CALC. ORÇAMENTO'!$C$2)+1,FALSE),ROWS($A$2:$E33))))</f>
        <v>0.03</v>
      </c>
      <c r="D34" s="130" t="str">
        <f t="array" ref="D34">IF(ROWS($A$2:$E33)&gt;COUNTIF('CALC. ORÇAMENTO'!$C$2:$C$1965,PAINEL!$C$6),"",INDEX('CALC. ORÇAMENTO'!$E$2:$E$1965,SMALL(IF('CALC. ORÇAMENTO'!$C$2:$C$1965=PAINEL!$C$6,ROW('CALC. ORÇAMENTO'!$C$2:$C$1965)-ROW('CALC. ORÇAMENTO'!$C$2)+1,FALSE),ROWS($A$2:$E33))))</f>
        <v>kg</v>
      </c>
      <c r="E34" s="132">
        <f t="array" ref="E34">IF(ROWS($A$2:$E33)&gt;COUNTIF('CALC. ORÇAMENTO'!$C$2:$C$1965,PAINEL!$C$6),"",INDEX('CALC. ORÇAMENTO'!$F$2:$F$1965,SMALL(IF('CALC. ORÇAMENTO'!$C$2:$C$1965=PAINEL!$C$6,ROW('CALC. ORÇAMENTO'!$C$2:$C$1965)-ROW('CALC. ORÇAMENTO'!$C$2)+1,FALSE),ROWS($A$2:$E33))))</f>
        <v>99.9</v>
      </c>
    </row>
    <row r="35" spans="1:5" ht="15.75" customHeight="1" x14ac:dyDescent="0.2">
      <c r="A35" s="130" t="str">
        <f t="array" ref="A35">IF(ROWS($A$2:$E$2)&gt;COUNTIF('CALC. ORÇAMENTO'!$C$2:$C$1965,PAINEL!$C$6),"",INDEX('CALC. ORÇAMENTO'!$A$2:$A$1965,SMALL(IF('CALC. ORÇAMENTO'!$C$2:$C$1965=PAINEL!$C$6,ROW('CALC. ORÇAMENTO'!$C$2:$C$1965)-ROW('CALC. ORÇAMENTO'!$C$2)+1,FALSE),ROWS($A$2:$E34))))</f>
        <v>Queijo Coalho</v>
      </c>
      <c r="B35" s="130" t="str">
        <f t="array" ref="B35">IF(ROWS($A$2:$E$2)&gt;COUNTIF('CALC. ORÇAMENTO'!$C$2:$C$1965,PAINEL!$C$6),"",INDEX('CALC. ORÇAMENTO'!$B$2:$B$1965,SMALL(IF('CALC. ORÇAMENTO'!$C$2:$C$1965=PAINEL!$C$6,ROW('CALC. ORÇAMENTO'!$C$2:$C$1965)-ROW('CALC. ORÇAMENTO'!$C$2)+1,FALSE),ROWS($A$2:$E34))))</f>
        <v>03 - ASSADOS</v>
      </c>
      <c r="C35" s="131">
        <f t="array" ref="C35">IF(ROWS($A$2:$E34)&gt;COUNTIF('CALC. ORÇAMENTO'!$C$2:$C$1965,PAINEL!$C$6),"",INDEX('CALC. ORÇAMENTO'!$D$2:$D$1965,SMALL(IF('CALC. ORÇAMENTO'!$C$2:$C$1965=PAINEL!$C$6,ROW('CALC. ORÇAMENTO'!$C$2:$C$1965)-ROW('CALC. ORÇAMENTO'!$C$2)+1,FALSE),ROWS($A$2:$E34))))</f>
        <v>0.03</v>
      </c>
      <c r="D35" s="130" t="str">
        <f t="array" ref="D35">IF(ROWS($A$2:$E34)&gt;COUNTIF('CALC. ORÇAMENTO'!$C$2:$C$1965,PAINEL!$C$6),"",INDEX('CALC. ORÇAMENTO'!$E$2:$E$1965,SMALL(IF('CALC. ORÇAMENTO'!$C$2:$C$1965=PAINEL!$C$6,ROW('CALC. ORÇAMENTO'!$C$2:$C$1965)-ROW('CALC. ORÇAMENTO'!$C$2)+1,FALSE),ROWS($A$2:$E34))))</f>
        <v>pacote</v>
      </c>
      <c r="E35" s="132">
        <f t="array" ref="E35">IF(ROWS($A$2:$E34)&gt;COUNTIF('CALC. ORÇAMENTO'!$C$2:$C$1965,PAINEL!$C$6),"",INDEX('CALC. ORÇAMENTO'!$F$2:$F$1965,SMALL(IF('CALC. ORÇAMENTO'!$C$2:$C$1965=PAINEL!$C$6,ROW('CALC. ORÇAMENTO'!$C$2:$C$1965)-ROW('CALC. ORÇAMENTO'!$C$2)+1,FALSE),ROWS($A$2:$E34))))</f>
        <v>40</v>
      </c>
    </row>
    <row r="36" spans="1:5" ht="15.75" customHeight="1" x14ac:dyDescent="0.2">
      <c r="A36" s="130" t="str">
        <f t="array" ref="A36">IF(ROWS($A$2:$E$2)&gt;COUNTIF('CALC. ORÇAMENTO'!$C$2:$C$1965,PAINEL!$C$6),"",INDEX('CALC. ORÇAMENTO'!$A$2:$A$1965,SMALL(IF('CALC. ORÇAMENTO'!$C$2:$C$1965=PAINEL!$C$6,ROW('CALC. ORÇAMENTO'!$C$2:$C$1965)-ROW('CALC. ORÇAMENTO'!$C$2)+1,FALSE),ROWS($A$2:$E35))))</f>
        <v>Alface Americana</v>
      </c>
      <c r="B36" s="130" t="str">
        <f t="array" ref="B36">IF(ROWS($A$2:$E$2)&gt;COUNTIF('CALC. ORÇAMENTO'!$C$2:$C$1965,PAINEL!$C$6),"",INDEX('CALC. ORÇAMENTO'!$B$2:$B$1965,SMALL(IF('CALC. ORÇAMENTO'!$C$2:$C$1965=PAINEL!$C$6,ROW('CALC. ORÇAMENTO'!$C$2:$C$1965)-ROW('CALC. ORÇAMENTO'!$C$2)+1,FALSE),ROWS($A$2:$E35))))</f>
        <v>04 - SALADAS</v>
      </c>
      <c r="C36" s="131">
        <f t="array" ref="C36">IF(ROWS($A$2:$E35)&gt;COUNTIF('CALC. ORÇAMENTO'!$C$2:$C$1965,PAINEL!$C$6),"",INDEX('CALC. ORÇAMENTO'!$D$2:$D$1965,SMALL(IF('CALC. ORÇAMENTO'!$C$2:$C$1965=PAINEL!$C$6,ROW('CALC. ORÇAMENTO'!$C$2:$C$1965)-ROW('CALC. ORÇAMENTO'!$C$2)+1,FALSE),ROWS($A$2:$E35))))</f>
        <v>7.0000000000000007E-2</v>
      </c>
      <c r="D36" s="130" t="str">
        <f t="array" ref="D36">IF(ROWS($A$2:$E35)&gt;COUNTIF('CALC. ORÇAMENTO'!$C$2:$C$1965,PAINEL!$C$6),"",INDEX('CALC. ORÇAMENTO'!$E$2:$E$1965,SMALL(IF('CALC. ORÇAMENTO'!$C$2:$C$1965=PAINEL!$C$6,ROW('CALC. ORÇAMENTO'!$C$2:$C$1965)-ROW('CALC. ORÇAMENTO'!$C$2)+1,FALSE),ROWS($A$2:$E35))))</f>
        <v>unid</v>
      </c>
      <c r="E36" s="132">
        <f t="array" ref="E36">IF(ROWS($A$2:$E35)&gt;COUNTIF('CALC. ORÇAMENTO'!$C$2:$C$1965,PAINEL!$C$6),"",INDEX('CALC. ORÇAMENTO'!$F$2:$F$1965,SMALL(IF('CALC. ORÇAMENTO'!$C$2:$C$1965=PAINEL!$C$6,ROW('CALC. ORÇAMENTO'!$C$2:$C$1965)-ROW('CALC. ORÇAMENTO'!$C$2)+1,FALSE),ROWS($A$2:$E35))))</f>
        <v>10</v>
      </c>
    </row>
    <row r="37" spans="1:5" ht="15.75" customHeight="1" x14ac:dyDescent="0.2">
      <c r="A37" s="130" t="str">
        <f t="array" ref="A37">IF(ROWS($A$2:$E$2)&gt;COUNTIF('CALC. ORÇAMENTO'!$C$2:$C$1965,PAINEL!$C$6),"",INDEX('CALC. ORÇAMENTO'!$A$2:$A$1965,SMALL(IF('CALC. ORÇAMENTO'!$C$2:$C$1965=PAINEL!$C$6,ROW('CALC. ORÇAMENTO'!$C$2:$C$1965)-ROW('CALC. ORÇAMENTO'!$C$2)+1,FALSE),ROWS($A$2:$E36))))</f>
        <v>Cebola Roxa</v>
      </c>
      <c r="B37" s="130" t="str">
        <f t="array" ref="B37">IF(ROWS($A$2:$E$2)&gt;COUNTIF('CALC. ORÇAMENTO'!$C$2:$C$1965,PAINEL!$C$6),"",INDEX('CALC. ORÇAMENTO'!$B$2:$B$1965,SMALL(IF('CALC. ORÇAMENTO'!$C$2:$C$1965=PAINEL!$C$6,ROW('CALC. ORÇAMENTO'!$C$2:$C$1965)-ROW('CALC. ORÇAMENTO'!$C$2)+1,FALSE),ROWS($A$2:$E36))))</f>
        <v>04 - SALADAS</v>
      </c>
      <c r="C37" s="131">
        <f t="array" ref="C37">IF(ROWS($A$2:$E36)&gt;COUNTIF('CALC. ORÇAMENTO'!$C$2:$C$1965,PAINEL!$C$6),"",INDEX('CALC. ORÇAMENTO'!$D$2:$D$1965,SMALL(IF('CALC. ORÇAMENTO'!$C$2:$C$1965=PAINEL!$C$6,ROW('CALC. ORÇAMENTO'!$C$2:$C$1965)-ROW('CALC. ORÇAMENTO'!$C$2)+1,FALSE),ROWS($A$2:$E36))))</f>
        <v>0.01</v>
      </c>
      <c r="D37" s="130" t="str">
        <f t="array" ref="D37">IF(ROWS($A$2:$E36)&gt;COUNTIF('CALC. ORÇAMENTO'!$C$2:$C$1965,PAINEL!$C$6),"",INDEX('CALC. ORÇAMENTO'!$E$2:$E$1965,SMALL(IF('CALC. ORÇAMENTO'!$C$2:$C$1965=PAINEL!$C$6,ROW('CALC. ORÇAMENTO'!$C$2:$C$1965)-ROW('CALC. ORÇAMENTO'!$C$2)+1,FALSE),ROWS($A$2:$E36))))</f>
        <v>unid</v>
      </c>
      <c r="E37" s="132">
        <f t="array" ref="E37">IF(ROWS($A$2:$E36)&gt;COUNTIF('CALC. ORÇAMENTO'!$C$2:$C$1965,PAINEL!$C$6),"",INDEX('CALC. ORÇAMENTO'!$F$2:$F$1965,SMALL(IF('CALC. ORÇAMENTO'!$C$2:$C$1965=PAINEL!$C$6,ROW('CALC. ORÇAMENTO'!$C$2:$C$1965)-ROW('CALC. ORÇAMENTO'!$C$2)+1,FALSE),ROWS($A$2:$E36))))</f>
        <v>8</v>
      </c>
    </row>
    <row r="38" spans="1:5" ht="15.75" customHeight="1" x14ac:dyDescent="0.2">
      <c r="A38" s="130" t="str">
        <f t="array" ref="A38">IF(ROWS($A$2:$E$2)&gt;COUNTIF('CALC. ORÇAMENTO'!$C$2:$C$1965,PAINEL!$C$6),"",INDEX('CALC. ORÇAMENTO'!$A$2:$A$1965,SMALL(IF('CALC. ORÇAMENTO'!$C$2:$C$1965=PAINEL!$C$6,ROW('CALC. ORÇAMENTO'!$C$2:$C$1965)-ROW('CALC. ORÇAMENTO'!$C$2)+1,FALSE),ROWS($A$2:$E37))))</f>
        <v>Manga</v>
      </c>
      <c r="B38" s="130" t="str">
        <f t="array" ref="B38">IF(ROWS($A$2:$E$2)&gt;COUNTIF('CALC. ORÇAMENTO'!$C$2:$C$1965,PAINEL!$C$6),"",INDEX('CALC. ORÇAMENTO'!$B$2:$B$1965,SMALL(IF('CALC. ORÇAMENTO'!$C$2:$C$1965=PAINEL!$C$6,ROW('CALC. ORÇAMENTO'!$C$2:$C$1965)-ROW('CALC. ORÇAMENTO'!$C$2)+1,FALSE),ROWS($A$2:$E37))))</f>
        <v>04 - SALADAS</v>
      </c>
      <c r="C38" s="131">
        <f t="array" ref="C38">IF(ROWS($A$2:$E37)&gt;COUNTIF('CALC. ORÇAMENTO'!$C$2:$C$1965,PAINEL!$C$6),"",INDEX('CALC. ORÇAMENTO'!$D$2:$D$1965,SMALL(IF('CALC. ORÇAMENTO'!$C$2:$C$1965=PAINEL!$C$6,ROW('CALC. ORÇAMENTO'!$C$2:$C$1965)-ROW('CALC. ORÇAMENTO'!$C$2)+1,FALSE),ROWS($A$2:$E37))))</f>
        <v>0.01</v>
      </c>
      <c r="D38" s="130" t="str">
        <f t="array" ref="D38">IF(ROWS($A$2:$E37)&gt;COUNTIF('CALC. ORÇAMENTO'!$C$2:$C$1965,PAINEL!$C$6),"",INDEX('CALC. ORÇAMENTO'!$E$2:$E$1965,SMALL(IF('CALC. ORÇAMENTO'!$C$2:$C$1965=PAINEL!$C$6,ROW('CALC. ORÇAMENTO'!$C$2:$C$1965)-ROW('CALC. ORÇAMENTO'!$C$2)+1,FALSE),ROWS($A$2:$E37))))</f>
        <v>kg</v>
      </c>
      <c r="E38" s="132">
        <f t="array" ref="E38">IF(ROWS($A$2:$E37)&gt;COUNTIF('CALC. ORÇAMENTO'!$C$2:$C$1965,PAINEL!$C$6),"",INDEX('CALC. ORÇAMENTO'!$F$2:$F$1965,SMALL(IF('CALC. ORÇAMENTO'!$C$2:$C$1965=PAINEL!$C$6,ROW('CALC. ORÇAMENTO'!$C$2:$C$1965)-ROW('CALC. ORÇAMENTO'!$C$2)+1,FALSE),ROWS($A$2:$E37))))</f>
        <v>10</v>
      </c>
    </row>
    <row r="39" spans="1:5" ht="15.75" customHeight="1" x14ac:dyDescent="0.2">
      <c r="A39" s="130" t="str">
        <f t="array" ref="A39">IF(ROWS($A$2:$E$2)&gt;COUNTIF('CALC. ORÇAMENTO'!$C$2:$C$1965,PAINEL!$C$6),"",INDEX('CALC. ORÇAMENTO'!$A$2:$A$1965,SMALL(IF('CALC. ORÇAMENTO'!$C$2:$C$1965=PAINEL!$C$6,ROW('CALC. ORÇAMENTO'!$C$2:$C$1965)-ROW('CALC. ORÇAMENTO'!$C$2)+1,FALSE),ROWS($A$2:$E38))))</f>
        <v>Molho Caesar</v>
      </c>
      <c r="B39" s="130" t="str">
        <f t="array" ref="B39">IF(ROWS($A$2:$E$2)&gt;COUNTIF('CALC. ORÇAMENTO'!$C$2:$C$1965,PAINEL!$C$6),"",INDEX('CALC. ORÇAMENTO'!$B$2:$B$1965,SMALL(IF('CALC. ORÇAMENTO'!$C$2:$C$1965=PAINEL!$C$6,ROW('CALC. ORÇAMENTO'!$C$2:$C$1965)-ROW('CALC. ORÇAMENTO'!$C$2)+1,FALSE),ROWS($A$2:$E38))))</f>
        <v>04 - SALADAS</v>
      </c>
      <c r="C39" s="131">
        <f t="array" ref="C39">IF(ROWS($A$2:$E38)&gt;COUNTIF('CALC. ORÇAMENTO'!$C$2:$C$1965,PAINEL!$C$6),"",INDEX('CALC. ORÇAMENTO'!$D$2:$D$1965,SMALL(IF('CALC. ORÇAMENTO'!$C$2:$C$1965=PAINEL!$C$6,ROW('CALC. ORÇAMENTO'!$C$2:$C$1965)-ROW('CALC. ORÇAMENTO'!$C$2)+1,FALSE),ROWS($A$2:$E38))))</f>
        <v>0.01</v>
      </c>
      <c r="D39" s="130" t="str">
        <f t="array" ref="D39">IF(ROWS($A$2:$E38)&gt;COUNTIF('CALC. ORÇAMENTO'!$C$2:$C$1965,PAINEL!$C$6),"",INDEX('CALC. ORÇAMENTO'!$E$2:$E$1965,SMALL(IF('CALC. ORÇAMENTO'!$C$2:$C$1965=PAINEL!$C$6,ROW('CALC. ORÇAMENTO'!$C$2:$C$1965)-ROW('CALC. ORÇAMENTO'!$C$2)+1,FALSE),ROWS($A$2:$E38))))</f>
        <v>unid</v>
      </c>
      <c r="E39" s="132">
        <f t="array" ref="E39">IF(ROWS($A$2:$E38)&gt;COUNTIF('CALC. ORÇAMENTO'!$C$2:$C$1965,PAINEL!$C$6),"",INDEX('CALC. ORÇAMENTO'!$F$2:$F$1965,SMALL(IF('CALC. ORÇAMENTO'!$C$2:$C$1965=PAINEL!$C$6,ROW('CALC. ORÇAMENTO'!$C$2:$C$1965)-ROW('CALC. ORÇAMENTO'!$C$2)+1,FALSE),ROWS($A$2:$E38))))</f>
        <v>20</v>
      </c>
    </row>
    <row r="40" spans="1:5" ht="15.75" customHeight="1" x14ac:dyDescent="0.2">
      <c r="A40" s="130" t="str">
        <f t="array" ref="A40">IF(ROWS($A$2:$E$2)&gt;COUNTIF('CALC. ORÇAMENTO'!$C$2:$C$1965,PAINEL!$C$6),"",INDEX('CALC. ORÇAMENTO'!$A$2:$A$1965,SMALL(IF('CALC. ORÇAMENTO'!$C$2:$C$1965=PAINEL!$C$6,ROW('CALC. ORÇAMENTO'!$C$2:$C$1965)-ROW('CALC. ORÇAMENTO'!$C$2)+1,FALSE),ROWS($A$2:$E39))))</f>
        <v>Queijo Parmesão Ralado</v>
      </c>
      <c r="B40" s="130" t="str">
        <f t="array" ref="B40">IF(ROWS($A$2:$E$2)&gt;COUNTIF('CALC. ORÇAMENTO'!$C$2:$C$1965,PAINEL!$C$6),"",INDEX('CALC. ORÇAMENTO'!$B$2:$B$1965,SMALL(IF('CALC. ORÇAMENTO'!$C$2:$C$1965=PAINEL!$C$6,ROW('CALC. ORÇAMENTO'!$C$2:$C$1965)-ROW('CALC. ORÇAMENTO'!$C$2)+1,FALSE),ROWS($A$2:$E39))))</f>
        <v>04 - SALADAS</v>
      </c>
      <c r="C40" s="131">
        <f t="array" ref="C40">IF(ROWS($A$2:$E39)&gt;COUNTIF('CALC. ORÇAMENTO'!$C$2:$C$1965,PAINEL!$C$6),"",INDEX('CALC. ORÇAMENTO'!$D$2:$D$1965,SMALL(IF('CALC. ORÇAMENTO'!$C$2:$C$1965=PAINEL!$C$6,ROW('CALC. ORÇAMENTO'!$C$2:$C$1965)-ROW('CALC. ORÇAMENTO'!$C$2)+1,FALSE),ROWS($A$2:$E39))))</f>
        <v>5.0000000000000001E-3</v>
      </c>
      <c r="D40" s="130" t="str">
        <f t="array" ref="D40">IF(ROWS($A$2:$E39)&gt;COUNTIF('CALC. ORÇAMENTO'!$C$2:$C$1965,PAINEL!$C$6),"",INDEX('CALC. ORÇAMENTO'!$E$2:$E$1965,SMALL(IF('CALC. ORÇAMENTO'!$C$2:$C$1965=PAINEL!$C$6,ROW('CALC. ORÇAMENTO'!$C$2:$C$1965)-ROW('CALC. ORÇAMENTO'!$C$2)+1,FALSE),ROWS($A$2:$E39))))</f>
        <v>kg</v>
      </c>
      <c r="E40" s="132">
        <f t="array" ref="E40">IF(ROWS($A$2:$E39)&gt;COUNTIF('CALC. ORÇAMENTO'!$C$2:$C$1965,PAINEL!$C$6),"",INDEX('CALC. ORÇAMENTO'!$F$2:$F$1965,SMALL(IF('CALC. ORÇAMENTO'!$C$2:$C$1965=PAINEL!$C$6,ROW('CALC. ORÇAMENTO'!$C$2:$C$1965)-ROW('CALC. ORÇAMENTO'!$C$2)+1,FALSE),ROWS($A$2:$E39))))</f>
        <v>50</v>
      </c>
    </row>
    <row r="41" spans="1:5" ht="15.75" customHeight="1" x14ac:dyDescent="0.2">
      <c r="A41" s="130" t="str">
        <f t="array" ref="A41">IF(ROWS($A$2:$E$2)&gt;COUNTIF('CALC. ORÇAMENTO'!$C$2:$C$1965,PAINEL!$C$6),"",INDEX('CALC. ORÇAMENTO'!$A$2:$A$1965,SMALL(IF('CALC. ORÇAMENTO'!$C$2:$C$1965=PAINEL!$C$6,ROW('CALC. ORÇAMENTO'!$C$2:$C$1965)-ROW('CALC. ORÇAMENTO'!$C$2)+1,FALSE),ROWS($A$2:$E40))))</f>
        <v>Rúcula</v>
      </c>
      <c r="B41" s="130" t="str">
        <f t="array" ref="B41">IF(ROWS($A$2:$E$2)&gt;COUNTIF('CALC. ORÇAMENTO'!$C$2:$C$1965,PAINEL!$C$6),"",INDEX('CALC. ORÇAMENTO'!$B$2:$B$1965,SMALL(IF('CALC. ORÇAMENTO'!$C$2:$C$1965=PAINEL!$C$6,ROW('CALC. ORÇAMENTO'!$C$2:$C$1965)-ROW('CALC. ORÇAMENTO'!$C$2)+1,FALSE),ROWS($A$2:$E40))))</f>
        <v>04 - SALADAS</v>
      </c>
      <c r="C41" s="131">
        <f t="array" ref="C41">IF(ROWS($A$2:$E40)&gt;COUNTIF('CALC. ORÇAMENTO'!$C$2:$C$1965,PAINEL!$C$6),"",INDEX('CALC. ORÇAMENTO'!$D$2:$D$1965,SMALL(IF('CALC. ORÇAMENTO'!$C$2:$C$1965=PAINEL!$C$6,ROW('CALC. ORÇAMENTO'!$C$2:$C$1965)-ROW('CALC. ORÇAMENTO'!$C$2)+1,FALSE),ROWS($A$2:$E40))))</f>
        <v>0.05</v>
      </c>
      <c r="D41" s="130" t="str">
        <f t="array" ref="D41">IF(ROWS($A$2:$E40)&gt;COUNTIF('CALC. ORÇAMENTO'!$C$2:$C$1965,PAINEL!$C$6),"",INDEX('CALC. ORÇAMENTO'!$E$2:$E$1965,SMALL(IF('CALC. ORÇAMENTO'!$C$2:$C$1965=PAINEL!$C$6,ROW('CALC. ORÇAMENTO'!$C$2:$C$1965)-ROW('CALC. ORÇAMENTO'!$C$2)+1,FALSE),ROWS($A$2:$E40))))</f>
        <v>unid</v>
      </c>
      <c r="E41" s="132">
        <f t="array" ref="E41">IF(ROWS($A$2:$E40)&gt;COUNTIF('CALC. ORÇAMENTO'!$C$2:$C$1965,PAINEL!$C$6),"",INDEX('CALC. ORÇAMENTO'!$F$2:$F$1965,SMALL(IF('CALC. ORÇAMENTO'!$C$2:$C$1965=PAINEL!$C$6,ROW('CALC. ORÇAMENTO'!$C$2:$C$1965)-ROW('CALC. ORÇAMENTO'!$C$2)+1,FALSE),ROWS($A$2:$E40))))</f>
        <v>12</v>
      </c>
    </row>
    <row r="42" spans="1:5" ht="15.75" customHeight="1" x14ac:dyDescent="0.2">
      <c r="A42" s="130" t="str">
        <f t="array" ref="A42">IF(ROWS($A$2:$E$2)&gt;COUNTIF('CALC. ORÇAMENTO'!$C$2:$C$1965,PAINEL!$C$6),"",INDEX('CALC. ORÇAMENTO'!$A$2:$A$1965,SMALL(IF('CALC. ORÇAMENTO'!$C$2:$C$1965=PAINEL!$C$6,ROW('CALC. ORÇAMENTO'!$C$2:$C$1965)-ROW('CALC. ORÇAMENTO'!$C$2)+1,FALSE),ROWS($A$2:$E41))))</f>
        <v>Tomate Grape</v>
      </c>
      <c r="B42" s="130" t="str">
        <f t="array" ref="B42">IF(ROWS($A$2:$E$2)&gt;COUNTIF('CALC. ORÇAMENTO'!$C$2:$C$1965,PAINEL!$C$6),"",INDEX('CALC. ORÇAMENTO'!$B$2:$B$1965,SMALL(IF('CALC. ORÇAMENTO'!$C$2:$C$1965=PAINEL!$C$6,ROW('CALC. ORÇAMENTO'!$C$2:$C$1965)-ROW('CALC. ORÇAMENTO'!$C$2)+1,FALSE),ROWS($A$2:$E41))))</f>
        <v>04 - SALADAS</v>
      </c>
      <c r="C42" s="131">
        <f t="array" ref="C42">IF(ROWS($A$2:$E41)&gt;COUNTIF('CALC. ORÇAMENTO'!$C$2:$C$1965,PAINEL!$C$6),"",INDEX('CALC. ORÇAMENTO'!$D$2:$D$1965,SMALL(IF('CALC. ORÇAMENTO'!$C$2:$C$1965=PAINEL!$C$6,ROW('CALC. ORÇAMENTO'!$C$2:$C$1965)-ROW('CALC. ORÇAMENTO'!$C$2)+1,FALSE),ROWS($A$2:$E41))))</f>
        <v>0.02</v>
      </c>
      <c r="D42" s="130" t="str">
        <f t="array" ref="D42">IF(ROWS($A$2:$E41)&gt;COUNTIF('CALC. ORÇAMENTO'!$C$2:$C$1965,PAINEL!$C$6),"",INDEX('CALC. ORÇAMENTO'!$E$2:$E$1965,SMALL(IF('CALC. ORÇAMENTO'!$C$2:$C$1965=PAINEL!$C$6,ROW('CALC. ORÇAMENTO'!$C$2:$C$1965)-ROW('CALC. ORÇAMENTO'!$C$2)+1,FALSE),ROWS($A$2:$E41))))</f>
        <v>unid</v>
      </c>
      <c r="E42" s="132">
        <f t="array" ref="E42">IF(ROWS($A$2:$E41)&gt;COUNTIF('CALC. ORÇAMENTO'!$C$2:$C$1965,PAINEL!$C$6),"",INDEX('CALC. ORÇAMENTO'!$F$2:$F$1965,SMALL(IF('CALC. ORÇAMENTO'!$C$2:$C$1965=PAINEL!$C$6,ROW('CALC. ORÇAMENTO'!$C$2:$C$1965)-ROW('CALC. ORÇAMENTO'!$C$2)+1,FALSE),ROWS($A$2:$E41))))</f>
        <v>5</v>
      </c>
    </row>
    <row r="43" spans="1:5" ht="15.75" customHeight="1" x14ac:dyDescent="0.2">
      <c r="A43" s="130" t="str">
        <f t="array" ref="A43">IF(ROWS($A$2:$E$2)&gt;COUNTIF('CALC. ORÇAMENTO'!$C$2:$C$1965,PAINEL!$C$6),"",INDEX('CALC. ORÇAMENTO'!$A$2:$A$1965,SMALL(IF('CALC. ORÇAMENTO'!$C$2:$C$1965=PAINEL!$C$6,ROW('CALC. ORÇAMENTO'!$C$2:$C$1965)-ROW('CALC. ORÇAMENTO'!$C$2)+1,FALSE),ROWS($A$2:$E42))))</f>
        <v>Torradas</v>
      </c>
      <c r="B43" s="130" t="str">
        <f t="array" ref="B43">IF(ROWS($A$2:$E$2)&gt;COUNTIF('CALC. ORÇAMENTO'!$C$2:$C$1965,PAINEL!$C$6),"",INDEX('CALC. ORÇAMENTO'!$B$2:$B$1965,SMALL(IF('CALC. ORÇAMENTO'!$C$2:$C$1965=PAINEL!$C$6,ROW('CALC. ORÇAMENTO'!$C$2:$C$1965)-ROW('CALC. ORÇAMENTO'!$C$2)+1,FALSE),ROWS($A$2:$E42))))</f>
        <v>04 - SALADAS</v>
      </c>
      <c r="C43" s="131">
        <f t="array" ref="C43">IF(ROWS($A$2:$E42)&gt;COUNTIF('CALC. ORÇAMENTO'!$C$2:$C$1965,PAINEL!$C$6),"",INDEX('CALC. ORÇAMENTO'!$D$2:$D$1965,SMALL(IF('CALC. ORÇAMENTO'!$C$2:$C$1965=PAINEL!$C$6,ROW('CALC. ORÇAMENTO'!$C$2:$C$1965)-ROW('CALC. ORÇAMENTO'!$C$2)+1,FALSE),ROWS($A$2:$E42))))</f>
        <v>5.0000000000000001E-3</v>
      </c>
      <c r="D43" s="130" t="str">
        <f t="array" ref="D43">IF(ROWS($A$2:$E42)&gt;COUNTIF('CALC. ORÇAMENTO'!$C$2:$C$1965,PAINEL!$C$6),"",INDEX('CALC. ORÇAMENTO'!$E$2:$E$1965,SMALL(IF('CALC. ORÇAMENTO'!$C$2:$C$1965=PAINEL!$C$6,ROW('CALC. ORÇAMENTO'!$C$2:$C$1965)-ROW('CALC. ORÇAMENTO'!$C$2)+1,FALSE),ROWS($A$2:$E42))))</f>
        <v>kg</v>
      </c>
      <c r="E43" s="132">
        <f t="array" ref="E43">IF(ROWS($A$2:$E42)&gt;COUNTIF('CALC. ORÇAMENTO'!$C$2:$C$1965,PAINEL!$C$6),"",INDEX('CALC. ORÇAMENTO'!$F$2:$F$1965,SMALL(IF('CALC. ORÇAMENTO'!$C$2:$C$1965=PAINEL!$C$6,ROW('CALC. ORÇAMENTO'!$C$2:$C$1965)-ROW('CALC. ORÇAMENTO'!$C$2)+1,FALSE),ROWS($A$2:$E42))))</f>
        <v>15</v>
      </c>
    </row>
    <row r="44" spans="1:5" ht="15.75" customHeight="1" x14ac:dyDescent="0.2">
      <c r="A44" s="130" t="str">
        <f t="array" ref="A44">IF(ROWS($A$2:$E$2)&gt;COUNTIF('CALC. ORÇAMENTO'!$C$2:$C$1965,PAINEL!$C$6),"",INDEX('CALC. ORÇAMENTO'!$A$2:$A$1965,SMALL(IF('CALC. ORÇAMENTO'!$C$2:$C$1965=PAINEL!$C$6,ROW('CALC. ORÇAMENTO'!$C$2:$C$1965)-ROW('CALC. ORÇAMENTO'!$C$2)+1,FALSE),ROWS($A$2:$E43))))</f>
        <v>Açucar Bebidas</v>
      </c>
      <c r="B44" s="130" t="str">
        <f t="array" ref="B44">IF(ROWS($A$2:$E$2)&gt;COUNTIF('CALC. ORÇAMENTO'!$C$2:$C$1965,PAINEL!$C$6),"",INDEX('CALC. ORÇAMENTO'!$B$2:$B$1965,SMALL(IF('CALC. ORÇAMENTO'!$C$2:$C$1965=PAINEL!$C$6,ROW('CALC. ORÇAMENTO'!$C$2:$C$1965)-ROW('CALC. ORÇAMENTO'!$C$2)+1,FALSE),ROWS($A$2:$E43))))</f>
        <v>05 - BEBIDAS</v>
      </c>
      <c r="C44" s="131">
        <f t="array" ref="C44">IF(ROWS($A$2:$E43)&gt;COUNTIF('CALC. ORÇAMENTO'!$C$2:$C$1965,PAINEL!$C$6),"",INDEX('CALC. ORÇAMENTO'!$D$2:$D$1965,SMALL(IF('CALC. ORÇAMENTO'!$C$2:$C$1965=PAINEL!$C$6,ROW('CALC. ORÇAMENTO'!$C$2:$C$1965)-ROW('CALC. ORÇAMENTO'!$C$2)+1,FALSE),ROWS($A$2:$E43))))</f>
        <v>0.125</v>
      </c>
      <c r="D44" s="130" t="str">
        <f t="array" ref="D44">IF(ROWS($A$2:$E43)&gt;COUNTIF('CALC. ORÇAMENTO'!$C$2:$C$1965,PAINEL!$C$6),"",INDEX('CALC. ORÇAMENTO'!$E$2:$E$1965,SMALL(IF('CALC. ORÇAMENTO'!$C$2:$C$1965=PAINEL!$C$6,ROW('CALC. ORÇAMENTO'!$C$2:$C$1965)-ROW('CALC. ORÇAMENTO'!$C$2)+1,FALSE),ROWS($A$2:$E43))))</f>
        <v>kg</v>
      </c>
      <c r="E44" s="132">
        <f t="array" ref="E44">IF(ROWS($A$2:$E43)&gt;COUNTIF('CALC. ORÇAMENTO'!$C$2:$C$1965,PAINEL!$C$6),"",INDEX('CALC. ORÇAMENTO'!$F$2:$F$1965,SMALL(IF('CALC. ORÇAMENTO'!$C$2:$C$1965=PAINEL!$C$6,ROW('CALC. ORÇAMENTO'!$C$2:$C$1965)-ROW('CALC. ORÇAMENTO'!$C$2)+1,FALSE),ROWS($A$2:$E43))))</f>
        <v>5</v>
      </c>
    </row>
    <row r="45" spans="1:5" ht="15.75" customHeight="1" x14ac:dyDescent="0.2">
      <c r="A45" s="130" t="str">
        <f t="array" ref="A45">IF(ROWS($A$2:$E$2)&gt;COUNTIF('CALC. ORÇAMENTO'!$C$2:$C$1965,PAINEL!$C$6),"",INDEX('CALC. ORÇAMENTO'!$A$2:$A$1965,SMALL(IF('CALC. ORÇAMENTO'!$C$2:$C$1965=PAINEL!$C$6,ROW('CALC. ORÇAMENTO'!$C$2:$C$1965)-ROW('CALC. ORÇAMENTO'!$C$2)+1,FALSE),ROWS($A$2:$E44))))</f>
        <v>Chá gelado</v>
      </c>
      <c r="B45" s="130" t="str">
        <f t="array" ref="B45">IF(ROWS($A$2:$E$2)&gt;COUNTIF('CALC. ORÇAMENTO'!$C$2:$C$1965,PAINEL!$C$6),"",INDEX('CALC. ORÇAMENTO'!$B$2:$B$1965,SMALL(IF('CALC. ORÇAMENTO'!$C$2:$C$1965=PAINEL!$C$6,ROW('CALC. ORÇAMENTO'!$C$2:$C$1965)-ROW('CALC. ORÇAMENTO'!$C$2)+1,FALSE),ROWS($A$2:$E44))))</f>
        <v>05 - BEBIDAS</v>
      </c>
      <c r="C45" s="131">
        <f t="array" ref="C45">IF(ROWS($A$2:$E44)&gt;COUNTIF('CALC. ORÇAMENTO'!$C$2:$C$1965,PAINEL!$C$6),"",INDEX('CALC. ORÇAMENTO'!$D$2:$D$1965,SMALL(IF('CALC. ORÇAMENTO'!$C$2:$C$1965=PAINEL!$C$6,ROW('CALC. ORÇAMENTO'!$C$2:$C$1965)-ROW('CALC. ORÇAMENTO'!$C$2)+1,FALSE),ROWS($A$2:$E44))))</f>
        <v>0.25</v>
      </c>
      <c r="D45" s="130" t="str">
        <f t="array" ref="D45">IF(ROWS($A$2:$E44)&gt;COUNTIF('CALC. ORÇAMENTO'!$C$2:$C$1965,PAINEL!$C$6),"",INDEX('CALC. ORÇAMENTO'!$E$2:$E$1965,SMALL(IF('CALC. ORÇAMENTO'!$C$2:$C$1965=PAINEL!$C$6,ROW('CALC. ORÇAMENTO'!$C$2:$C$1965)-ROW('CALC. ORÇAMENTO'!$C$2)+1,FALSE),ROWS($A$2:$E44))))</f>
        <v>litro</v>
      </c>
      <c r="E45" s="132">
        <f t="array" ref="E45">IF(ROWS($A$2:$E44)&gt;COUNTIF('CALC. ORÇAMENTO'!$C$2:$C$1965,PAINEL!$C$6),"",INDEX('CALC. ORÇAMENTO'!$F$2:$F$1965,SMALL(IF('CALC. ORÇAMENTO'!$C$2:$C$1965=PAINEL!$C$6,ROW('CALC. ORÇAMENTO'!$C$2:$C$1965)-ROW('CALC. ORÇAMENTO'!$C$2)+1,FALSE),ROWS($A$2:$E44))))</f>
        <v>4</v>
      </c>
    </row>
    <row r="46" spans="1:5" ht="15.75" customHeight="1" x14ac:dyDescent="0.2">
      <c r="A46" s="130" t="str">
        <f t="array" ref="A46">IF(ROWS($A$2:$E$2)&gt;COUNTIF('CALC. ORÇAMENTO'!$C$2:$C$1965,PAINEL!$C$6),"",INDEX('CALC. ORÇAMENTO'!$A$2:$A$1965,SMALL(IF('CALC. ORÇAMENTO'!$C$2:$C$1965=PAINEL!$C$6,ROW('CALC. ORÇAMENTO'!$C$2:$C$1965)-ROW('CALC. ORÇAMENTO'!$C$2)+1,FALSE),ROWS($A$2:$E45))))</f>
        <v>Coca Cola</v>
      </c>
      <c r="B46" s="130" t="str">
        <f t="array" ref="B46">IF(ROWS($A$2:$E$2)&gt;COUNTIF('CALC. ORÇAMENTO'!$C$2:$C$1965,PAINEL!$C$6),"",INDEX('CALC. ORÇAMENTO'!$B$2:$B$1965,SMALL(IF('CALC. ORÇAMENTO'!$C$2:$C$1965=PAINEL!$C$6,ROW('CALC. ORÇAMENTO'!$C$2:$C$1965)-ROW('CALC. ORÇAMENTO'!$C$2)+1,FALSE),ROWS($A$2:$E45))))</f>
        <v>05 - BEBIDAS</v>
      </c>
      <c r="C46" s="131">
        <f t="array" ref="C46">IF(ROWS($A$2:$E45)&gt;COUNTIF('CALC. ORÇAMENTO'!$C$2:$C$1965,PAINEL!$C$6),"",INDEX('CALC. ORÇAMENTO'!$D$2:$D$1965,SMALL(IF('CALC. ORÇAMENTO'!$C$2:$C$1965=PAINEL!$C$6,ROW('CALC. ORÇAMENTO'!$C$2:$C$1965)-ROW('CALC. ORÇAMENTO'!$C$2)+1,FALSE),ROWS($A$2:$E45))))</f>
        <v>0.12</v>
      </c>
      <c r="D46" s="130" t="str">
        <f t="array" ref="D46">IF(ROWS($A$2:$E45)&gt;COUNTIF('CALC. ORÇAMENTO'!$C$2:$C$1965,PAINEL!$C$6),"",INDEX('CALC. ORÇAMENTO'!$E$2:$E$1965,SMALL(IF('CALC. ORÇAMENTO'!$C$2:$C$1965=PAINEL!$C$6,ROW('CALC. ORÇAMENTO'!$C$2:$C$1965)-ROW('CALC. ORÇAMENTO'!$C$2)+1,FALSE),ROWS($A$2:$E45))))</f>
        <v>garrafa</v>
      </c>
      <c r="E46" s="132">
        <f t="array" ref="E46">IF(ROWS($A$2:$E45)&gt;COUNTIF('CALC. ORÇAMENTO'!$C$2:$C$1965,PAINEL!$C$6),"",INDEX('CALC. ORÇAMENTO'!$F$2:$F$1965,SMALL(IF('CALC. ORÇAMENTO'!$C$2:$C$1965=PAINEL!$C$6,ROW('CALC. ORÇAMENTO'!$C$2:$C$1965)-ROW('CALC. ORÇAMENTO'!$C$2)+1,FALSE),ROWS($A$2:$E45))))</f>
        <v>10</v>
      </c>
    </row>
    <row r="47" spans="1:5" ht="15.75" customHeight="1" x14ac:dyDescent="0.2">
      <c r="A47" s="130" t="str">
        <f t="array" ref="A47">IF(ROWS($A$2:$E$2)&gt;COUNTIF('CALC. ORÇAMENTO'!$C$2:$C$1965,PAINEL!$C$6),"",INDEX('CALC. ORÇAMENTO'!$A$2:$A$1965,SMALL(IF('CALC. ORÇAMENTO'!$C$2:$C$1965=PAINEL!$C$6,ROW('CALC. ORÇAMENTO'!$C$2:$C$1965)-ROW('CALC. ORÇAMENTO'!$C$2)+1,FALSE),ROWS($A$2:$E46))))</f>
        <v>Coca Cola Zero</v>
      </c>
      <c r="B47" s="130" t="str">
        <f t="array" ref="B47">IF(ROWS($A$2:$E$2)&gt;COUNTIF('CALC. ORÇAMENTO'!$C$2:$C$1965,PAINEL!$C$6),"",INDEX('CALC. ORÇAMENTO'!$B$2:$B$1965,SMALL(IF('CALC. ORÇAMENTO'!$C$2:$C$1965=PAINEL!$C$6,ROW('CALC. ORÇAMENTO'!$C$2:$C$1965)-ROW('CALC. ORÇAMENTO'!$C$2)+1,FALSE),ROWS($A$2:$E46))))</f>
        <v>05 - BEBIDAS</v>
      </c>
      <c r="C47" s="131">
        <f t="array" ref="C47">IF(ROWS($A$2:$E46)&gt;COUNTIF('CALC. ORÇAMENTO'!$C$2:$C$1965,PAINEL!$C$6),"",INDEX('CALC. ORÇAMENTO'!$D$2:$D$1965,SMALL(IF('CALC. ORÇAMENTO'!$C$2:$C$1965=PAINEL!$C$6,ROW('CALC. ORÇAMENTO'!$C$2:$C$1965)-ROW('CALC. ORÇAMENTO'!$C$2)+1,FALSE),ROWS($A$2:$E46))))</f>
        <v>0.05</v>
      </c>
      <c r="D47" s="130" t="str">
        <f t="array" ref="D47">IF(ROWS($A$2:$E46)&gt;COUNTIF('CALC. ORÇAMENTO'!$C$2:$C$1965,PAINEL!$C$6),"",INDEX('CALC. ORÇAMENTO'!$E$2:$E$1965,SMALL(IF('CALC. ORÇAMENTO'!$C$2:$C$1965=PAINEL!$C$6,ROW('CALC. ORÇAMENTO'!$C$2:$C$1965)-ROW('CALC. ORÇAMENTO'!$C$2)+1,FALSE),ROWS($A$2:$E46))))</f>
        <v>garrafa</v>
      </c>
      <c r="E47" s="132">
        <f t="array" ref="E47">IF(ROWS($A$2:$E46)&gt;COUNTIF('CALC. ORÇAMENTO'!$C$2:$C$1965,PAINEL!$C$6),"",INDEX('CALC. ORÇAMENTO'!$F$2:$F$1965,SMALL(IF('CALC. ORÇAMENTO'!$C$2:$C$1965=PAINEL!$C$6,ROW('CALC. ORÇAMENTO'!$C$2:$C$1965)-ROW('CALC. ORÇAMENTO'!$C$2)+1,FALSE),ROWS($A$2:$E46))))</f>
        <v>9</v>
      </c>
    </row>
    <row r="48" spans="1:5" ht="15.75" customHeight="1" x14ac:dyDescent="0.2">
      <c r="A48" s="130" t="str">
        <f t="array" ref="A48">IF(ROWS($A$2:$E$2)&gt;COUNTIF('CALC. ORÇAMENTO'!$C$2:$C$1965,PAINEL!$C$6),"",INDEX('CALC. ORÇAMENTO'!$A$2:$A$1965,SMALL(IF('CALC. ORÇAMENTO'!$C$2:$C$1965=PAINEL!$C$6,ROW('CALC. ORÇAMENTO'!$C$2:$C$1965)-ROW('CALC. ORÇAMENTO'!$C$2)+1,FALSE),ROWS($A$2:$E47))))</f>
        <v>Gelo 25kg</v>
      </c>
      <c r="B48" s="130" t="str">
        <f t="array" ref="B48">IF(ROWS($A$2:$E$2)&gt;COUNTIF('CALC. ORÇAMENTO'!$C$2:$C$1965,PAINEL!$C$6),"",INDEX('CALC. ORÇAMENTO'!$B$2:$B$1965,SMALL(IF('CALC. ORÇAMENTO'!$C$2:$C$1965=PAINEL!$C$6,ROW('CALC. ORÇAMENTO'!$C$2:$C$1965)-ROW('CALC. ORÇAMENTO'!$C$2)+1,FALSE),ROWS($A$2:$E47))))</f>
        <v>05 - BEBIDAS</v>
      </c>
      <c r="C48" s="131">
        <f t="array" ref="C48">IF(ROWS($A$2:$E47)&gt;COUNTIF('CALC. ORÇAMENTO'!$C$2:$C$1965,PAINEL!$C$6),"",INDEX('CALC. ORÇAMENTO'!$D$2:$D$1965,SMALL(IF('CALC. ORÇAMENTO'!$C$2:$C$1965=PAINEL!$C$6,ROW('CALC. ORÇAMENTO'!$C$2:$C$1965)-ROW('CALC. ORÇAMENTO'!$C$2)+1,FALSE),ROWS($A$2:$E47))))</f>
        <v>0.05</v>
      </c>
      <c r="D48" s="130" t="str">
        <f t="array" ref="D48">IF(ROWS($A$2:$E47)&gt;COUNTIF('CALC. ORÇAMENTO'!$C$2:$C$1965,PAINEL!$C$6),"",INDEX('CALC. ORÇAMENTO'!$E$2:$E$1965,SMALL(IF('CALC. ORÇAMENTO'!$C$2:$C$1965=PAINEL!$C$6,ROW('CALC. ORÇAMENTO'!$C$2:$C$1965)-ROW('CALC. ORÇAMENTO'!$C$2)+1,FALSE),ROWS($A$2:$E47))))</f>
        <v>unid</v>
      </c>
      <c r="E48" s="132">
        <f t="array" ref="E48">IF(ROWS($A$2:$E47)&gt;COUNTIF('CALC. ORÇAMENTO'!$C$2:$C$1965,PAINEL!$C$6),"",INDEX('CALC. ORÇAMENTO'!$F$2:$F$1965,SMALL(IF('CALC. ORÇAMENTO'!$C$2:$C$1965=PAINEL!$C$6,ROW('CALC. ORÇAMENTO'!$C$2:$C$1965)-ROW('CALC. ORÇAMENTO'!$C$2)+1,FALSE),ROWS($A$2:$E47))))</f>
        <v>28</v>
      </c>
    </row>
    <row r="49" spans="1:5" ht="15.75" customHeight="1" x14ac:dyDescent="0.2">
      <c r="A49" s="130" t="str">
        <f t="array" ref="A49">IF(ROWS($A$2:$E$2)&gt;COUNTIF('CALC. ORÇAMENTO'!$C$2:$C$1965,PAINEL!$C$6),"",INDEX('CALC. ORÇAMENTO'!$A$2:$A$1965,SMALL(IF('CALC. ORÇAMENTO'!$C$2:$C$1965=PAINEL!$C$6,ROW('CALC. ORÇAMENTO'!$C$2:$C$1965)-ROW('CALC. ORÇAMENTO'!$C$2)+1,FALSE),ROWS($A$2:$E48))))</f>
        <v>Gelo 5kg</v>
      </c>
      <c r="B49" s="130" t="str">
        <f t="array" ref="B49">IF(ROWS($A$2:$E$2)&gt;COUNTIF('CALC. ORÇAMENTO'!$C$2:$C$1965,PAINEL!$C$6),"",INDEX('CALC. ORÇAMENTO'!$B$2:$B$1965,SMALL(IF('CALC. ORÇAMENTO'!$C$2:$C$1965=PAINEL!$C$6,ROW('CALC. ORÇAMENTO'!$C$2:$C$1965)-ROW('CALC. ORÇAMENTO'!$C$2)+1,FALSE),ROWS($A$2:$E48))))</f>
        <v>05 - BEBIDAS</v>
      </c>
      <c r="C49" s="131">
        <f t="array" ref="C49">IF(ROWS($A$2:$E48)&gt;COUNTIF('CALC. ORÇAMENTO'!$C$2:$C$1965,PAINEL!$C$6),"",INDEX('CALC. ORÇAMENTO'!$D$2:$D$1965,SMALL(IF('CALC. ORÇAMENTO'!$C$2:$C$1965=PAINEL!$C$6,ROW('CALC. ORÇAMENTO'!$C$2:$C$1965)-ROW('CALC. ORÇAMENTO'!$C$2)+1,FALSE),ROWS($A$2:$E48))))</f>
        <v>0.05</v>
      </c>
      <c r="D49" s="130" t="str">
        <f t="array" ref="D49">IF(ROWS($A$2:$E48)&gt;COUNTIF('CALC. ORÇAMENTO'!$C$2:$C$1965,PAINEL!$C$6),"",INDEX('CALC. ORÇAMENTO'!$E$2:$E$1965,SMALL(IF('CALC. ORÇAMENTO'!$C$2:$C$1965=PAINEL!$C$6,ROW('CALC. ORÇAMENTO'!$C$2:$C$1965)-ROW('CALC. ORÇAMENTO'!$C$2)+1,FALSE),ROWS($A$2:$E48))))</f>
        <v>unid</v>
      </c>
      <c r="E49" s="132">
        <f t="array" ref="E49">IF(ROWS($A$2:$E48)&gt;COUNTIF('CALC. ORÇAMENTO'!$C$2:$C$1965,PAINEL!$C$6),"",INDEX('CALC. ORÇAMENTO'!$F$2:$F$1965,SMALL(IF('CALC. ORÇAMENTO'!$C$2:$C$1965=PAINEL!$C$6,ROW('CALC. ORÇAMENTO'!$C$2:$C$1965)-ROW('CALC. ORÇAMENTO'!$C$2)+1,FALSE),ROWS($A$2:$E48))))</f>
        <v>12</v>
      </c>
    </row>
    <row r="50" spans="1:5" ht="15.75" customHeight="1" x14ac:dyDescent="0.2">
      <c r="A50" s="130" t="str">
        <f t="array" ref="A50">IF(ROWS($A$2:$E$2)&gt;COUNTIF('CALC. ORÇAMENTO'!$C$2:$C$1965,PAINEL!$C$6),"",INDEX('CALC. ORÇAMENTO'!$A$2:$A$1965,SMALL(IF('CALC. ORÇAMENTO'!$C$2:$C$1965=PAINEL!$C$6,ROW('CALC. ORÇAMENTO'!$C$2:$C$1965)-ROW('CALC. ORÇAMENTO'!$C$2)+1,FALSE),ROWS($A$2:$E49))))</f>
        <v>Guaraná</v>
      </c>
      <c r="B50" s="130" t="str">
        <f t="array" ref="B50">IF(ROWS($A$2:$E$2)&gt;COUNTIF('CALC. ORÇAMENTO'!$C$2:$C$1965,PAINEL!$C$6),"",INDEX('CALC. ORÇAMENTO'!$B$2:$B$1965,SMALL(IF('CALC. ORÇAMENTO'!$C$2:$C$1965=PAINEL!$C$6,ROW('CALC. ORÇAMENTO'!$C$2:$C$1965)-ROW('CALC. ORÇAMENTO'!$C$2)+1,FALSE),ROWS($A$2:$E49))))</f>
        <v>05 - BEBIDAS</v>
      </c>
      <c r="C50" s="131">
        <f t="array" ref="C50">IF(ROWS($A$2:$E49)&gt;COUNTIF('CALC. ORÇAMENTO'!$C$2:$C$1965,PAINEL!$C$6),"",INDEX('CALC. ORÇAMENTO'!$D$2:$D$1965,SMALL(IF('CALC. ORÇAMENTO'!$C$2:$C$1965=PAINEL!$C$6,ROW('CALC. ORÇAMENTO'!$C$2:$C$1965)-ROW('CALC. ORÇAMENTO'!$C$2)+1,FALSE),ROWS($A$2:$E49))))</f>
        <v>0.125</v>
      </c>
      <c r="D50" s="130" t="str">
        <f t="array" ref="D50">IF(ROWS($A$2:$E49)&gt;COUNTIF('CALC. ORÇAMENTO'!$C$2:$C$1965,PAINEL!$C$6),"",INDEX('CALC. ORÇAMENTO'!$E$2:$E$1965,SMALL(IF('CALC. ORÇAMENTO'!$C$2:$C$1965=PAINEL!$C$6,ROW('CALC. ORÇAMENTO'!$C$2:$C$1965)-ROW('CALC. ORÇAMENTO'!$C$2)+1,FALSE),ROWS($A$2:$E49))))</f>
        <v>garrafa</v>
      </c>
      <c r="E50" s="132">
        <f t="array" ref="E50">IF(ROWS($A$2:$E49)&gt;COUNTIF('CALC. ORÇAMENTO'!$C$2:$C$1965,PAINEL!$C$6),"",INDEX('CALC. ORÇAMENTO'!$F$2:$F$1965,SMALL(IF('CALC. ORÇAMENTO'!$C$2:$C$1965=PAINEL!$C$6,ROW('CALC. ORÇAMENTO'!$C$2:$C$1965)-ROW('CALC. ORÇAMENTO'!$C$2)+1,FALSE),ROWS($A$2:$E49))))</f>
        <v>9</v>
      </c>
    </row>
    <row r="51" spans="1:5" ht="15.75" customHeight="1" x14ac:dyDescent="0.2">
      <c r="A51" s="130" t="str">
        <f t="array" ref="A51">IF(ROWS($A$2:$E$2)&gt;COUNTIF('CALC. ORÇAMENTO'!$C$2:$C$1965,PAINEL!$C$6),"",INDEX('CALC. ORÇAMENTO'!$A$2:$A$1965,SMALL(IF('CALC. ORÇAMENTO'!$C$2:$C$1965=PAINEL!$C$6,ROW('CALC. ORÇAMENTO'!$C$2:$C$1965)-ROW('CALC. ORÇAMENTO'!$C$2)+1,FALSE),ROWS($A$2:$E50))))</f>
        <v>Guaraná Zero</v>
      </c>
      <c r="B51" s="130" t="str">
        <f t="array" ref="B51">IF(ROWS($A$2:$E$2)&gt;COUNTIF('CALC. ORÇAMENTO'!$C$2:$C$1965,PAINEL!$C$6),"",INDEX('CALC. ORÇAMENTO'!$B$2:$B$1965,SMALL(IF('CALC. ORÇAMENTO'!$C$2:$C$1965=PAINEL!$C$6,ROW('CALC. ORÇAMENTO'!$C$2:$C$1965)-ROW('CALC. ORÇAMENTO'!$C$2)+1,FALSE),ROWS($A$2:$E50))))</f>
        <v>05 - BEBIDAS</v>
      </c>
      <c r="C51" s="131">
        <f t="array" ref="C51">IF(ROWS($A$2:$E50)&gt;COUNTIF('CALC. ORÇAMENTO'!$C$2:$C$1965,PAINEL!$C$6),"",INDEX('CALC. ORÇAMENTO'!$D$2:$D$1965,SMALL(IF('CALC. ORÇAMENTO'!$C$2:$C$1965=PAINEL!$C$6,ROW('CALC. ORÇAMENTO'!$C$2:$C$1965)-ROW('CALC. ORÇAMENTO'!$C$2)+1,FALSE),ROWS($A$2:$E50))))</f>
        <v>0.04</v>
      </c>
      <c r="D51" s="130" t="str">
        <f t="array" ref="D51">IF(ROWS($A$2:$E50)&gt;COUNTIF('CALC. ORÇAMENTO'!$C$2:$C$1965,PAINEL!$C$6),"",INDEX('CALC. ORÇAMENTO'!$E$2:$E$1965,SMALL(IF('CALC. ORÇAMENTO'!$C$2:$C$1965=PAINEL!$C$6,ROW('CALC. ORÇAMENTO'!$C$2:$C$1965)-ROW('CALC. ORÇAMENTO'!$C$2)+1,FALSE),ROWS($A$2:$E50))))</f>
        <v>garrafa</v>
      </c>
      <c r="E51" s="132">
        <f t="array" ref="E51">IF(ROWS($A$2:$E50)&gt;COUNTIF('CALC. ORÇAMENTO'!$C$2:$C$1965,PAINEL!$C$6),"",INDEX('CALC. ORÇAMENTO'!$F$2:$F$1965,SMALL(IF('CALC. ORÇAMENTO'!$C$2:$C$1965=PAINEL!$C$6,ROW('CALC. ORÇAMENTO'!$C$2:$C$1965)-ROW('CALC. ORÇAMENTO'!$C$2)+1,FALSE),ROWS($A$2:$E50))))</f>
        <v>8</v>
      </c>
    </row>
    <row r="52" spans="1:5" ht="15.75" customHeight="1" x14ac:dyDescent="0.2">
      <c r="A52" s="130" t="str">
        <f t="array" ref="A52">IF(ROWS($A$2:$E$2)&gt;COUNTIF('CALC. ORÇAMENTO'!$C$2:$C$1965,PAINEL!$C$6),"",INDEX('CALC. ORÇAMENTO'!$A$2:$A$1965,SMALL(IF('CALC. ORÇAMENTO'!$C$2:$C$1965=PAINEL!$C$6,ROW('CALC. ORÇAMENTO'!$C$2:$C$1965)-ROW('CALC. ORÇAMENTO'!$C$2)+1,FALSE),ROWS($A$2:$E51))))</f>
        <v>Hortelã</v>
      </c>
      <c r="B52" s="130" t="str">
        <f t="array" ref="B52">IF(ROWS($A$2:$E$2)&gt;COUNTIF('CALC. ORÇAMENTO'!$C$2:$C$1965,PAINEL!$C$6),"",INDEX('CALC. ORÇAMENTO'!$B$2:$B$1965,SMALL(IF('CALC. ORÇAMENTO'!$C$2:$C$1965=PAINEL!$C$6,ROW('CALC. ORÇAMENTO'!$C$2:$C$1965)-ROW('CALC. ORÇAMENTO'!$C$2)+1,FALSE),ROWS($A$2:$E51))))</f>
        <v>05 - BEBIDAS</v>
      </c>
      <c r="C52" s="131">
        <f t="array" ref="C52">IF(ROWS($A$2:$E51)&gt;COUNTIF('CALC. ORÇAMENTO'!$C$2:$C$1965,PAINEL!$C$6),"",INDEX('CALC. ORÇAMENTO'!$D$2:$D$1965,SMALL(IF('CALC. ORÇAMENTO'!$C$2:$C$1965=PAINEL!$C$6,ROW('CALC. ORÇAMENTO'!$C$2:$C$1965)-ROW('CALC. ORÇAMENTO'!$C$2)+1,FALSE),ROWS($A$2:$E51))))</f>
        <v>0.02</v>
      </c>
      <c r="D52" s="130" t="str">
        <f t="array" ref="D52">IF(ROWS($A$2:$E51)&gt;COUNTIF('CALC. ORÇAMENTO'!$C$2:$C$1965,PAINEL!$C$6),"",INDEX('CALC. ORÇAMENTO'!$E$2:$E$1965,SMALL(IF('CALC. ORÇAMENTO'!$C$2:$C$1965=PAINEL!$C$6,ROW('CALC. ORÇAMENTO'!$C$2:$C$1965)-ROW('CALC. ORÇAMENTO'!$C$2)+1,FALSE),ROWS($A$2:$E51))))</f>
        <v>kg</v>
      </c>
      <c r="E52" s="132">
        <f t="array" ref="E52">IF(ROWS($A$2:$E51)&gt;COUNTIF('CALC. ORÇAMENTO'!$C$2:$C$1965,PAINEL!$C$6),"",INDEX('CALC. ORÇAMENTO'!$F$2:$F$1965,SMALL(IF('CALC. ORÇAMENTO'!$C$2:$C$1965=PAINEL!$C$6,ROW('CALC. ORÇAMENTO'!$C$2:$C$1965)-ROW('CALC. ORÇAMENTO'!$C$2)+1,FALSE),ROWS($A$2:$E51))))</f>
        <v>6</v>
      </c>
    </row>
    <row r="53" spans="1:5" ht="15.75" customHeight="1" x14ac:dyDescent="0.2">
      <c r="A53" s="130" t="str">
        <f t="array" ref="A53">IF(ROWS($A$2:$E$2)&gt;COUNTIF('CALC. ORÇAMENTO'!$C$2:$C$1965,PAINEL!$C$6),"",INDEX('CALC. ORÇAMENTO'!$A$2:$A$1965,SMALL(IF('CALC. ORÇAMENTO'!$C$2:$C$1965=PAINEL!$C$6,ROW('CALC. ORÇAMENTO'!$C$2:$C$1965)-ROW('CALC. ORÇAMENTO'!$C$2)+1,FALSE),ROWS($A$2:$E52))))</f>
        <v>Limão Siciliano</v>
      </c>
      <c r="B53" s="130" t="str">
        <f t="array" ref="B53">IF(ROWS($A$2:$E$2)&gt;COUNTIF('CALC. ORÇAMENTO'!$C$2:$C$1965,PAINEL!$C$6),"",INDEX('CALC. ORÇAMENTO'!$B$2:$B$1965,SMALL(IF('CALC. ORÇAMENTO'!$C$2:$C$1965=PAINEL!$C$6,ROW('CALC. ORÇAMENTO'!$C$2:$C$1965)-ROW('CALC. ORÇAMENTO'!$C$2)+1,FALSE),ROWS($A$2:$E52))))</f>
        <v>05 - BEBIDAS</v>
      </c>
      <c r="C53" s="131">
        <f t="array" ref="C53">IF(ROWS($A$2:$E52)&gt;COUNTIF('CALC. ORÇAMENTO'!$C$2:$C$1965,PAINEL!$C$6),"",INDEX('CALC. ORÇAMENTO'!$D$2:$D$1965,SMALL(IF('CALC. ORÇAMENTO'!$C$2:$C$1965=PAINEL!$C$6,ROW('CALC. ORÇAMENTO'!$C$2:$C$1965)-ROW('CALC. ORÇAMENTO'!$C$2)+1,FALSE),ROWS($A$2:$E52))))</f>
        <v>0.01</v>
      </c>
      <c r="D53" s="130" t="str">
        <f t="array" ref="D53">IF(ROWS($A$2:$E52)&gt;COUNTIF('CALC. ORÇAMENTO'!$C$2:$C$1965,PAINEL!$C$6),"",INDEX('CALC. ORÇAMENTO'!$E$2:$E$1965,SMALL(IF('CALC. ORÇAMENTO'!$C$2:$C$1965=PAINEL!$C$6,ROW('CALC. ORÇAMENTO'!$C$2:$C$1965)-ROW('CALC. ORÇAMENTO'!$C$2)+1,FALSE),ROWS($A$2:$E52))))</f>
        <v>unid</v>
      </c>
      <c r="E53" s="132">
        <f t="array" ref="E53">IF(ROWS($A$2:$E52)&gt;COUNTIF('CALC. ORÇAMENTO'!$C$2:$C$1965,PAINEL!$C$6),"",INDEX('CALC. ORÇAMENTO'!$F$2:$F$1965,SMALL(IF('CALC. ORÇAMENTO'!$C$2:$C$1965=PAINEL!$C$6,ROW('CALC. ORÇAMENTO'!$C$2:$C$1965)-ROW('CALC. ORÇAMENTO'!$C$2)+1,FALSE),ROWS($A$2:$E52))))</f>
        <v>12</v>
      </c>
    </row>
    <row r="54" spans="1:5" ht="15.75" customHeight="1" x14ac:dyDescent="0.2">
      <c r="A54" s="130" t="str">
        <f t="array" ref="A54">IF(ROWS($A$2:$E$2)&gt;COUNTIF('CALC. ORÇAMENTO'!$C$2:$C$1965,PAINEL!$C$6),"",INDEX('CALC. ORÇAMENTO'!$A$2:$A$1965,SMALL(IF('CALC. ORÇAMENTO'!$C$2:$C$1965=PAINEL!$C$6,ROW('CALC. ORÇAMENTO'!$C$2:$C$1965)-ROW('CALC. ORÇAMENTO'!$C$2)+1,FALSE),ROWS($A$2:$E53))))</f>
        <v>Morango</v>
      </c>
      <c r="B54" s="130" t="str">
        <f t="array" ref="B54">IF(ROWS($A$2:$E$2)&gt;COUNTIF('CALC. ORÇAMENTO'!$C$2:$C$1965,PAINEL!$C$6),"",INDEX('CALC. ORÇAMENTO'!$B$2:$B$1965,SMALL(IF('CALC. ORÇAMENTO'!$C$2:$C$1965=PAINEL!$C$6,ROW('CALC. ORÇAMENTO'!$C$2:$C$1965)-ROW('CALC. ORÇAMENTO'!$C$2)+1,FALSE),ROWS($A$2:$E53))))</f>
        <v>05 - BEBIDAS</v>
      </c>
      <c r="C54" s="131">
        <f t="array" ref="C54">IF(ROWS($A$2:$E53)&gt;COUNTIF('CALC. ORÇAMENTO'!$C$2:$C$1965,PAINEL!$C$6),"",INDEX('CALC. ORÇAMENTO'!$D$2:$D$1965,SMALL(IF('CALC. ORÇAMENTO'!$C$2:$C$1965=PAINEL!$C$6,ROW('CALC. ORÇAMENTO'!$C$2:$C$1965)-ROW('CALC. ORÇAMENTO'!$C$2)+1,FALSE),ROWS($A$2:$E53))))</f>
        <v>0.02</v>
      </c>
      <c r="D54" s="130" t="str">
        <f t="array" ref="D54">IF(ROWS($A$2:$E53)&gt;COUNTIF('CALC. ORÇAMENTO'!$C$2:$C$1965,PAINEL!$C$6),"",INDEX('CALC. ORÇAMENTO'!$E$2:$E$1965,SMALL(IF('CALC. ORÇAMENTO'!$C$2:$C$1965=PAINEL!$C$6,ROW('CALC. ORÇAMENTO'!$C$2:$C$1965)-ROW('CALC. ORÇAMENTO'!$C$2)+1,FALSE),ROWS($A$2:$E53))))</f>
        <v>kg</v>
      </c>
      <c r="E54" s="132">
        <f t="array" ref="E54">IF(ROWS($A$2:$E53)&gt;COUNTIF('CALC. ORÇAMENTO'!$C$2:$C$1965,PAINEL!$C$6),"",INDEX('CALC. ORÇAMENTO'!$F$2:$F$1965,SMALL(IF('CALC. ORÇAMENTO'!$C$2:$C$1965=PAINEL!$C$6,ROW('CALC. ORÇAMENTO'!$C$2:$C$1965)-ROW('CALC. ORÇAMENTO'!$C$2)+1,FALSE),ROWS($A$2:$E53))))</f>
        <v>30</v>
      </c>
    </row>
    <row r="55" spans="1:5" ht="15.75" customHeight="1" x14ac:dyDescent="0.2">
      <c r="A55" s="130" t="str">
        <f t="array" ref="A55">IF(ROWS($A$2:$E$2)&gt;COUNTIF('CALC. ORÇAMENTO'!$C$2:$C$1965,PAINEL!$C$6),"",INDEX('CALC. ORÇAMENTO'!$A$2:$A$1965,SMALL(IF('CALC. ORÇAMENTO'!$C$2:$C$1965=PAINEL!$C$6,ROW('CALC. ORÇAMENTO'!$C$2:$C$1965)-ROW('CALC. ORÇAMENTO'!$C$2)+1,FALSE),ROWS($A$2:$E54))))</f>
        <v>Suco Caju</v>
      </c>
      <c r="B55" s="130" t="str">
        <f t="array" ref="B55">IF(ROWS($A$2:$E$2)&gt;COUNTIF('CALC. ORÇAMENTO'!$C$2:$C$1965,PAINEL!$C$6),"",INDEX('CALC. ORÇAMENTO'!$B$2:$B$1965,SMALL(IF('CALC. ORÇAMENTO'!$C$2:$C$1965=PAINEL!$C$6,ROW('CALC. ORÇAMENTO'!$C$2:$C$1965)-ROW('CALC. ORÇAMENTO'!$C$2)+1,FALSE),ROWS($A$2:$E54))))</f>
        <v>05 - BEBIDAS</v>
      </c>
      <c r="C55" s="131">
        <f t="array" ref="C55">IF(ROWS($A$2:$E54)&gt;COUNTIF('CALC. ORÇAMENTO'!$C$2:$C$1965,PAINEL!$C$6),"",INDEX('CALC. ORÇAMENTO'!$D$2:$D$1965,SMALL(IF('CALC. ORÇAMENTO'!$C$2:$C$1965=PAINEL!$C$6,ROW('CALC. ORÇAMENTO'!$C$2:$C$1965)-ROW('CALC. ORÇAMENTO'!$C$2)+1,FALSE),ROWS($A$2:$E54))))</f>
        <v>0.4</v>
      </c>
      <c r="D55" s="130" t="str">
        <f t="array" ref="D55">IF(ROWS($A$2:$E54)&gt;COUNTIF('CALC. ORÇAMENTO'!$C$2:$C$1965,PAINEL!$C$6),"",INDEX('CALC. ORÇAMENTO'!$E$2:$E$1965,SMALL(IF('CALC. ORÇAMENTO'!$C$2:$C$1965=PAINEL!$C$6,ROW('CALC. ORÇAMENTO'!$C$2:$C$1965)-ROW('CALC. ORÇAMENTO'!$C$2)+1,FALSE),ROWS($A$2:$E54))))</f>
        <v>litro</v>
      </c>
      <c r="E55" s="132">
        <f t="array" ref="E55">IF(ROWS($A$2:$E54)&gt;COUNTIF('CALC. ORÇAMENTO'!$C$2:$C$1965,PAINEL!$C$6),"",INDEX('CALC. ORÇAMENTO'!$F$2:$F$1965,SMALL(IF('CALC. ORÇAMENTO'!$C$2:$C$1965=PAINEL!$C$6,ROW('CALC. ORÇAMENTO'!$C$2:$C$1965)-ROW('CALC. ORÇAMENTO'!$C$2)+1,FALSE),ROWS($A$2:$E54))))</f>
        <v>2</v>
      </c>
    </row>
    <row r="56" spans="1:5" ht="15.75" customHeight="1" x14ac:dyDescent="0.2">
      <c r="A56" s="130" t="str">
        <f t="array" ref="A56">IF(ROWS($A$2:$E$2)&gt;COUNTIF('CALC. ORÇAMENTO'!$C$2:$C$1965,PAINEL!$C$6),"",INDEX('CALC. ORÇAMENTO'!$A$2:$A$1965,SMALL(IF('CALC. ORÇAMENTO'!$C$2:$C$1965=PAINEL!$C$6,ROW('CALC. ORÇAMENTO'!$C$2:$C$1965)-ROW('CALC. ORÇAMENTO'!$C$2)+1,FALSE),ROWS($A$2:$E55))))</f>
        <v>Suco Maracuja</v>
      </c>
      <c r="B56" s="130" t="str">
        <f t="array" ref="B56">IF(ROWS($A$2:$E$2)&gt;COUNTIF('CALC. ORÇAMENTO'!$C$2:$C$1965,PAINEL!$C$6),"",INDEX('CALC. ORÇAMENTO'!$B$2:$B$1965,SMALL(IF('CALC. ORÇAMENTO'!$C$2:$C$1965=PAINEL!$C$6,ROW('CALC. ORÇAMENTO'!$C$2:$C$1965)-ROW('CALC. ORÇAMENTO'!$C$2)+1,FALSE),ROWS($A$2:$E55))))</f>
        <v>05 - BEBIDAS</v>
      </c>
      <c r="C56" s="131">
        <f t="array" ref="C56">IF(ROWS($A$2:$E55)&gt;COUNTIF('CALC. ORÇAMENTO'!$C$2:$C$1965,PAINEL!$C$6),"",INDEX('CALC. ORÇAMENTO'!$D$2:$D$1965,SMALL(IF('CALC. ORÇAMENTO'!$C$2:$C$1965=PAINEL!$C$6,ROW('CALC. ORÇAMENTO'!$C$2:$C$1965)-ROW('CALC. ORÇAMENTO'!$C$2)+1,FALSE),ROWS($A$2:$E55))))</f>
        <v>0.4</v>
      </c>
      <c r="D56" s="130" t="str">
        <f t="array" ref="D56">IF(ROWS($A$2:$E55)&gt;COUNTIF('CALC. ORÇAMENTO'!$C$2:$C$1965,PAINEL!$C$6),"",INDEX('CALC. ORÇAMENTO'!$E$2:$E$1965,SMALL(IF('CALC. ORÇAMENTO'!$C$2:$C$1965=PAINEL!$C$6,ROW('CALC. ORÇAMENTO'!$C$2:$C$1965)-ROW('CALC. ORÇAMENTO'!$C$2)+1,FALSE),ROWS($A$2:$E55))))</f>
        <v>litro</v>
      </c>
      <c r="E56" s="132">
        <f t="array" ref="E56">IF(ROWS($A$2:$E55)&gt;COUNTIF('CALC. ORÇAMENTO'!$C$2:$C$1965,PAINEL!$C$6),"",INDEX('CALC. ORÇAMENTO'!$F$2:$F$1965,SMALL(IF('CALC. ORÇAMENTO'!$C$2:$C$1965=PAINEL!$C$6,ROW('CALC. ORÇAMENTO'!$C$2:$C$1965)-ROW('CALC. ORÇAMENTO'!$C$2)+1,FALSE),ROWS($A$2:$E55))))</f>
        <v>3</v>
      </c>
    </row>
    <row r="57" spans="1:5" ht="15.75" customHeight="1" x14ac:dyDescent="0.2">
      <c r="A57" s="130" t="str">
        <f t="array" ref="A57">IF(ROWS($A$2:$E$2)&gt;COUNTIF('CALC. ORÇAMENTO'!$C$2:$C$1965,PAINEL!$C$6),"",INDEX('CALC. ORÇAMENTO'!$A$2:$A$1965,SMALL(IF('CALC. ORÇAMENTO'!$C$2:$C$1965=PAINEL!$C$6,ROW('CALC. ORÇAMENTO'!$C$2:$C$1965)-ROW('CALC. ORÇAMENTO'!$C$2)+1,FALSE),ROWS($A$2:$E56))))</f>
        <v xml:space="preserve">Açai </v>
      </c>
      <c r="B57" s="130" t="str">
        <f t="array" ref="B57">IF(ROWS($A$2:$E$2)&gt;COUNTIF('CALC. ORÇAMENTO'!$C$2:$C$1965,PAINEL!$C$6),"",INDEX('CALC. ORÇAMENTO'!$B$2:$B$1965,SMALL(IF('CALC. ORÇAMENTO'!$C$2:$C$1965=PAINEL!$C$6,ROW('CALC. ORÇAMENTO'!$C$2:$C$1965)-ROW('CALC. ORÇAMENTO'!$C$2)+1,FALSE),ROWS($A$2:$E56))))</f>
        <v>06 - SOBREMESA</v>
      </c>
      <c r="C57" s="131">
        <f t="array" ref="C57">IF(ROWS($A$2:$E56)&gt;COUNTIF('CALC. ORÇAMENTO'!$C$2:$C$1965,PAINEL!$C$6),"",INDEX('CALC. ORÇAMENTO'!$D$2:$D$1965,SMALL(IF('CALC. ORÇAMENTO'!$C$2:$C$1965=PAINEL!$C$6,ROW('CALC. ORÇAMENTO'!$C$2:$C$1965)-ROW('CALC. ORÇAMENTO'!$C$2)+1,FALSE),ROWS($A$2:$E56))))</f>
        <v>0.1</v>
      </c>
      <c r="D57" s="130" t="str">
        <f t="array" ref="D57">IF(ROWS($A$2:$E56)&gt;COUNTIF('CALC. ORÇAMENTO'!$C$2:$C$1965,PAINEL!$C$6),"",INDEX('CALC. ORÇAMENTO'!$E$2:$E$1965,SMALL(IF('CALC. ORÇAMENTO'!$C$2:$C$1965=PAINEL!$C$6,ROW('CALC. ORÇAMENTO'!$C$2:$C$1965)-ROW('CALC. ORÇAMENTO'!$C$2)+1,FALSE),ROWS($A$2:$E56))))</f>
        <v>kg</v>
      </c>
      <c r="E57" s="132">
        <f t="array" ref="E57">IF(ROWS($A$2:$E56)&gt;COUNTIF('CALC. ORÇAMENTO'!$C$2:$C$1965,PAINEL!$C$6),"",INDEX('CALC. ORÇAMENTO'!$F$2:$F$1965,SMALL(IF('CALC. ORÇAMENTO'!$C$2:$C$1965=PAINEL!$C$6,ROW('CALC. ORÇAMENTO'!$C$2:$C$1965)-ROW('CALC. ORÇAMENTO'!$C$2)+1,FALSE),ROWS($A$2:$E56))))</f>
        <v>16</v>
      </c>
    </row>
    <row r="58" spans="1:5" ht="15.75" customHeight="1" x14ac:dyDescent="0.2">
      <c r="A58" s="130" t="str">
        <f t="array" ref="A58">IF(ROWS($A$2:$E$2)&gt;COUNTIF('CALC. ORÇAMENTO'!$C$2:$C$1965,PAINEL!$C$6),"",INDEX('CALC. ORÇAMENTO'!$A$2:$A$1965,SMALL(IF('CALC. ORÇAMENTO'!$C$2:$C$1965=PAINEL!$C$6,ROW('CALC. ORÇAMENTO'!$C$2:$C$1965)-ROW('CALC. ORÇAMENTO'!$C$2)+1,FALSE),ROWS($A$2:$E57))))</f>
        <v>Banana</v>
      </c>
      <c r="B58" s="130" t="str">
        <f t="array" ref="B58">IF(ROWS($A$2:$E$2)&gt;COUNTIF('CALC. ORÇAMENTO'!$C$2:$C$1965,PAINEL!$C$6),"",INDEX('CALC. ORÇAMENTO'!$B$2:$B$1965,SMALL(IF('CALC. ORÇAMENTO'!$C$2:$C$1965=PAINEL!$C$6,ROW('CALC. ORÇAMENTO'!$C$2:$C$1965)-ROW('CALC. ORÇAMENTO'!$C$2)+1,FALSE),ROWS($A$2:$E57))))</f>
        <v>06 - SOBREMESA</v>
      </c>
      <c r="C58" s="131">
        <f t="array" ref="C58">IF(ROWS($A$2:$E57)&gt;COUNTIF('CALC. ORÇAMENTO'!$C$2:$C$1965,PAINEL!$C$6),"",INDEX('CALC. ORÇAMENTO'!$D$2:$D$1965,SMALL(IF('CALC. ORÇAMENTO'!$C$2:$C$1965=PAINEL!$C$6,ROW('CALC. ORÇAMENTO'!$C$2:$C$1965)-ROW('CALC. ORÇAMENTO'!$C$2)+1,FALSE),ROWS($A$2:$E57))))</f>
        <v>0.02</v>
      </c>
      <c r="D58" s="130" t="str">
        <f t="array" ref="D58">IF(ROWS($A$2:$E57)&gt;COUNTIF('CALC. ORÇAMENTO'!$C$2:$C$1965,PAINEL!$C$6),"",INDEX('CALC. ORÇAMENTO'!$E$2:$E$1965,SMALL(IF('CALC. ORÇAMENTO'!$C$2:$C$1965=PAINEL!$C$6,ROW('CALC. ORÇAMENTO'!$C$2:$C$1965)-ROW('CALC. ORÇAMENTO'!$C$2)+1,FALSE),ROWS($A$2:$E57))))</f>
        <v>kg</v>
      </c>
      <c r="E58" s="132">
        <f t="array" ref="E58">IF(ROWS($A$2:$E57)&gt;COUNTIF('CALC. ORÇAMENTO'!$C$2:$C$1965,PAINEL!$C$6),"",INDEX('CALC. ORÇAMENTO'!$F$2:$F$1965,SMALL(IF('CALC. ORÇAMENTO'!$C$2:$C$1965=PAINEL!$C$6,ROW('CALC. ORÇAMENTO'!$C$2:$C$1965)-ROW('CALC. ORÇAMENTO'!$C$2)+1,FALSE),ROWS($A$2:$E57))))</f>
        <v>16</v>
      </c>
    </row>
    <row r="59" spans="1:5" ht="15.75" customHeight="1" x14ac:dyDescent="0.2">
      <c r="A59" s="130" t="str">
        <f t="array" ref="A59">IF(ROWS($A$2:$E$2)&gt;COUNTIF('CALC. ORÇAMENTO'!$C$2:$C$1965,PAINEL!$C$6),"",INDEX('CALC. ORÇAMENTO'!$A$2:$A$1965,SMALL(IF('CALC. ORÇAMENTO'!$C$2:$C$1965=PAINEL!$C$6,ROW('CALC. ORÇAMENTO'!$C$2:$C$1965)-ROW('CALC. ORÇAMENTO'!$C$2)+1,FALSE),ROWS($A$2:$E58))))</f>
        <v>Granola</v>
      </c>
      <c r="B59" s="130" t="str">
        <f t="array" ref="B59">IF(ROWS($A$2:$E$2)&gt;COUNTIF('CALC. ORÇAMENTO'!$C$2:$C$1965,PAINEL!$C$6),"",INDEX('CALC. ORÇAMENTO'!$B$2:$B$1965,SMALL(IF('CALC. ORÇAMENTO'!$C$2:$C$1965=PAINEL!$C$6,ROW('CALC. ORÇAMENTO'!$C$2:$C$1965)-ROW('CALC. ORÇAMENTO'!$C$2)+1,FALSE),ROWS($A$2:$E58))))</f>
        <v>06 - SOBREMESA</v>
      </c>
      <c r="C59" s="131">
        <f t="array" ref="C59">IF(ROWS($A$2:$E58)&gt;COUNTIF('CALC. ORÇAMENTO'!$C$2:$C$1965,PAINEL!$C$6),"",INDEX('CALC. ORÇAMENTO'!$D$2:$D$1965,SMALL(IF('CALC. ORÇAMENTO'!$C$2:$C$1965=PAINEL!$C$6,ROW('CALC. ORÇAMENTO'!$C$2:$C$1965)-ROW('CALC. ORÇAMENTO'!$C$2)+1,FALSE),ROWS($A$2:$E58))))</f>
        <v>0.01</v>
      </c>
      <c r="D59" s="130" t="str">
        <f t="array" ref="D59">IF(ROWS($A$2:$E58)&gt;COUNTIF('CALC. ORÇAMENTO'!$C$2:$C$1965,PAINEL!$C$6),"",INDEX('CALC. ORÇAMENTO'!$E$2:$E$1965,SMALL(IF('CALC. ORÇAMENTO'!$C$2:$C$1965=PAINEL!$C$6,ROW('CALC. ORÇAMENTO'!$C$2:$C$1965)-ROW('CALC. ORÇAMENTO'!$C$2)+1,FALSE),ROWS($A$2:$E58))))</f>
        <v>kg</v>
      </c>
      <c r="E59" s="132">
        <f t="array" ref="E59">IF(ROWS($A$2:$E58)&gt;COUNTIF('CALC. ORÇAMENTO'!$C$2:$C$1965,PAINEL!$C$6),"",INDEX('CALC. ORÇAMENTO'!$F$2:$F$1965,SMALL(IF('CALC. ORÇAMENTO'!$C$2:$C$1965=PAINEL!$C$6,ROW('CALC. ORÇAMENTO'!$C$2:$C$1965)-ROW('CALC. ORÇAMENTO'!$C$2)+1,FALSE),ROWS($A$2:$E58))))</f>
        <v>16</v>
      </c>
    </row>
    <row r="60" spans="1:5" ht="15.75" customHeight="1" x14ac:dyDescent="0.2">
      <c r="A60" s="130" t="str">
        <f t="array" ref="A60">IF(ROWS($A$2:$E$2)&gt;COUNTIF('CALC. ORÇAMENTO'!$C$2:$C$1965,PAINEL!$C$6),"",INDEX('CALC. ORÇAMENTO'!$A$2:$A$1965,SMALL(IF('CALC. ORÇAMENTO'!$C$2:$C$1965=PAINEL!$C$6,ROW('CALC. ORÇAMENTO'!$C$2:$C$1965)-ROW('CALC. ORÇAMENTO'!$C$2)+1,FALSE),ROWS($A$2:$E59))))</f>
        <v>Leite Condensado</v>
      </c>
      <c r="B60" s="130" t="str">
        <f t="array" ref="B60">IF(ROWS($A$2:$E$2)&gt;COUNTIF('CALC. ORÇAMENTO'!$C$2:$C$1965,PAINEL!$C$6),"",INDEX('CALC. ORÇAMENTO'!$B$2:$B$1965,SMALL(IF('CALC. ORÇAMENTO'!$C$2:$C$1965=PAINEL!$C$6,ROW('CALC. ORÇAMENTO'!$C$2:$C$1965)-ROW('CALC. ORÇAMENTO'!$C$2)+1,FALSE),ROWS($A$2:$E59))))</f>
        <v>06 - SOBREMESA</v>
      </c>
      <c r="C60" s="131">
        <f t="array" ref="C60">IF(ROWS($A$2:$E59)&gt;COUNTIF('CALC. ORÇAMENTO'!$C$2:$C$1965,PAINEL!$C$6),"",INDEX('CALC. ORÇAMENTO'!$D$2:$D$1965,SMALL(IF('CALC. ORÇAMENTO'!$C$2:$C$1965=PAINEL!$C$6,ROW('CALC. ORÇAMENTO'!$C$2:$C$1965)-ROW('CALC. ORÇAMENTO'!$C$2)+1,FALSE),ROWS($A$2:$E59))))</f>
        <v>3.5000000000000003E-2</v>
      </c>
      <c r="D60" s="130" t="str">
        <f t="array" ref="D60">IF(ROWS($A$2:$E59)&gt;COUNTIF('CALC. ORÇAMENTO'!$C$2:$C$1965,PAINEL!$C$6),"",INDEX('CALC. ORÇAMENTO'!$E$2:$E$1965,SMALL(IF('CALC. ORÇAMENTO'!$C$2:$C$1965=PAINEL!$C$6,ROW('CALC. ORÇAMENTO'!$C$2:$C$1965)-ROW('CALC. ORÇAMENTO'!$C$2)+1,FALSE),ROWS($A$2:$E59))))</f>
        <v>unid</v>
      </c>
      <c r="E60" s="132">
        <f t="array" ref="E60">IF(ROWS($A$2:$E59)&gt;COUNTIF('CALC. ORÇAMENTO'!$C$2:$C$1965,PAINEL!$C$6),"",INDEX('CALC. ORÇAMENTO'!$F$2:$F$1965,SMALL(IF('CALC. ORÇAMENTO'!$C$2:$C$1965=PAINEL!$C$6,ROW('CALC. ORÇAMENTO'!$C$2:$C$1965)-ROW('CALC. ORÇAMENTO'!$C$2)+1,FALSE),ROWS($A$2:$E59))))</f>
        <v>22</v>
      </c>
    </row>
    <row r="61" spans="1:5" ht="15.75" customHeight="1" x14ac:dyDescent="0.2">
      <c r="A61" s="130" t="str">
        <f t="array" ref="A61">IF(ROWS($A$2:$E$2)&gt;COUNTIF('CALC. ORÇAMENTO'!$C$2:$C$1965,PAINEL!$C$6),"",INDEX('CALC. ORÇAMENTO'!$A$2:$A$1965,SMALL(IF('CALC. ORÇAMENTO'!$C$2:$C$1965=PAINEL!$C$6,ROW('CALC. ORÇAMENTO'!$C$2:$C$1965)-ROW('CALC. ORÇAMENTO'!$C$2)+1,FALSE),ROWS($A$2:$E60))))</f>
        <v>Leite em Pó</v>
      </c>
      <c r="B61" s="130" t="str">
        <f t="array" ref="B61">IF(ROWS($A$2:$E$2)&gt;COUNTIF('CALC. ORÇAMENTO'!$C$2:$C$1965,PAINEL!$C$6),"",INDEX('CALC. ORÇAMENTO'!$B$2:$B$1965,SMALL(IF('CALC. ORÇAMENTO'!$C$2:$C$1965=PAINEL!$C$6,ROW('CALC. ORÇAMENTO'!$C$2:$C$1965)-ROW('CALC. ORÇAMENTO'!$C$2)+1,FALSE),ROWS($A$2:$E60))))</f>
        <v>06 - SOBREMESA</v>
      </c>
      <c r="C61" s="131">
        <f t="array" ref="C61">IF(ROWS($A$2:$E60)&gt;COUNTIF('CALC. ORÇAMENTO'!$C$2:$C$1965,PAINEL!$C$6),"",INDEX('CALC. ORÇAMENTO'!$D$2:$D$1965,SMALL(IF('CALC. ORÇAMENTO'!$C$2:$C$1965=PAINEL!$C$6,ROW('CALC. ORÇAMENTO'!$C$2:$C$1965)-ROW('CALC. ORÇAMENTO'!$C$2)+1,FALSE),ROWS($A$2:$E60))))</f>
        <v>0.02</v>
      </c>
      <c r="D61" s="130" t="str">
        <f t="array" ref="D61">IF(ROWS($A$2:$E60)&gt;COUNTIF('CALC. ORÇAMENTO'!$C$2:$C$1965,PAINEL!$C$6),"",INDEX('CALC. ORÇAMENTO'!$E$2:$E$1965,SMALL(IF('CALC. ORÇAMENTO'!$C$2:$C$1965=PAINEL!$C$6,ROW('CALC. ORÇAMENTO'!$C$2:$C$1965)-ROW('CALC. ORÇAMENTO'!$C$2)+1,FALSE),ROWS($A$2:$E60))))</f>
        <v>unid</v>
      </c>
      <c r="E61" s="132">
        <f t="array" ref="E61">IF(ROWS($A$2:$E60)&gt;COUNTIF('CALC. ORÇAMENTO'!$C$2:$C$1965,PAINEL!$C$6),"",INDEX('CALC. ORÇAMENTO'!$F$2:$F$1965,SMALL(IF('CALC. ORÇAMENTO'!$C$2:$C$1965=PAINEL!$C$6,ROW('CALC. ORÇAMENTO'!$C$2:$C$1965)-ROW('CALC. ORÇAMENTO'!$C$2)+1,FALSE),ROWS($A$2:$E60))))</f>
        <v>22</v>
      </c>
    </row>
    <row r="62" spans="1:5" ht="15.75" customHeight="1" x14ac:dyDescent="0.2">
      <c r="A62" s="130" t="e">
        <f t="array" ref="A62">IF(ROWS($A$2:$E$2)&gt;COUNTIF('CALC. ORÇAMENTO'!$C$2:$C$1965,PAINEL!$C$6),"",INDEX('CALC. ORÇAMENTO'!$A$2:$A$1965,SMALL(IF('CALC. ORÇAMENTO'!$C$2:$C$1965=PAINEL!$C$6,ROW('CALC. ORÇAMENTO'!$C$2:$C$1965)-ROW('CALC. ORÇAMENTO'!$C$2)+1,FALSE),ROWS($A$2:$E61))))</f>
        <v>#NUM!</v>
      </c>
      <c r="B62" s="130" t="e">
        <f t="array" ref="B62">IF(ROWS($A$2:$E$2)&gt;COUNTIF('CALC. ORÇAMENTO'!$C$2:$C$1965,PAINEL!$C$6),"",INDEX('CALC. ORÇAMENTO'!$B$2:$B$1965,SMALL(IF('CALC. ORÇAMENTO'!$C$2:$C$1965=PAINEL!$C$6,ROW('CALC. ORÇAMENTO'!$C$2:$C$1965)-ROW('CALC. ORÇAMENTO'!$C$2)+1,FALSE),ROWS($A$2:$E61))))</f>
        <v>#NUM!</v>
      </c>
      <c r="C62" s="131" t="str">
        <f t="array" ref="C62">IF(ROWS($A$2:$E61)&gt;COUNTIF('CALC. ORÇAMENTO'!$C$2:$C$1965,PAINEL!$C$6),"",INDEX('CALC. ORÇAMENTO'!$D$2:$D$1965,SMALL(IF('CALC. ORÇAMENTO'!$C$2:$C$1965=PAINEL!$C$6,ROW('CALC. ORÇAMENTO'!$C$2:$C$1965)-ROW('CALC. ORÇAMENTO'!$C$2)+1,FALSE),ROWS($A$2:$E61))))</f>
        <v/>
      </c>
      <c r="D62" s="130" t="str">
        <f t="array" ref="D62">IF(ROWS($A$2:$E61)&gt;COUNTIF('CALC. ORÇAMENTO'!$C$2:$C$1965,PAINEL!$C$6),"",INDEX('CALC. ORÇAMENTO'!$E$2:$E$1965,SMALL(IF('CALC. ORÇAMENTO'!$C$2:$C$1965=PAINEL!$C$6,ROW('CALC. ORÇAMENTO'!$C$2:$C$1965)-ROW('CALC. ORÇAMENTO'!$C$2)+1,FALSE),ROWS($A$2:$E61))))</f>
        <v/>
      </c>
      <c r="E62" s="132" t="str">
        <f t="array" ref="E62">IF(ROWS($A$2:$E61)&gt;COUNTIF('CALC. ORÇAMENTO'!$C$2:$C$1965,PAINEL!$C$6),"",INDEX('CALC. ORÇAMENTO'!$F$2:$F$1965,SMALL(IF('CALC. ORÇAMENTO'!$C$2:$C$1965=PAINEL!$C$6,ROW('CALC. ORÇAMENTO'!$C$2:$C$1965)-ROW('CALC. ORÇAMENTO'!$C$2)+1,FALSE),ROWS($A$2:$E61))))</f>
        <v/>
      </c>
    </row>
    <row r="63" spans="1:5" ht="15.75" customHeight="1" x14ac:dyDescent="0.2">
      <c r="A63" s="130" t="e">
        <f t="array" ref="A63">IF(ROWS($A$2:$E$2)&gt;COUNTIF('CALC. ORÇAMENTO'!$C$2:$C$1965,PAINEL!$C$6),"",INDEX('CALC. ORÇAMENTO'!$A$2:$A$1965,SMALL(IF('CALC. ORÇAMENTO'!$C$2:$C$1965=PAINEL!$C$6,ROW('CALC. ORÇAMENTO'!$C$2:$C$1965)-ROW('CALC. ORÇAMENTO'!$C$2)+1,FALSE),ROWS($A$2:$E62))))</f>
        <v>#NUM!</v>
      </c>
      <c r="B63" s="130" t="e">
        <f t="array" ref="B63">IF(ROWS($A$2:$E$2)&gt;COUNTIF('CALC. ORÇAMENTO'!$C$2:$C$1965,PAINEL!$C$6),"",INDEX('CALC. ORÇAMENTO'!$B$2:$B$1965,SMALL(IF('CALC. ORÇAMENTO'!$C$2:$C$1965=PAINEL!$C$6,ROW('CALC. ORÇAMENTO'!$C$2:$C$1965)-ROW('CALC. ORÇAMENTO'!$C$2)+1,FALSE),ROWS($A$2:$E62))))</f>
        <v>#NUM!</v>
      </c>
      <c r="C63" s="131" t="str">
        <f t="array" ref="C63">IF(ROWS($A$2:$E62)&gt;COUNTIF('CALC. ORÇAMENTO'!$C$2:$C$1965,PAINEL!$C$6),"",INDEX('CALC. ORÇAMENTO'!$D$2:$D$1965,SMALL(IF('CALC. ORÇAMENTO'!$C$2:$C$1965=PAINEL!$C$6,ROW('CALC. ORÇAMENTO'!$C$2:$C$1965)-ROW('CALC. ORÇAMENTO'!$C$2)+1,FALSE),ROWS($A$2:$E62))))</f>
        <v/>
      </c>
      <c r="D63" s="130" t="str">
        <f t="array" ref="D63">IF(ROWS($A$2:$E62)&gt;COUNTIF('CALC. ORÇAMENTO'!$C$2:$C$1965,PAINEL!$C$6),"",INDEX('CALC. ORÇAMENTO'!$E$2:$E$1965,SMALL(IF('CALC. ORÇAMENTO'!$C$2:$C$1965=PAINEL!$C$6,ROW('CALC. ORÇAMENTO'!$C$2:$C$1965)-ROW('CALC. ORÇAMENTO'!$C$2)+1,FALSE),ROWS($A$2:$E62))))</f>
        <v/>
      </c>
      <c r="E63" s="132" t="str">
        <f t="array" ref="E63">IF(ROWS($A$2:$E62)&gt;COUNTIF('CALC. ORÇAMENTO'!$C$2:$C$1965,PAINEL!$C$6),"",INDEX('CALC. ORÇAMENTO'!$F$2:$F$1965,SMALL(IF('CALC. ORÇAMENTO'!$C$2:$C$1965=PAINEL!$C$6,ROW('CALC. ORÇAMENTO'!$C$2:$C$1965)-ROW('CALC. ORÇAMENTO'!$C$2)+1,FALSE),ROWS($A$2:$E62))))</f>
        <v/>
      </c>
    </row>
    <row r="64" spans="1:5" ht="15.75" customHeight="1" x14ac:dyDescent="0.2">
      <c r="A64" s="130" t="e">
        <f t="array" ref="A64">IF(ROWS($A$2:$E$2)&gt;COUNTIF('CALC. ORÇAMENTO'!$C$2:$C$1965,PAINEL!$C$6),"",INDEX('CALC. ORÇAMENTO'!$A$2:$A$1965,SMALL(IF('CALC. ORÇAMENTO'!$C$2:$C$1965=PAINEL!$C$6,ROW('CALC. ORÇAMENTO'!$C$2:$C$1965)-ROW('CALC. ORÇAMENTO'!$C$2)+1,FALSE),ROWS($A$2:$E63))))</f>
        <v>#NUM!</v>
      </c>
      <c r="B64" s="130" t="e">
        <f t="array" ref="B64">IF(ROWS($A$2:$E$2)&gt;COUNTIF('CALC. ORÇAMENTO'!$C$2:$C$1965,PAINEL!$C$6),"",INDEX('CALC. ORÇAMENTO'!$B$2:$B$1965,SMALL(IF('CALC. ORÇAMENTO'!$C$2:$C$1965=PAINEL!$C$6,ROW('CALC. ORÇAMENTO'!$C$2:$C$1965)-ROW('CALC. ORÇAMENTO'!$C$2)+1,FALSE),ROWS($A$2:$E63))))</f>
        <v>#NUM!</v>
      </c>
      <c r="C64" s="131" t="str">
        <f t="array" ref="C64">IF(ROWS($A$2:$E63)&gt;COUNTIF('CALC. ORÇAMENTO'!$C$2:$C$1965,PAINEL!$C$6),"",INDEX('CALC. ORÇAMENTO'!$D$2:$D$1965,SMALL(IF('CALC. ORÇAMENTO'!$C$2:$C$1965=PAINEL!$C$6,ROW('CALC. ORÇAMENTO'!$C$2:$C$1965)-ROW('CALC. ORÇAMENTO'!$C$2)+1,FALSE),ROWS($A$2:$E63))))</f>
        <v/>
      </c>
      <c r="D64" s="130" t="str">
        <f t="array" ref="D64">IF(ROWS($A$2:$E63)&gt;COUNTIF('CALC. ORÇAMENTO'!$C$2:$C$1965,PAINEL!$C$6),"",INDEX('CALC. ORÇAMENTO'!$E$2:$E$1965,SMALL(IF('CALC. ORÇAMENTO'!$C$2:$C$1965=PAINEL!$C$6,ROW('CALC. ORÇAMENTO'!$C$2:$C$1965)-ROW('CALC. ORÇAMENTO'!$C$2)+1,FALSE),ROWS($A$2:$E63))))</f>
        <v/>
      </c>
      <c r="E64" s="132" t="str">
        <f t="array" ref="E64">IF(ROWS($A$2:$E63)&gt;COUNTIF('CALC. ORÇAMENTO'!$C$2:$C$1965,PAINEL!$C$6),"",INDEX('CALC. ORÇAMENTO'!$F$2:$F$1965,SMALL(IF('CALC. ORÇAMENTO'!$C$2:$C$1965=PAINEL!$C$6,ROW('CALC. ORÇAMENTO'!$C$2:$C$1965)-ROW('CALC. ORÇAMENTO'!$C$2)+1,FALSE),ROWS($A$2:$E63))))</f>
        <v/>
      </c>
    </row>
    <row r="65" spans="1:5" ht="15.75" customHeight="1" x14ac:dyDescent="0.2">
      <c r="A65" s="130" t="e">
        <f t="array" ref="A65">IF(ROWS($A$2:$E$2)&gt;COUNTIF('CALC. ORÇAMENTO'!$C$2:$C$1965,PAINEL!$C$6),"",INDEX('CALC. ORÇAMENTO'!$A$2:$A$1965,SMALL(IF('CALC. ORÇAMENTO'!$C$2:$C$1965=PAINEL!$C$6,ROW('CALC. ORÇAMENTO'!$C$2:$C$1965)-ROW('CALC. ORÇAMENTO'!$C$2)+1,FALSE),ROWS($A$2:$E64))))</f>
        <v>#NUM!</v>
      </c>
      <c r="B65" s="130" t="e">
        <f t="array" ref="B65">IF(ROWS($A$2:$E$2)&gt;COUNTIF('CALC. ORÇAMENTO'!$C$2:$C$1965,PAINEL!$C$6),"",INDEX('CALC. ORÇAMENTO'!$B$2:$B$1965,SMALL(IF('CALC. ORÇAMENTO'!$C$2:$C$1965=PAINEL!$C$6,ROW('CALC. ORÇAMENTO'!$C$2:$C$1965)-ROW('CALC. ORÇAMENTO'!$C$2)+1,FALSE),ROWS($A$2:$E64))))</f>
        <v>#NUM!</v>
      </c>
      <c r="C65" s="131" t="str">
        <f t="array" ref="C65">IF(ROWS($A$2:$E64)&gt;COUNTIF('CALC. ORÇAMENTO'!$C$2:$C$1965,PAINEL!$C$6),"",INDEX('CALC. ORÇAMENTO'!$D$2:$D$1965,SMALL(IF('CALC. ORÇAMENTO'!$C$2:$C$1965=PAINEL!$C$6,ROW('CALC. ORÇAMENTO'!$C$2:$C$1965)-ROW('CALC. ORÇAMENTO'!$C$2)+1,FALSE),ROWS($A$2:$E64))))</f>
        <v/>
      </c>
      <c r="D65" s="130" t="str">
        <f t="array" ref="D65">IF(ROWS($A$2:$E64)&gt;COUNTIF('CALC. ORÇAMENTO'!$C$2:$C$1965,PAINEL!$C$6),"",INDEX('CALC. ORÇAMENTO'!$E$2:$E$1965,SMALL(IF('CALC. ORÇAMENTO'!$C$2:$C$1965=PAINEL!$C$6,ROW('CALC. ORÇAMENTO'!$C$2:$C$1965)-ROW('CALC. ORÇAMENTO'!$C$2)+1,FALSE),ROWS($A$2:$E64))))</f>
        <v/>
      </c>
      <c r="E65" s="132" t="str">
        <f t="array" ref="E65">IF(ROWS($A$2:$E64)&gt;COUNTIF('CALC. ORÇAMENTO'!$C$2:$C$1965,PAINEL!$C$6),"",INDEX('CALC. ORÇAMENTO'!$F$2:$F$1965,SMALL(IF('CALC. ORÇAMENTO'!$C$2:$C$1965=PAINEL!$C$6,ROW('CALC. ORÇAMENTO'!$C$2:$C$1965)-ROW('CALC. ORÇAMENTO'!$C$2)+1,FALSE),ROWS($A$2:$E64))))</f>
        <v/>
      </c>
    </row>
    <row r="66" spans="1:5" ht="15.75" customHeight="1" x14ac:dyDescent="0.2">
      <c r="A66" s="130" t="e">
        <f t="array" ref="A66">IF(ROWS($A$2:$E$2)&gt;COUNTIF('CALC. ORÇAMENTO'!$C$2:$C$1965,PAINEL!$C$6),"",INDEX('CALC. ORÇAMENTO'!$A$2:$A$1965,SMALL(IF('CALC. ORÇAMENTO'!$C$2:$C$1965=PAINEL!$C$6,ROW('CALC. ORÇAMENTO'!$C$2:$C$1965)-ROW('CALC. ORÇAMENTO'!$C$2)+1,FALSE),ROWS($A$2:$E65))))</f>
        <v>#NUM!</v>
      </c>
      <c r="B66" s="130" t="e">
        <f t="array" ref="B66">IF(ROWS($A$2:$E$2)&gt;COUNTIF('CALC. ORÇAMENTO'!$C$2:$C$1965,PAINEL!$C$6),"",INDEX('CALC. ORÇAMENTO'!$B$2:$B$1965,SMALL(IF('CALC. ORÇAMENTO'!$C$2:$C$1965=PAINEL!$C$6,ROW('CALC. ORÇAMENTO'!$C$2:$C$1965)-ROW('CALC. ORÇAMENTO'!$C$2)+1,FALSE),ROWS($A$2:$E65))))</f>
        <v>#NUM!</v>
      </c>
      <c r="C66" s="131" t="str">
        <f t="array" ref="C66">IF(ROWS($A$2:$E65)&gt;COUNTIF('CALC. ORÇAMENTO'!$C$2:$C$1965,PAINEL!$C$6),"",INDEX('CALC. ORÇAMENTO'!$D$2:$D$1965,SMALL(IF('CALC. ORÇAMENTO'!$C$2:$C$1965=PAINEL!$C$6,ROW('CALC. ORÇAMENTO'!$C$2:$C$1965)-ROW('CALC. ORÇAMENTO'!$C$2)+1,FALSE),ROWS($A$2:$E65))))</f>
        <v/>
      </c>
      <c r="D66" s="130" t="str">
        <f t="array" ref="D66">IF(ROWS($A$2:$E65)&gt;COUNTIF('CALC. ORÇAMENTO'!$C$2:$C$1965,PAINEL!$C$6),"",INDEX('CALC. ORÇAMENTO'!$E$2:$E$1965,SMALL(IF('CALC. ORÇAMENTO'!$C$2:$C$1965=PAINEL!$C$6,ROW('CALC. ORÇAMENTO'!$C$2:$C$1965)-ROW('CALC. ORÇAMENTO'!$C$2)+1,FALSE),ROWS($A$2:$E65))))</f>
        <v/>
      </c>
      <c r="E66" s="132" t="str">
        <f t="array" ref="E66">IF(ROWS($A$2:$E65)&gt;COUNTIF('CALC. ORÇAMENTO'!$C$2:$C$1965,PAINEL!$C$6),"",INDEX('CALC. ORÇAMENTO'!$F$2:$F$1965,SMALL(IF('CALC. ORÇAMENTO'!$C$2:$C$1965=PAINEL!$C$6,ROW('CALC. ORÇAMENTO'!$C$2:$C$1965)-ROW('CALC. ORÇAMENTO'!$C$2)+1,FALSE),ROWS($A$2:$E65))))</f>
        <v/>
      </c>
    </row>
    <row r="67" spans="1:5" ht="15.75" customHeight="1" x14ac:dyDescent="0.2">
      <c r="A67" s="130" t="e">
        <f t="array" ref="A67">IF(ROWS($A$2:$E$2)&gt;COUNTIF('CALC. ORÇAMENTO'!$C$2:$C$1965,PAINEL!$C$6),"",INDEX('CALC. ORÇAMENTO'!$A$2:$A$1965,SMALL(IF('CALC. ORÇAMENTO'!$C$2:$C$1965=PAINEL!$C$6,ROW('CALC. ORÇAMENTO'!$C$2:$C$1965)-ROW('CALC. ORÇAMENTO'!$C$2)+1,FALSE),ROWS($A$2:$E66))))</f>
        <v>#NUM!</v>
      </c>
      <c r="B67" s="130" t="e">
        <f t="array" ref="B67">IF(ROWS($A$2:$E$2)&gt;COUNTIF('CALC. ORÇAMENTO'!$C$2:$C$1965,PAINEL!$C$6),"",INDEX('CALC. ORÇAMENTO'!$B$2:$B$1965,SMALL(IF('CALC. ORÇAMENTO'!$C$2:$C$1965=PAINEL!$C$6,ROW('CALC. ORÇAMENTO'!$C$2:$C$1965)-ROW('CALC. ORÇAMENTO'!$C$2)+1,FALSE),ROWS($A$2:$E66))))</f>
        <v>#NUM!</v>
      </c>
      <c r="C67" s="131" t="str">
        <f t="array" ref="C67">IF(ROWS($A$2:$E66)&gt;COUNTIF('CALC. ORÇAMENTO'!$C$2:$C$1965,PAINEL!$C$6),"",INDEX('CALC. ORÇAMENTO'!$D$2:$D$1965,SMALL(IF('CALC. ORÇAMENTO'!$C$2:$C$1965=PAINEL!$C$6,ROW('CALC. ORÇAMENTO'!$C$2:$C$1965)-ROW('CALC. ORÇAMENTO'!$C$2)+1,FALSE),ROWS($A$2:$E66))))</f>
        <v/>
      </c>
      <c r="D67" s="130" t="str">
        <f t="array" ref="D67">IF(ROWS($A$2:$E66)&gt;COUNTIF('CALC. ORÇAMENTO'!$C$2:$C$1965,PAINEL!$C$6),"",INDEX('CALC. ORÇAMENTO'!$E$2:$E$1965,SMALL(IF('CALC. ORÇAMENTO'!$C$2:$C$1965=PAINEL!$C$6,ROW('CALC. ORÇAMENTO'!$C$2:$C$1965)-ROW('CALC. ORÇAMENTO'!$C$2)+1,FALSE),ROWS($A$2:$E66))))</f>
        <v/>
      </c>
      <c r="E67" s="132" t="str">
        <f t="array" ref="E67">IF(ROWS($A$2:$E66)&gt;COUNTIF('CALC. ORÇAMENTO'!$C$2:$C$1965,PAINEL!$C$6),"",INDEX('CALC. ORÇAMENTO'!$F$2:$F$1965,SMALL(IF('CALC. ORÇAMENTO'!$C$2:$C$1965=PAINEL!$C$6,ROW('CALC. ORÇAMENTO'!$C$2:$C$1965)-ROW('CALC. ORÇAMENTO'!$C$2)+1,FALSE),ROWS($A$2:$E66))))</f>
        <v/>
      </c>
    </row>
    <row r="68" spans="1:5" ht="15.75" customHeight="1" x14ac:dyDescent="0.2">
      <c r="A68" s="130" t="e">
        <f t="array" ref="A68">IF(ROWS($A$2:$E$2)&gt;COUNTIF('CALC. ORÇAMENTO'!$C$2:$C$1965,PAINEL!$C$6),"",INDEX('CALC. ORÇAMENTO'!$A$2:$A$1965,SMALL(IF('CALC. ORÇAMENTO'!$C$2:$C$1965=PAINEL!$C$6,ROW('CALC. ORÇAMENTO'!$C$2:$C$1965)-ROW('CALC. ORÇAMENTO'!$C$2)+1,FALSE),ROWS($A$2:$E67))))</f>
        <v>#NUM!</v>
      </c>
      <c r="B68" s="130" t="e">
        <f t="array" ref="B68">IF(ROWS($A$2:$E$2)&gt;COUNTIF('CALC. ORÇAMENTO'!$C$2:$C$1965,PAINEL!$C$6),"",INDEX('CALC. ORÇAMENTO'!$B$2:$B$1965,SMALL(IF('CALC. ORÇAMENTO'!$C$2:$C$1965=PAINEL!$C$6,ROW('CALC. ORÇAMENTO'!$C$2:$C$1965)-ROW('CALC. ORÇAMENTO'!$C$2)+1,FALSE),ROWS($A$2:$E67))))</f>
        <v>#NUM!</v>
      </c>
      <c r="C68" s="131" t="str">
        <f t="array" ref="C68">IF(ROWS($A$2:$E67)&gt;COUNTIF('CALC. ORÇAMENTO'!$C$2:$C$1965,PAINEL!$C$6),"",INDEX('CALC. ORÇAMENTO'!$D$2:$D$1965,SMALL(IF('CALC. ORÇAMENTO'!$C$2:$C$1965=PAINEL!$C$6,ROW('CALC. ORÇAMENTO'!$C$2:$C$1965)-ROW('CALC. ORÇAMENTO'!$C$2)+1,FALSE),ROWS($A$2:$E67))))</f>
        <v/>
      </c>
      <c r="D68" s="130" t="str">
        <f t="array" ref="D68">IF(ROWS($A$2:$E67)&gt;COUNTIF('CALC. ORÇAMENTO'!$C$2:$C$1965,PAINEL!$C$6),"",INDEX('CALC. ORÇAMENTO'!$E$2:$E$1965,SMALL(IF('CALC. ORÇAMENTO'!$C$2:$C$1965=PAINEL!$C$6,ROW('CALC. ORÇAMENTO'!$C$2:$C$1965)-ROW('CALC. ORÇAMENTO'!$C$2)+1,FALSE),ROWS($A$2:$E67))))</f>
        <v/>
      </c>
      <c r="E68" s="132" t="str">
        <f t="array" ref="E68">IF(ROWS($A$2:$E67)&gt;COUNTIF('CALC. ORÇAMENTO'!$C$2:$C$1965,PAINEL!$C$6),"",INDEX('CALC. ORÇAMENTO'!$F$2:$F$1965,SMALL(IF('CALC. ORÇAMENTO'!$C$2:$C$1965=PAINEL!$C$6,ROW('CALC. ORÇAMENTO'!$C$2:$C$1965)-ROW('CALC. ORÇAMENTO'!$C$2)+1,FALSE),ROWS($A$2:$E67))))</f>
        <v/>
      </c>
    </row>
    <row r="69" spans="1:5" ht="15.75" customHeight="1" x14ac:dyDescent="0.2">
      <c r="A69" s="130" t="e">
        <f t="array" ref="A69">IF(ROWS($A$2:$E$2)&gt;COUNTIF('CALC. ORÇAMENTO'!$C$2:$C$1965,PAINEL!$C$6),"",INDEX('CALC. ORÇAMENTO'!$A$2:$A$1965,SMALL(IF('CALC. ORÇAMENTO'!$C$2:$C$1965=PAINEL!$C$6,ROW('CALC. ORÇAMENTO'!$C$2:$C$1965)-ROW('CALC. ORÇAMENTO'!$C$2)+1,FALSE),ROWS($A$2:$E68))))</f>
        <v>#NUM!</v>
      </c>
      <c r="B69" s="130" t="e">
        <f t="array" ref="B69">IF(ROWS($A$2:$E$2)&gt;COUNTIF('CALC. ORÇAMENTO'!$C$2:$C$1965,PAINEL!$C$6),"",INDEX('CALC. ORÇAMENTO'!$B$2:$B$1965,SMALL(IF('CALC. ORÇAMENTO'!$C$2:$C$1965=PAINEL!$C$6,ROW('CALC. ORÇAMENTO'!$C$2:$C$1965)-ROW('CALC. ORÇAMENTO'!$C$2)+1,FALSE),ROWS($A$2:$E68))))</f>
        <v>#NUM!</v>
      </c>
      <c r="C69" s="131" t="str">
        <f t="array" ref="C69">IF(ROWS($A$2:$E68)&gt;COUNTIF('CALC. ORÇAMENTO'!$C$2:$C$1965,PAINEL!$C$6),"",INDEX('CALC. ORÇAMENTO'!$D$2:$D$1965,SMALL(IF('CALC. ORÇAMENTO'!$C$2:$C$1965=PAINEL!$C$6,ROW('CALC. ORÇAMENTO'!$C$2:$C$1965)-ROW('CALC. ORÇAMENTO'!$C$2)+1,FALSE),ROWS($A$2:$E68))))</f>
        <v/>
      </c>
      <c r="D69" s="130" t="str">
        <f t="array" ref="D69">IF(ROWS($A$2:$E68)&gt;COUNTIF('CALC. ORÇAMENTO'!$C$2:$C$1965,PAINEL!$C$6),"",INDEX('CALC. ORÇAMENTO'!$E$2:$E$1965,SMALL(IF('CALC. ORÇAMENTO'!$C$2:$C$1965=PAINEL!$C$6,ROW('CALC. ORÇAMENTO'!$C$2:$C$1965)-ROW('CALC. ORÇAMENTO'!$C$2)+1,FALSE),ROWS($A$2:$E68))))</f>
        <v/>
      </c>
      <c r="E69" s="132" t="str">
        <f t="array" ref="E69">IF(ROWS($A$2:$E68)&gt;COUNTIF('CALC. ORÇAMENTO'!$C$2:$C$1965,PAINEL!$C$6),"",INDEX('CALC. ORÇAMENTO'!$F$2:$F$1965,SMALL(IF('CALC. ORÇAMENTO'!$C$2:$C$1965=PAINEL!$C$6,ROW('CALC. ORÇAMENTO'!$C$2:$C$1965)-ROW('CALC. ORÇAMENTO'!$C$2)+1,FALSE),ROWS($A$2:$E68))))</f>
        <v/>
      </c>
    </row>
    <row r="70" spans="1:5" ht="15.75" customHeight="1" x14ac:dyDescent="0.2">
      <c r="A70" s="130" t="e">
        <f t="array" ref="A70">IF(ROWS($A$2:$E$2)&gt;COUNTIF('CALC. ORÇAMENTO'!$C$2:$C$1965,PAINEL!$C$6),"",INDEX('CALC. ORÇAMENTO'!$A$2:$A$1965,SMALL(IF('CALC. ORÇAMENTO'!$C$2:$C$1965=PAINEL!$C$6,ROW('CALC. ORÇAMENTO'!$C$2:$C$1965)-ROW('CALC. ORÇAMENTO'!$C$2)+1,FALSE),ROWS($A$2:$E69))))</f>
        <v>#NUM!</v>
      </c>
      <c r="B70" s="130" t="e">
        <f t="array" ref="B70">IF(ROWS($A$2:$E$2)&gt;COUNTIF('CALC. ORÇAMENTO'!$C$2:$C$1965,PAINEL!$C$6),"",INDEX('CALC. ORÇAMENTO'!$B$2:$B$1965,SMALL(IF('CALC. ORÇAMENTO'!$C$2:$C$1965=PAINEL!$C$6,ROW('CALC. ORÇAMENTO'!$C$2:$C$1965)-ROW('CALC. ORÇAMENTO'!$C$2)+1,FALSE),ROWS($A$2:$E69))))</f>
        <v>#NUM!</v>
      </c>
      <c r="C70" s="131" t="str">
        <f t="array" ref="C70">IF(ROWS($A$2:$E69)&gt;COUNTIF('CALC. ORÇAMENTO'!$C$2:$C$1965,PAINEL!$C$6),"",INDEX('CALC. ORÇAMENTO'!$D$2:$D$1965,SMALL(IF('CALC. ORÇAMENTO'!$C$2:$C$1965=PAINEL!$C$6,ROW('CALC. ORÇAMENTO'!$C$2:$C$1965)-ROW('CALC. ORÇAMENTO'!$C$2)+1,FALSE),ROWS($A$2:$E69))))</f>
        <v/>
      </c>
      <c r="D70" s="130" t="str">
        <f t="array" ref="D70">IF(ROWS($A$2:$E69)&gt;COUNTIF('CALC. ORÇAMENTO'!$C$2:$C$1965,PAINEL!$C$6),"",INDEX('CALC. ORÇAMENTO'!$E$2:$E$1965,SMALL(IF('CALC. ORÇAMENTO'!$C$2:$C$1965=PAINEL!$C$6,ROW('CALC. ORÇAMENTO'!$C$2:$C$1965)-ROW('CALC. ORÇAMENTO'!$C$2)+1,FALSE),ROWS($A$2:$E69))))</f>
        <v/>
      </c>
      <c r="E70" s="132" t="str">
        <f t="array" ref="E70">IF(ROWS($A$2:$E69)&gt;COUNTIF('CALC. ORÇAMENTO'!$C$2:$C$1965,PAINEL!$C$6),"",INDEX('CALC. ORÇAMENTO'!$F$2:$F$1965,SMALL(IF('CALC. ORÇAMENTO'!$C$2:$C$1965=PAINEL!$C$6,ROW('CALC. ORÇAMENTO'!$C$2:$C$1965)-ROW('CALC. ORÇAMENTO'!$C$2)+1,FALSE),ROWS($A$2:$E69))))</f>
        <v/>
      </c>
    </row>
    <row r="71" spans="1:5" ht="15.75" customHeight="1" x14ac:dyDescent="0.2">
      <c r="A71" s="130" t="e">
        <f t="array" ref="A71">IF(ROWS($A$2:$E$2)&gt;COUNTIF('CALC. ORÇAMENTO'!$C$2:$C$1965,PAINEL!$C$6),"",INDEX('CALC. ORÇAMENTO'!$A$2:$A$1965,SMALL(IF('CALC. ORÇAMENTO'!$C$2:$C$1965=PAINEL!$C$6,ROW('CALC. ORÇAMENTO'!$C$2:$C$1965)-ROW('CALC. ORÇAMENTO'!$C$2)+1,FALSE),ROWS($A$2:$E70))))</f>
        <v>#NUM!</v>
      </c>
      <c r="B71" s="130" t="e">
        <f t="array" ref="B71">IF(ROWS($A$2:$E$2)&gt;COUNTIF('CALC. ORÇAMENTO'!$C$2:$C$1965,PAINEL!$C$6),"",INDEX('CALC. ORÇAMENTO'!$B$2:$B$1965,SMALL(IF('CALC. ORÇAMENTO'!$C$2:$C$1965=PAINEL!$C$6,ROW('CALC. ORÇAMENTO'!$C$2:$C$1965)-ROW('CALC. ORÇAMENTO'!$C$2)+1,FALSE),ROWS($A$2:$E70))))</f>
        <v>#NUM!</v>
      </c>
      <c r="C71" s="131" t="str">
        <f t="array" ref="C71">IF(ROWS($A$2:$E70)&gt;COUNTIF('CALC. ORÇAMENTO'!$C$2:$C$1965,PAINEL!$C$6),"",INDEX('CALC. ORÇAMENTO'!$D$2:$D$1965,SMALL(IF('CALC. ORÇAMENTO'!$C$2:$C$1965=PAINEL!$C$6,ROW('CALC. ORÇAMENTO'!$C$2:$C$1965)-ROW('CALC. ORÇAMENTO'!$C$2)+1,FALSE),ROWS($A$2:$E70))))</f>
        <v/>
      </c>
      <c r="D71" s="130" t="str">
        <f t="array" ref="D71">IF(ROWS($A$2:$E70)&gt;COUNTIF('CALC. ORÇAMENTO'!$C$2:$C$1965,PAINEL!$C$6),"",INDEX('CALC. ORÇAMENTO'!$E$2:$E$1965,SMALL(IF('CALC. ORÇAMENTO'!$C$2:$C$1965=PAINEL!$C$6,ROW('CALC. ORÇAMENTO'!$C$2:$C$1965)-ROW('CALC. ORÇAMENTO'!$C$2)+1,FALSE),ROWS($A$2:$E70))))</f>
        <v/>
      </c>
      <c r="E71" s="132" t="str">
        <f t="array" ref="E71">IF(ROWS($A$2:$E70)&gt;COUNTIF('CALC. ORÇAMENTO'!$C$2:$C$1965,PAINEL!$C$6),"",INDEX('CALC. ORÇAMENTO'!$F$2:$F$1965,SMALL(IF('CALC. ORÇAMENTO'!$C$2:$C$1965=PAINEL!$C$6,ROW('CALC. ORÇAMENTO'!$C$2:$C$1965)-ROW('CALC. ORÇAMENTO'!$C$2)+1,FALSE),ROWS($A$2:$E70))))</f>
        <v/>
      </c>
    </row>
    <row r="72" spans="1:5" ht="15.75" customHeight="1" x14ac:dyDescent="0.2">
      <c r="A72" s="130" t="e">
        <f t="array" ref="A72">IF(ROWS($A$2:$E$2)&gt;COUNTIF('CALC. ORÇAMENTO'!$C$2:$C$1965,PAINEL!$C$6),"",INDEX('CALC. ORÇAMENTO'!$A$2:$A$1965,SMALL(IF('CALC. ORÇAMENTO'!$C$2:$C$1965=PAINEL!$C$6,ROW('CALC. ORÇAMENTO'!$C$2:$C$1965)-ROW('CALC. ORÇAMENTO'!$C$2)+1,FALSE),ROWS($A$2:$E71))))</f>
        <v>#NUM!</v>
      </c>
      <c r="B72" s="130" t="e">
        <f t="array" ref="B72">IF(ROWS($A$2:$E$2)&gt;COUNTIF('CALC. ORÇAMENTO'!$C$2:$C$1965,PAINEL!$C$6),"",INDEX('CALC. ORÇAMENTO'!$B$2:$B$1965,SMALL(IF('CALC. ORÇAMENTO'!$C$2:$C$1965=PAINEL!$C$6,ROW('CALC. ORÇAMENTO'!$C$2:$C$1965)-ROW('CALC. ORÇAMENTO'!$C$2)+1,FALSE),ROWS($A$2:$E71))))</f>
        <v>#NUM!</v>
      </c>
      <c r="C72" s="131" t="str">
        <f t="array" ref="C72">IF(ROWS($A$2:$E71)&gt;COUNTIF('CALC. ORÇAMENTO'!$C$2:$C$1965,PAINEL!$C$6),"",INDEX('CALC. ORÇAMENTO'!$D$2:$D$1965,SMALL(IF('CALC. ORÇAMENTO'!$C$2:$C$1965=PAINEL!$C$6,ROW('CALC. ORÇAMENTO'!$C$2:$C$1965)-ROW('CALC. ORÇAMENTO'!$C$2)+1,FALSE),ROWS($A$2:$E71))))</f>
        <v/>
      </c>
      <c r="D72" s="130" t="str">
        <f t="array" ref="D72">IF(ROWS($A$2:$E71)&gt;COUNTIF('CALC. ORÇAMENTO'!$C$2:$C$1965,PAINEL!$C$6),"",INDEX('CALC. ORÇAMENTO'!$E$2:$E$1965,SMALL(IF('CALC. ORÇAMENTO'!$C$2:$C$1965=PAINEL!$C$6,ROW('CALC. ORÇAMENTO'!$C$2:$C$1965)-ROW('CALC. ORÇAMENTO'!$C$2)+1,FALSE),ROWS($A$2:$E71))))</f>
        <v/>
      </c>
      <c r="E72" s="132" t="str">
        <f t="array" ref="E72">IF(ROWS($A$2:$E71)&gt;COUNTIF('CALC. ORÇAMENTO'!$C$2:$C$1965,PAINEL!$C$6),"",INDEX('CALC. ORÇAMENTO'!$F$2:$F$1965,SMALL(IF('CALC. ORÇAMENTO'!$C$2:$C$1965=PAINEL!$C$6,ROW('CALC. ORÇAMENTO'!$C$2:$C$1965)-ROW('CALC. ORÇAMENTO'!$C$2)+1,FALSE),ROWS($A$2:$E71))))</f>
        <v/>
      </c>
    </row>
    <row r="73" spans="1:5" ht="15.75" customHeight="1" x14ac:dyDescent="0.2">
      <c r="A73" s="130" t="e">
        <f t="array" ref="A73">IF(ROWS($A$2:$E$2)&gt;COUNTIF('CALC. ORÇAMENTO'!$C$2:$C$1965,PAINEL!$C$6),"",INDEX('CALC. ORÇAMENTO'!$A$2:$A$1965,SMALL(IF('CALC. ORÇAMENTO'!$C$2:$C$1965=PAINEL!$C$6,ROW('CALC. ORÇAMENTO'!$C$2:$C$1965)-ROW('CALC. ORÇAMENTO'!$C$2)+1,FALSE),ROWS($A$2:$E72))))</f>
        <v>#NUM!</v>
      </c>
      <c r="B73" s="130" t="e">
        <f t="array" ref="B73">IF(ROWS($A$2:$E$2)&gt;COUNTIF('CALC. ORÇAMENTO'!$C$2:$C$1965,PAINEL!$C$6),"",INDEX('CALC. ORÇAMENTO'!$B$2:$B$1965,SMALL(IF('CALC. ORÇAMENTO'!$C$2:$C$1965=PAINEL!$C$6,ROW('CALC. ORÇAMENTO'!$C$2:$C$1965)-ROW('CALC. ORÇAMENTO'!$C$2)+1,FALSE),ROWS($A$2:$E72))))</f>
        <v>#NUM!</v>
      </c>
      <c r="C73" s="131" t="str">
        <f t="array" ref="C73">IF(ROWS($A$2:$E72)&gt;COUNTIF('CALC. ORÇAMENTO'!$C$2:$C$1965,PAINEL!$C$6),"",INDEX('CALC. ORÇAMENTO'!$D$2:$D$1965,SMALL(IF('CALC. ORÇAMENTO'!$C$2:$C$1965=PAINEL!$C$6,ROW('CALC. ORÇAMENTO'!$C$2:$C$1965)-ROW('CALC. ORÇAMENTO'!$C$2)+1,FALSE),ROWS($A$2:$E72))))</f>
        <v/>
      </c>
      <c r="D73" s="130" t="str">
        <f t="array" ref="D73">IF(ROWS($A$2:$E72)&gt;COUNTIF('CALC. ORÇAMENTO'!$C$2:$C$1965,PAINEL!$C$6),"",INDEX('CALC. ORÇAMENTO'!$E$2:$E$1965,SMALL(IF('CALC. ORÇAMENTO'!$C$2:$C$1965=PAINEL!$C$6,ROW('CALC. ORÇAMENTO'!$C$2:$C$1965)-ROW('CALC. ORÇAMENTO'!$C$2)+1,FALSE),ROWS($A$2:$E72))))</f>
        <v/>
      </c>
      <c r="E73" s="132" t="str">
        <f t="array" ref="E73">IF(ROWS($A$2:$E72)&gt;COUNTIF('CALC. ORÇAMENTO'!$C$2:$C$1965,PAINEL!$C$6),"",INDEX('CALC. ORÇAMENTO'!$F$2:$F$1965,SMALL(IF('CALC. ORÇAMENTO'!$C$2:$C$1965=PAINEL!$C$6,ROW('CALC. ORÇAMENTO'!$C$2:$C$1965)-ROW('CALC. ORÇAMENTO'!$C$2)+1,FALSE),ROWS($A$2:$E72))))</f>
        <v/>
      </c>
    </row>
    <row r="74" spans="1:5" ht="15.75" customHeight="1" x14ac:dyDescent="0.2">
      <c r="A74" s="130" t="e">
        <f t="array" ref="A74">IF(ROWS($A$2:$E$2)&gt;COUNTIF('CALC. ORÇAMENTO'!$C$2:$C$1965,PAINEL!$C$6),"",INDEX('CALC. ORÇAMENTO'!$A$2:$A$1965,SMALL(IF('CALC. ORÇAMENTO'!$C$2:$C$1965=PAINEL!$C$6,ROW('CALC. ORÇAMENTO'!$C$2:$C$1965)-ROW('CALC. ORÇAMENTO'!$C$2)+1,FALSE),ROWS($A$2:$E73))))</f>
        <v>#NUM!</v>
      </c>
      <c r="B74" s="130" t="e">
        <f t="array" ref="B74">IF(ROWS($A$2:$E$2)&gt;COUNTIF('CALC. ORÇAMENTO'!$C$2:$C$1965,PAINEL!$C$6),"",INDEX('CALC. ORÇAMENTO'!$B$2:$B$1965,SMALL(IF('CALC. ORÇAMENTO'!$C$2:$C$1965=PAINEL!$C$6,ROW('CALC. ORÇAMENTO'!$C$2:$C$1965)-ROW('CALC. ORÇAMENTO'!$C$2)+1,FALSE),ROWS($A$2:$E73))))</f>
        <v>#NUM!</v>
      </c>
      <c r="C74" s="131" t="str">
        <f t="array" ref="C74">IF(ROWS($A$2:$E73)&gt;COUNTIF('CALC. ORÇAMENTO'!$C$2:$C$1965,PAINEL!$C$6),"",INDEX('CALC. ORÇAMENTO'!$D$2:$D$1965,SMALL(IF('CALC. ORÇAMENTO'!$C$2:$C$1965=PAINEL!$C$6,ROW('CALC. ORÇAMENTO'!$C$2:$C$1965)-ROW('CALC. ORÇAMENTO'!$C$2)+1,FALSE),ROWS($A$2:$E73))))</f>
        <v/>
      </c>
      <c r="D74" s="130" t="str">
        <f t="array" ref="D74">IF(ROWS($A$2:$E73)&gt;COUNTIF('CALC. ORÇAMENTO'!$C$2:$C$1965,PAINEL!$C$6),"",INDEX('CALC. ORÇAMENTO'!$E$2:$E$1965,SMALL(IF('CALC. ORÇAMENTO'!$C$2:$C$1965=PAINEL!$C$6,ROW('CALC. ORÇAMENTO'!$C$2:$C$1965)-ROW('CALC. ORÇAMENTO'!$C$2)+1,FALSE),ROWS($A$2:$E73))))</f>
        <v/>
      </c>
      <c r="E74" s="132" t="str">
        <f t="array" ref="E74">IF(ROWS($A$2:$E73)&gt;COUNTIF('CALC. ORÇAMENTO'!$C$2:$C$1965,PAINEL!$C$6),"",INDEX('CALC. ORÇAMENTO'!$F$2:$F$1965,SMALL(IF('CALC. ORÇAMENTO'!$C$2:$C$1965=PAINEL!$C$6,ROW('CALC. ORÇAMENTO'!$C$2:$C$1965)-ROW('CALC. ORÇAMENTO'!$C$2)+1,FALSE),ROWS($A$2:$E73))))</f>
        <v/>
      </c>
    </row>
    <row r="75" spans="1:5" ht="15.75" customHeight="1" x14ac:dyDescent="0.2">
      <c r="A75" s="130" t="e">
        <f t="array" ref="A75">IF(ROWS($A$2:$E$2)&gt;COUNTIF('CALC. ORÇAMENTO'!$C$2:$C$1965,PAINEL!$C$6),"",INDEX('CALC. ORÇAMENTO'!$A$2:$A$1965,SMALL(IF('CALC. ORÇAMENTO'!$C$2:$C$1965=PAINEL!$C$6,ROW('CALC. ORÇAMENTO'!$C$2:$C$1965)-ROW('CALC. ORÇAMENTO'!$C$2)+1,FALSE),ROWS($A$2:$E74))))</f>
        <v>#NUM!</v>
      </c>
      <c r="B75" s="130" t="e">
        <f t="array" ref="B75">IF(ROWS($A$2:$E$2)&gt;COUNTIF('CALC. ORÇAMENTO'!$C$2:$C$1965,PAINEL!$C$6),"",INDEX('CALC. ORÇAMENTO'!$B$2:$B$1965,SMALL(IF('CALC. ORÇAMENTO'!$C$2:$C$1965=PAINEL!$C$6,ROW('CALC. ORÇAMENTO'!$C$2:$C$1965)-ROW('CALC. ORÇAMENTO'!$C$2)+1,FALSE),ROWS($A$2:$E74))))</f>
        <v>#NUM!</v>
      </c>
      <c r="C75" s="131" t="str">
        <f t="array" ref="C75">IF(ROWS($A$2:$E74)&gt;COUNTIF('CALC. ORÇAMENTO'!$C$2:$C$1965,PAINEL!$C$6),"",INDEX('CALC. ORÇAMENTO'!$D$2:$D$1965,SMALL(IF('CALC. ORÇAMENTO'!$C$2:$C$1965=PAINEL!$C$6,ROW('CALC. ORÇAMENTO'!$C$2:$C$1965)-ROW('CALC. ORÇAMENTO'!$C$2)+1,FALSE),ROWS($A$2:$E74))))</f>
        <v/>
      </c>
      <c r="D75" s="130" t="str">
        <f t="array" ref="D75">IF(ROWS($A$2:$E74)&gt;COUNTIF('CALC. ORÇAMENTO'!$C$2:$C$1965,PAINEL!$C$6),"",INDEX('CALC. ORÇAMENTO'!$E$2:$E$1965,SMALL(IF('CALC. ORÇAMENTO'!$C$2:$C$1965=PAINEL!$C$6,ROW('CALC. ORÇAMENTO'!$C$2:$C$1965)-ROW('CALC. ORÇAMENTO'!$C$2)+1,FALSE),ROWS($A$2:$E74))))</f>
        <v/>
      </c>
      <c r="E75" s="132" t="str">
        <f t="array" ref="E75">IF(ROWS($A$2:$E74)&gt;COUNTIF('CALC. ORÇAMENTO'!$C$2:$C$1965,PAINEL!$C$6),"",INDEX('CALC. ORÇAMENTO'!$F$2:$F$1965,SMALL(IF('CALC. ORÇAMENTO'!$C$2:$C$1965=PAINEL!$C$6,ROW('CALC. ORÇAMENTO'!$C$2:$C$1965)-ROW('CALC. ORÇAMENTO'!$C$2)+1,FALSE),ROWS($A$2:$E74))))</f>
        <v/>
      </c>
    </row>
    <row r="76" spans="1:5" ht="15.75" customHeight="1" x14ac:dyDescent="0.2">
      <c r="A76" s="130" t="e">
        <f t="array" ref="A76">IF(ROWS($A$2:$E$2)&gt;COUNTIF('CALC. ORÇAMENTO'!$C$2:$C$1965,PAINEL!$C$6),"",INDEX('CALC. ORÇAMENTO'!$A$2:$A$1965,SMALL(IF('CALC. ORÇAMENTO'!$C$2:$C$1965=PAINEL!$C$6,ROW('CALC. ORÇAMENTO'!$C$2:$C$1965)-ROW('CALC. ORÇAMENTO'!$C$2)+1,FALSE),ROWS($A$2:$E75))))</f>
        <v>#NUM!</v>
      </c>
      <c r="B76" s="130" t="e">
        <f t="array" ref="B76">IF(ROWS($A$2:$E$2)&gt;COUNTIF('CALC. ORÇAMENTO'!$C$2:$C$1965,PAINEL!$C$6),"",INDEX('CALC. ORÇAMENTO'!$B$2:$B$1965,SMALL(IF('CALC. ORÇAMENTO'!$C$2:$C$1965=PAINEL!$C$6,ROW('CALC. ORÇAMENTO'!$C$2:$C$1965)-ROW('CALC. ORÇAMENTO'!$C$2)+1,FALSE),ROWS($A$2:$E75))))</f>
        <v>#NUM!</v>
      </c>
      <c r="C76" s="131" t="str">
        <f t="array" ref="C76">IF(ROWS($A$2:$E75)&gt;COUNTIF('CALC. ORÇAMENTO'!$C$2:$C$1965,PAINEL!$C$6),"",INDEX('CALC. ORÇAMENTO'!$D$2:$D$1965,SMALL(IF('CALC. ORÇAMENTO'!$C$2:$C$1965=PAINEL!$C$6,ROW('CALC. ORÇAMENTO'!$C$2:$C$1965)-ROW('CALC. ORÇAMENTO'!$C$2)+1,FALSE),ROWS($A$2:$E75))))</f>
        <v/>
      </c>
      <c r="D76" s="130" t="str">
        <f t="array" ref="D76">IF(ROWS($A$2:$E75)&gt;COUNTIF('CALC. ORÇAMENTO'!$C$2:$C$1965,PAINEL!$C$6),"",INDEX('CALC. ORÇAMENTO'!$E$2:$E$1965,SMALL(IF('CALC. ORÇAMENTO'!$C$2:$C$1965=PAINEL!$C$6,ROW('CALC. ORÇAMENTO'!$C$2:$C$1965)-ROW('CALC. ORÇAMENTO'!$C$2)+1,FALSE),ROWS($A$2:$E75))))</f>
        <v/>
      </c>
      <c r="E76" s="132" t="str">
        <f t="array" ref="E76">IF(ROWS($A$2:$E75)&gt;COUNTIF('CALC. ORÇAMENTO'!$C$2:$C$1965,PAINEL!$C$6),"",INDEX('CALC. ORÇAMENTO'!$F$2:$F$1965,SMALL(IF('CALC. ORÇAMENTO'!$C$2:$C$1965=PAINEL!$C$6,ROW('CALC. ORÇAMENTO'!$C$2:$C$1965)-ROW('CALC. ORÇAMENTO'!$C$2)+1,FALSE),ROWS($A$2:$E75))))</f>
        <v/>
      </c>
    </row>
    <row r="77" spans="1:5" ht="15.75" customHeight="1" x14ac:dyDescent="0.2">
      <c r="A77" s="130" t="e">
        <f t="array" ref="A77">IF(ROWS($A$2:$E$2)&gt;COUNTIF('CALC. ORÇAMENTO'!$C$2:$C$1965,PAINEL!$C$6),"",INDEX('CALC. ORÇAMENTO'!$A$2:$A$1965,SMALL(IF('CALC. ORÇAMENTO'!$C$2:$C$1965=PAINEL!$C$6,ROW('CALC. ORÇAMENTO'!$C$2:$C$1965)-ROW('CALC. ORÇAMENTO'!$C$2)+1,FALSE),ROWS($A$2:$E76))))</f>
        <v>#NUM!</v>
      </c>
      <c r="B77" s="130" t="e">
        <f t="array" ref="B77">IF(ROWS($A$2:$E$2)&gt;COUNTIF('CALC. ORÇAMENTO'!$C$2:$C$1965,PAINEL!$C$6),"",INDEX('CALC. ORÇAMENTO'!$B$2:$B$1965,SMALL(IF('CALC. ORÇAMENTO'!$C$2:$C$1965=PAINEL!$C$6,ROW('CALC. ORÇAMENTO'!$C$2:$C$1965)-ROW('CALC. ORÇAMENTO'!$C$2)+1,FALSE),ROWS($A$2:$E76))))</f>
        <v>#NUM!</v>
      </c>
      <c r="C77" s="131" t="str">
        <f t="array" ref="C77">IF(ROWS($A$2:$E76)&gt;COUNTIF('CALC. ORÇAMENTO'!$C$2:$C$1965,PAINEL!$C$6),"",INDEX('CALC. ORÇAMENTO'!$D$2:$D$1965,SMALL(IF('CALC. ORÇAMENTO'!$C$2:$C$1965=PAINEL!$C$6,ROW('CALC. ORÇAMENTO'!$C$2:$C$1965)-ROW('CALC. ORÇAMENTO'!$C$2)+1,FALSE),ROWS($A$2:$E76))))</f>
        <v/>
      </c>
      <c r="D77" s="130" t="str">
        <f t="array" ref="D77">IF(ROWS($A$2:$E76)&gt;COUNTIF('CALC. ORÇAMENTO'!$C$2:$C$1965,PAINEL!$C$6),"",INDEX('CALC. ORÇAMENTO'!$E$2:$E$1965,SMALL(IF('CALC. ORÇAMENTO'!$C$2:$C$1965=PAINEL!$C$6,ROW('CALC. ORÇAMENTO'!$C$2:$C$1965)-ROW('CALC. ORÇAMENTO'!$C$2)+1,FALSE),ROWS($A$2:$E76))))</f>
        <v/>
      </c>
      <c r="E77" s="132" t="str">
        <f t="array" ref="E77">IF(ROWS($A$2:$E76)&gt;COUNTIF('CALC. ORÇAMENTO'!$C$2:$C$1965,PAINEL!$C$6),"",INDEX('CALC. ORÇAMENTO'!$F$2:$F$1965,SMALL(IF('CALC. ORÇAMENTO'!$C$2:$C$1965=PAINEL!$C$6,ROW('CALC. ORÇAMENTO'!$C$2:$C$1965)-ROW('CALC. ORÇAMENTO'!$C$2)+1,FALSE),ROWS($A$2:$E76))))</f>
        <v/>
      </c>
    </row>
    <row r="78" spans="1:5" ht="15.75" customHeight="1" x14ac:dyDescent="0.2">
      <c r="A78" s="130" t="e">
        <f t="array" ref="A78">IF(ROWS($A$2:$E$2)&gt;COUNTIF('CALC. ORÇAMENTO'!$C$2:$C$1965,PAINEL!$C$6),"",INDEX('CALC. ORÇAMENTO'!$A$2:$A$1965,SMALL(IF('CALC. ORÇAMENTO'!$C$2:$C$1965=PAINEL!$C$6,ROW('CALC. ORÇAMENTO'!$C$2:$C$1965)-ROW('CALC. ORÇAMENTO'!$C$2)+1,FALSE),ROWS($A$2:$E77))))</f>
        <v>#NUM!</v>
      </c>
      <c r="B78" s="130" t="e">
        <f t="array" ref="B78">IF(ROWS($A$2:$E$2)&gt;COUNTIF('CALC. ORÇAMENTO'!$C$2:$C$1965,PAINEL!$C$6),"",INDEX('CALC. ORÇAMENTO'!$B$2:$B$1965,SMALL(IF('CALC. ORÇAMENTO'!$C$2:$C$1965=PAINEL!$C$6,ROW('CALC. ORÇAMENTO'!$C$2:$C$1965)-ROW('CALC. ORÇAMENTO'!$C$2)+1,FALSE),ROWS($A$2:$E77))))</f>
        <v>#NUM!</v>
      </c>
      <c r="C78" s="131" t="str">
        <f t="array" ref="C78">IF(ROWS($A$2:$E77)&gt;COUNTIF('CALC. ORÇAMENTO'!$C$2:$C$1965,PAINEL!$C$6),"",INDEX('CALC. ORÇAMENTO'!$D$2:$D$1965,SMALL(IF('CALC. ORÇAMENTO'!$C$2:$C$1965=PAINEL!$C$6,ROW('CALC. ORÇAMENTO'!$C$2:$C$1965)-ROW('CALC. ORÇAMENTO'!$C$2)+1,FALSE),ROWS($A$2:$E77))))</f>
        <v/>
      </c>
      <c r="D78" s="130" t="str">
        <f t="array" ref="D78">IF(ROWS($A$2:$E77)&gt;COUNTIF('CALC. ORÇAMENTO'!$C$2:$C$1965,PAINEL!$C$6),"",INDEX('CALC. ORÇAMENTO'!$E$2:$E$1965,SMALL(IF('CALC. ORÇAMENTO'!$C$2:$C$1965=PAINEL!$C$6,ROW('CALC. ORÇAMENTO'!$C$2:$C$1965)-ROW('CALC. ORÇAMENTO'!$C$2)+1,FALSE),ROWS($A$2:$E77))))</f>
        <v/>
      </c>
      <c r="E78" s="132" t="str">
        <f t="array" ref="E78">IF(ROWS($A$2:$E77)&gt;COUNTIF('CALC. ORÇAMENTO'!$C$2:$C$1965,PAINEL!$C$6),"",INDEX('CALC. ORÇAMENTO'!$F$2:$F$1965,SMALL(IF('CALC. ORÇAMENTO'!$C$2:$C$1965=PAINEL!$C$6,ROW('CALC. ORÇAMENTO'!$C$2:$C$1965)-ROW('CALC. ORÇAMENTO'!$C$2)+1,FALSE),ROWS($A$2:$E77))))</f>
        <v/>
      </c>
    </row>
    <row r="79" spans="1:5" ht="15.75" customHeight="1" x14ac:dyDescent="0.2">
      <c r="A79" s="130" t="e">
        <f t="array" ref="A79">IF(ROWS($A$2:$E$2)&gt;COUNTIF('CALC. ORÇAMENTO'!$C$2:$C$1965,PAINEL!$C$6),"",INDEX('CALC. ORÇAMENTO'!$A$2:$A$1965,SMALL(IF('CALC. ORÇAMENTO'!$C$2:$C$1965=PAINEL!$C$6,ROW('CALC. ORÇAMENTO'!$C$2:$C$1965)-ROW('CALC. ORÇAMENTO'!$C$2)+1,FALSE),ROWS($A$2:$E78))))</f>
        <v>#NUM!</v>
      </c>
      <c r="B79" s="130" t="e">
        <f t="array" ref="B79">IF(ROWS($A$2:$E$2)&gt;COUNTIF('CALC. ORÇAMENTO'!$C$2:$C$1965,PAINEL!$C$6),"",INDEX('CALC. ORÇAMENTO'!$B$2:$B$1965,SMALL(IF('CALC. ORÇAMENTO'!$C$2:$C$1965=PAINEL!$C$6,ROW('CALC. ORÇAMENTO'!$C$2:$C$1965)-ROW('CALC. ORÇAMENTO'!$C$2)+1,FALSE),ROWS($A$2:$E78))))</f>
        <v>#NUM!</v>
      </c>
      <c r="C79" s="131" t="str">
        <f t="array" ref="C79">IF(ROWS($A$2:$E78)&gt;COUNTIF('CALC. ORÇAMENTO'!$C$2:$C$1965,PAINEL!$C$6),"",INDEX('CALC. ORÇAMENTO'!$D$2:$D$1965,SMALL(IF('CALC. ORÇAMENTO'!$C$2:$C$1965=PAINEL!$C$6,ROW('CALC. ORÇAMENTO'!$C$2:$C$1965)-ROW('CALC. ORÇAMENTO'!$C$2)+1,FALSE),ROWS($A$2:$E78))))</f>
        <v/>
      </c>
      <c r="D79" s="130" t="str">
        <f t="array" ref="D79">IF(ROWS($A$2:$E78)&gt;COUNTIF('CALC. ORÇAMENTO'!$C$2:$C$1965,PAINEL!$C$6),"",INDEX('CALC. ORÇAMENTO'!$E$2:$E$1965,SMALL(IF('CALC. ORÇAMENTO'!$C$2:$C$1965=PAINEL!$C$6,ROW('CALC. ORÇAMENTO'!$C$2:$C$1965)-ROW('CALC. ORÇAMENTO'!$C$2)+1,FALSE),ROWS($A$2:$E78))))</f>
        <v/>
      </c>
      <c r="E79" s="132" t="str">
        <f t="array" ref="E79">IF(ROWS($A$2:$E78)&gt;COUNTIF('CALC. ORÇAMENTO'!$C$2:$C$1965,PAINEL!$C$6),"",INDEX('CALC. ORÇAMENTO'!$F$2:$F$1965,SMALL(IF('CALC. ORÇAMENTO'!$C$2:$C$1965=PAINEL!$C$6,ROW('CALC. ORÇAMENTO'!$C$2:$C$1965)-ROW('CALC. ORÇAMENTO'!$C$2)+1,FALSE),ROWS($A$2:$E78))))</f>
        <v/>
      </c>
    </row>
    <row r="80" spans="1:5" ht="15.75" customHeight="1" x14ac:dyDescent="0.2">
      <c r="A80" s="130" t="e">
        <f t="array" ref="A80">IF(ROWS($A$2:$E$2)&gt;COUNTIF('CALC. ORÇAMENTO'!$C$2:$C$1965,PAINEL!$C$6),"",INDEX('CALC. ORÇAMENTO'!$A$2:$A$1965,SMALL(IF('CALC. ORÇAMENTO'!$C$2:$C$1965=PAINEL!$C$6,ROW('CALC. ORÇAMENTO'!$C$2:$C$1965)-ROW('CALC. ORÇAMENTO'!$C$2)+1,FALSE),ROWS($A$2:$E79))))</f>
        <v>#NUM!</v>
      </c>
      <c r="B80" s="130" t="e">
        <f t="array" ref="B80">IF(ROWS($A$2:$E$2)&gt;COUNTIF('CALC. ORÇAMENTO'!$C$2:$C$1965,PAINEL!$C$6),"",INDEX('CALC. ORÇAMENTO'!$B$2:$B$1965,SMALL(IF('CALC. ORÇAMENTO'!$C$2:$C$1965=PAINEL!$C$6,ROW('CALC. ORÇAMENTO'!$C$2:$C$1965)-ROW('CALC. ORÇAMENTO'!$C$2)+1,FALSE),ROWS($A$2:$E79))))</f>
        <v>#NUM!</v>
      </c>
      <c r="C80" s="131" t="str">
        <f t="array" ref="C80">IF(ROWS($A$2:$E79)&gt;COUNTIF('CALC. ORÇAMENTO'!$C$2:$C$1965,PAINEL!$C$6),"",INDEX('CALC. ORÇAMENTO'!$D$2:$D$1965,SMALL(IF('CALC. ORÇAMENTO'!$C$2:$C$1965=PAINEL!$C$6,ROW('CALC. ORÇAMENTO'!$C$2:$C$1965)-ROW('CALC. ORÇAMENTO'!$C$2)+1,FALSE),ROWS($A$2:$E79))))</f>
        <v/>
      </c>
      <c r="D80" s="130" t="str">
        <f t="array" ref="D80">IF(ROWS($A$2:$E79)&gt;COUNTIF('CALC. ORÇAMENTO'!$C$2:$C$1965,PAINEL!$C$6),"",INDEX('CALC. ORÇAMENTO'!$E$2:$E$1965,SMALL(IF('CALC. ORÇAMENTO'!$C$2:$C$1965=PAINEL!$C$6,ROW('CALC. ORÇAMENTO'!$C$2:$C$1965)-ROW('CALC. ORÇAMENTO'!$C$2)+1,FALSE),ROWS($A$2:$E79))))</f>
        <v/>
      </c>
      <c r="E80" s="132" t="str">
        <f t="array" ref="E80">IF(ROWS($A$2:$E79)&gt;COUNTIF('CALC. ORÇAMENTO'!$C$2:$C$1965,PAINEL!$C$6),"",INDEX('CALC. ORÇAMENTO'!$F$2:$F$1965,SMALL(IF('CALC. ORÇAMENTO'!$C$2:$C$1965=PAINEL!$C$6,ROW('CALC. ORÇAMENTO'!$C$2:$C$1965)-ROW('CALC. ORÇAMENTO'!$C$2)+1,FALSE),ROWS($A$2:$E79))))</f>
        <v/>
      </c>
    </row>
    <row r="81" spans="1:5" ht="15.75" customHeight="1" x14ac:dyDescent="0.2">
      <c r="A81" s="130" t="e">
        <f t="array" ref="A81">IF(ROWS($A$2:$E$2)&gt;COUNTIF('CALC. ORÇAMENTO'!$C$2:$C$1965,PAINEL!$C$6),"",INDEX('CALC. ORÇAMENTO'!$A$2:$A$1965,SMALL(IF('CALC. ORÇAMENTO'!$C$2:$C$1965=PAINEL!$C$6,ROW('CALC. ORÇAMENTO'!$C$2:$C$1965)-ROW('CALC. ORÇAMENTO'!$C$2)+1,FALSE),ROWS($A$2:$E80))))</f>
        <v>#NUM!</v>
      </c>
      <c r="B81" s="130" t="e">
        <f t="array" ref="B81">IF(ROWS($A$2:$E$2)&gt;COUNTIF('CALC. ORÇAMENTO'!$C$2:$C$1965,PAINEL!$C$6),"",INDEX('CALC. ORÇAMENTO'!$B$2:$B$1965,SMALL(IF('CALC. ORÇAMENTO'!$C$2:$C$1965=PAINEL!$C$6,ROW('CALC. ORÇAMENTO'!$C$2:$C$1965)-ROW('CALC. ORÇAMENTO'!$C$2)+1,FALSE),ROWS($A$2:$E80))))</f>
        <v>#NUM!</v>
      </c>
      <c r="C81" s="131" t="str">
        <f t="array" ref="C81">IF(ROWS($A$2:$E80)&gt;COUNTIF('CALC. ORÇAMENTO'!$C$2:$C$1965,PAINEL!$C$6),"",INDEX('CALC. ORÇAMENTO'!$D$2:$D$1965,SMALL(IF('CALC. ORÇAMENTO'!$C$2:$C$1965=PAINEL!$C$6,ROW('CALC. ORÇAMENTO'!$C$2:$C$1965)-ROW('CALC. ORÇAMENTO'!$C$2)+1,FALSE),ROWS($A$2:$E80))))</f>
        <v/>
      </c>
      <c r="D81" s="130" t="str">
        <f t="array" ref="D81">IF(ROWS($A$2:$E80)&gt;COUNTIF('CALC. ORÇAMENTO'!$C$2:$C$1965,PAINEL!$C$6),"",INDEX('CALC. ORÇAMENTO'!$E$2:$E$1965,SMALL(IF('CALC. ORÇAMENTO'!$C$2:$C$1965=PAINEL!$C$6,ROW('CALC. ORÇAMENTO'!$C$2:$C$1965)-ROW('CALC. ORÇAMENTO'!$C$2)+1,FALSE),ROWS($A$2:$E80))))</f>
        <v/>
      </c>
      <c r="E81" s="132" t="str">
        <f t="array" ref="E81">IF(ROWS($A$2:$E80)&gt;COUNTIF('CALC. ORÇAMENTO'!$C$2:$C$1965,PAINEL!$C$6),"",INDEX('CALC. ORÇAMENTO'!$F$2:$F$1965,SMALL(IF('CALC. ORÇAMENTO'!$C$2:$C$1965=PAINEL!$C$6,ROW('CALC. ORÇAMENTO'!$C$2:$C$1965)-ROW('CALC. ORÇAMENTO'!$C$2)+1,FALSE),ROWS($A$2:$E80))))</f>
        <v/>
      </c>
    </row>
    <row r="82" spans="1:5" ht="15.75" customHeight="1" x14ac:dyDescent="0.2">
      <c r="A82" s="130" t="e">
        <f t="array" ref="A82">IF(ROWS($A$2:$E$2)&gt;COUNTIF('CALC. ORÇAMENTO'!$C$2:$C$1965,PAINEL!$C$6),"",INDEX('CALC. ORÇAMENTO'!$A$2:$A$1965,SMALL(IF('CALC. ORÇAMENTO'!$C$2:$C$1965=PAINEL!$C$6,ROW('CALC. ORÇAMENTO'!$C$2:$C$1965)-ROW('CALC. ORÇAMENTO'!$C$2)+1,FALSE),ROWS($A$2:$E81))))</f>
        <v>#NUM!</v>
      </c>
      <c r="B82" s="130" t="e">
        <f t="array" ref="B82">IF(ROWS($A$2:$E$2)&gt;COUNTIF('CALC. ORÇAMENTO'!$C$2:$C$1965,PAINEL!$C$6),"",INDEX('CALC. ORÇAMENTO'!$B$2:$B$1965,SMALL(IF('CALC. ORÇAMENTO'!$C$2:$C$1965=PAINEL!$C$6,ROW('CALC. ORÇAMENTO'!$C$2:$C$1965)-ROW('CALC. ORÇAMENTO'!$C$2)+1,FALSE),ROWS($A$2:$E81))))</f>
        <v>#NUM!</v>
      </c>
      <c r="C82" s="131" t="str">
        <f t="array" ref="C82">IF(ROWS($A$2:$E81)&gt;COUNTIF('CALC. ORÇAMENTO'!$C$2:$C$1965,PAINEL!$C$6),"",INDEX('CALC. ORÇAMENTO'!$D$2:$D$1965,SMALL(IF('CALC. ORÇAMENTO'!$C$2:$C$1965=PAINEL!$C$6,ROW('CALC. ORÇAMENTO'!$C$2:$C$1965)-ROW('CALC. ORÇAMENTO'!$C$2)+1,FALSE),ROWS($A$2:$E81))))</f>
        <v/>
      </c>
      <c r="D82" s="130" t="str">
        <f t="array" ref="D82">IF(ROWS($A$2:$E81)&gt;COUNTIF('CALC. ORÇAMENTO'!$C$2:$C$1965,PAINEL!$C$6),"",INDEX('CALC. ORÇAMENTO'!$E$2:$E$1965,SMALL(IF('CALC. ORÇAMENTO'!$C$2:$C$1965=PAINEL!$C$6,ROW('CALC. ORÇAMENTO'!$C$2:$C$1965)-ROW('CALC. ORÇAMENTO'!$C$2)+1,FALSE),ROWS($A$2:$E81))))</f>
        <v/>
      </c>
      <c r="E82" s="132" t="str">
        <f t="array" ref="E82">IF(ROWS($A$2:$E81)&gt;COUNTIF('CALC. ORÇAMENTO'!$C$2:$C$1965,PAINEL!$C$6),"",INDEX('CALC. ORÇAMENTO'!$F$2:$F$1965,SMALL(IF('CALC. ORÇAMENTO'!$C$2:$C$1965=PAINEL!$C$6,ROW('CALC. ORÇAMENTO'!$C$2:$C$1965)-ROW('CALC. ORÇAMENTO'!$C$2)+1,FALSE),ROWS($A$2:$E81))))</f>
        <v/>
      </c>
    </row>
    <row r="83" spans="1:5" ht="15.75" customHeight="1" x14ac:dyDescent="0.2">
      <c r="A83" s="130" t="e">
        <f t="array" ref="A83">IF(ROWS($A$2:$E$2)&gt;COUNTIF('CALC. ORÇAMENTO'!$C$2:$C$1965,PAINEL!$C$6),"",INDEX('CALC. ORÇAMENTO'!$A$2:$A$1965,SMALL(IF('CALC. ORÇAMENTO'!$C$2:$C$1965=PAINEL!$C$6,ROW('CALC. ORÇAMENTO'!$C$2:$C$1965)-ROW('CALC. ORÇAMENTO'!$C$2)+1,FALSE),ROWS($A$2:$E82))))</f>
        <v>#NUM!</v>
      </c>
      <c r="B83" s="130" t="e">
        <f t="array" ref="B83">IF(ROWS($A$2:$E$2)&gt;COUNTIF('CALC. ORÇAMENTO'!$C$2:$C$1965,PAINEL!$C$6),"",INDEX('CALC. ORÇAMENTO'!$B$2:$B$1965,SMALL(IF('CALC. ORÇAMENTO'!$C$2:$C$1965=PAINEL!$C$6,ROW('CALC. ORÇAMENTO'!$C$2:$C$1965)-ROW('CALC. ORÇAMENTO'!$C$2)+1,FALSE),ROWS($A$2:$E82))))</f>
        <v>#NUM!</v>
      </c>
      <c r="C83" s="131" t="str">
        <f t="array" ref="C83">IF(ROWS($A$2:$E82)&gt;COUNTIF('CALC. ORÇAMENTO'!$C$2:$C$1965,PAINEL!$C$6),"",INDEX('CALC. ORÇAMENTO'!$D$2:$D$1965,SMALL(IF('CALC. ORÇAMENTO'!$C$2:$C$1965=PAINEL!$C$6,ROW('CALC. ORÇAMENTO'!$C$2:$C$1965)-ROW('CALC. ORÇAMENTO'!$C$2)+1,FALSE),ROWS($A$2:$E82))))</f>
        <v/>
      </c>
      <c r="D83" s="130" t="str">
        <f t="array" ref="D83">IF(ROWS($A$2:$E82)&gt;COUNTIF('CALC. ORÇAMENTO'!$C$2:$C$1965,PAINEL!$C$6),"",INDEX('CALC. ORÇAMENTO'!$E$2:$E$1965,SMALL(IF('CALC. ORÇAMENTO'!$C$2:$C$1965=PAINEL!$C$6,ROW('CALC. ORÇAMENTO'!$C$2:$C$1965)-ROW('CALC. ORÇAMENTO'!$C$2)+1,FALSE),ROWS($A$2:$E82))))</f>
        <v/>
      </c>
      <c r="E83" s="132" t="str">
        <f t="array" ref="E83">IF(ROWS($A$2:$E82)&gt;COUNTIF('CALC. ORÇAMENTO'!$C$2:$C$1965,PAINEL!$C$6),"",INDEX('CALC. ORÇAMENTO'!$F$2:$F$1965,SMALL(IF('CALC. ORÇAMENTO'!$C$2:$C$1965=PAINEL!$C$6,ROW('CALC. ORÇAMENTO'!$C$2:$C$1965)-ROW('CALC. ORÇAMENTO'!$C$2)+1,FALSE),ROWS($A$2:$E82))))</f>
        <v/>
      </c>
    </row>
    <row r="84" spans="1:5" ht="15.75" customHeight="1" x14ac:dyDescent="0.2">
      <c r="A84" s="130" t="e">
        <f t="array" ref="A84">IF(ROWS($A$2:$E$2)&gt;COUNTIF('CALC. ORÇAMENTO'!$C$2:$C$1965,PAINEL!$C$6),"",INDEX('CALC. ORÇAMENTO'!$A$2:$A$1965,SMALL(IF('CALC. ORÇAMENTO'!$C$2:$C$1965=PAINEL!$C$6,ROW('CALC. ORÇAMENTO'!$C$2:$C$1965)-ROW('CALC. ORÇAMENTO'!$C$2)+1,FALSE),ROWS($A$2:$E83))))</f>
        <v>#NUM!</v>
      </c>
      <c r="B84" s="130" t="e">
        <f t="array" ref="B84">IF(ROWS($A$2:$E$2)&gt;COUNTIF('CALC. ORÇAMENTO'!$C$2:$C$1965,PAINEL!$C$6),"",INDEX('CALC. ORÇAMENTO'!$B$2:$B$1965,SMALL(IF('CALC. ORÇAMENTO'!$C$2:$C$1965=PAINEL!$C$6,ROW('CALC. ORÇAMENTO'!$C$2:$C$1965)-ROW('CALC. ORÇAMENTO'!$C$2)+1,FALSE),ROWS($A$2:$E83))))</f>
        <v>#NUM!</v>
      </c>
      <c r="C84" s="131" t="str">
        <f t="array" ref="C84">IF(ROWS($A$2:$E83)&gt;COUNTIF('CALC. ORÇAMENTO'!$C$2:$C$1965,PAINEL!$C$6),"",INDEX('CALC. ORÇAMENTO'!$D$2:$D$1965,SMALL(IF('CALC. ORÇAMENTO'!$C$2:$C$1965=PAINEL!$C$6,ROW('CALC. ORÇAMENTO'!$C$2:$C$1965)-ROW('CALC. ORÇAMENTO'!$C$2)+1,FALSE),ROWS($A$2:$E83))))</f>
        <v/>
      </c>
      <c r="D84" s="130" t="str">
        <f t="array" ref="D84">IF(ROWS($A$2:$E83)&gt;COUNTIF('CALC. ORÇAMENTO'!$C$2:$C$1965,PAINEL!$C$6),"",INDEX('CALC. ORÇAMENTO'!$E$2:$E$1965,SMALL(IF('CALC. ORÇAMENTO'!$C$2:$C$1965=PAINEL!$C$6,ROW('CALC. ORÇAMENTO'!$C$2:$C$1965)-ROW('CALC. ORÇAMENTO'!$C$2)+1,FALSE),ROWS($A$2:$E83))))</f>
        <v/>
      </c>
      <c r="E84" s="132" t="str">
        <f t="array" ref="E84">IF(ROWS($A$2:$E83)&gt;COUNTIF('CALC. ORÇAMENTO'!$C$2:$C$1965,PAINEL!$C$6),"",INDEX('CALC. ORÇAMENTO'!$F$2:$F$1965,SMALL(IF('CALC. ORÇAMENTO'!$C$2:$C$1965=PAINEL!$C$6,ROW('CALC. ORÇAMENTO'!$C$2:$C$1965)-ROW('CALC. ORÇAMENTO'!$C$2)+1,FALSE),ROWS($A$2:$E83))))</f>
        <v/>
      </c>
    </row>
    <row r="85" spans="1:5" ht="15.75" customHeight="1" x14ac:dyDescent="0.2">
      <c r="A85" s="130" t="e">
        <f t="array" ref="A85">IF(ROWS($A$2:$E$2)&gt;COUNTIF('CALC. ORÇAMENTO'!$C$2:$C$1965,PAINEL!$C$6),"",INDEX('CALC. ORÇAMENTO'!$A$2:$A$1965,SMALL(IF('CALC. ORÇAMENTO'!$C$2:$C$1965=PAINEL!$C$6,ROW('CALC. ORÇAMENTO'!$C$2:$C$1965)-ROW('CALC. ORÇAMENTO'!$C$2)+1,FALSE),ROWS($A$2:$E84))))</f>
        <v>#NUM!</v>
      </c>
      <c r="B85" s="130" t="e">
        <f t="array" ref="B85">IF(ROWS($A$2:$E$2)&gt;COUNTIF('CALC. ORÇAMENTO'!$C$2:$C$1965,PAINEL!$C$6),"",INDEX('CALC. ORÇAMENTO'!$B$2:$B$1965,SMALL(IF('CALC. ORÇAMENTO'!$C$2:$C$1965=PAINEL!$C$6,ROW('CALC. ORÇAMENTO'!$C$2:$C$1965)-ROW('CALC. ORÇAMENTO'!$C$2)+1,FALSE),ROWS($A$2:$E84))))</f>
        <v>#NUM!</v>
      </c>
      <c r="C85" s="131" t="str">
        <f t="array" ref="C85">IF(ROWS($A$2:$E84)&gt;COUNTIF('CALC. ORÇAMENTO'!$C$2:$C$1965,PAINEL!$C$6),"",INDEX('CALC. ORÇAMENTO'!$D$2:$D$1965,SMALL(IF('CALC. ORÇAMENTO'!$C$2:$C$1965=PAINEL!$C$6,ROW('CALC. ORÇAMENTO'!$C$2:$C$1965)-ROW('CALC. ORÇAMENTO'!$C$2)+1,FALSE),ROWS($A$2:$E84))))</f>
        <v/>
      </c>
      <c r="D85" s="130" t="str">
        <f t="array" ref="D85">IF(ROWS($A$2:$E84)&gt;COUNTIF('CALC. ORÇAMENTO'!$C$2:$C$1965,PAINEL!$C$6),"",INDEX('CALC. ORÇAMENTO'!$E$2:$E$1965,SMALL(IF('CALC. ORÇAMENTO'!$C$2:$C$1965=PAINEL!$C$6,ROW('CALC. ORÇAMENTO'!$C$2:$C$1965)-ROW('CALC. ORÇAMENTO'!$C$2)+1,FALSE),ROWS($A$2:$E84))))</f>
        <v/>
      </c>
      <c r="E85" s="132" t="str">
        <f t="array" ref="E85">IF(ROWS($A$2:$E84)&gt;COUNTIF('CALC. ORÇAMENTO'!$C$2:$C$1965,PAINEL!$C$6),"",INDEX('CALC. ORÇAMENTO'!$F$2:$F$1965,SMALL(IF('CALC. ORÇAMENTO'!$C$2:$C$1965=PAINEL!$C$6,ROW('CALC. ORÇAMENTO'!$C$2:$C$1965)-ROW('CALC. ORÇAMENTO'!$C$2)+1,FALSE),ROWS($A$2:$E84))))</f>
        <v/>
      </c>
    </row>
    <row r="86" spans="1:5" ht="15.75" customHeight="1" x14ac:dyDescent="0.2">
      <c r="A86" s="130" t="e">
        <f t="array" ref="A86">IF(ROWS($A$2:$E$2)&gt;COUNTIF('CALC. ORÇAMENTO'!$C$2:$C$1965,PAINEL!$C$6),"",INDEX('CALC. ORÇAMENTO'!$A$2:$A$1965,SMALL(IF('CALC. ORÇAMENTO'!$C$2:$C$1965=PAINEL!$C$6,ROW('CALC. ORÇAMENTO'!$C$2:$C$1965)-ROW('CALC. ORÇAMENTO'!$C$2)+1,FALSE),ROWS($A$2:$E85))))</f>
        <v>#NUM!</v>
      </c>
      <c r="B86" s="130" t="e">
        <f t="array" ref="B86">IF(ROWS($A$2:$E$2)&gt;COUNTIF('CALC. ORÇAMENTO'!$C$2:$C$1965,PAINEL!$C$6),"",INDEX('CALC. ORÇAMENTO'!$B$2:$B$1965,SMALL(IF('CALC. ORÇAMENTO'!$C$2:$C$1965=PAINEL!$C$6,ROW('CALC. ORÇAMENTO'!$C$2:$C$1965)-ROW('CALC. ORÇAMENTO'!$C$2)+1,FALSE),ROWS($A$2:$E85))))</f>
        <v>#NUM!</v>
      </c>
      <c r="C86" s="131" t="str">
        <f t="array" ref="C86">IF(ROWS($A$2:$E85)&gt;COUNTIF('CALC. ORÇAMENTO'!$C$2:$C$1965,PAINEL!$C$6),"",INDEX('CALC. ORÇAMENTO'!$D$2:$D$1965,SMALL(IF('CALC. ORÇAMENTO'!$C$2:$C$1965=PAINEL!$C$6,ROW('CALC. ORÇAMENTO'!$C$2:$C$1965)-ROW('CALC. ORÇAMENTO'!$C$2)+1,FALSE),ROWS($A$2:$E85))))</f>
        <v/>
      </c>
      <c r="D86" s="130" t="str">
        <f t="array" ref="D86">IF(ROWS($A$2:$E85)&gt;COUNTIF('CALC. ORÇAMENTO'!$C$2:$C$1965,PAINEL!$C$6),"",INDEX('CALC. ORÇAMENTO'!$E$2:$E$1965,SMALL(IF('CALC. ORÇAMENTO'!$C$2:$C$1965=PAINEL!$C$6,ROW('CALC. ORÇAMENTO'!$C$2:$C$1965)-ROW('CALC. ORÇAMENTO'!$C$2)+1,FALSE),ROWS($A$2:$E85))))</f>
        <v/>
      </c>
      <c r="E86" s="132" t="str">
        <f t="array" ref="E86">IF(ROWS($A$2:$E85)&gt;COUNTIF('CALC. ORÇAMENTO'!$C$2:$C$1965,PAINEL!$C$6),"",INDEX('CALC. ORÇAMENTO'!$F$2:$F$1965,SMALL(IF('CALC. ORÇAMENTO'!$C$2:$C$1965=PAINEL!$C$6,ROW('CALC. ORÇAMENTO'!$C$2:$C$1965)-ROW('CALC. ORÇAMENTO'!$C$2)+1,FALSE),ROWS($A$2:$E85))))</f>
        <v/>
      </c>
    </row>
    <row r="87" spans="1:5" ht="15.75" customHeight="1" x14ac:dyDescent="0.2">
      <c r="A87" s="130" t="e">
        <f t="array" ref="A87">IF(ROWS($A$2:$E$2)&gt;COUNTIF('CALC. ORÇAMENTO'!$C$2:$C$1965,PAINEL!$C$6),"",INDEX('CALC. ORÇAMENTO'!$A$2:$A$1965,SMALL(IF('CALC. ORÇAMENTO'!$C$2:$C$1965=PAINEL!$C$6,ROW('CALC. ORÇAMENTO'!$C$2:$C$1965)-ROW('CALC. ORÇAMENTO'!$C$2)+1,FALSE),ROWS($A$2:$E86))))</f>
        <v>#NUM!</v>
      </c>
      <c r="B87" s="130" t="e">
        <f t="array" ref="B87">IF(ROWS($A$2:$E$2)&gt;COUNTIF('CALC. ORÇAMENTO'!$C$2:$C$1965,PAINEL!$C$6),"",INDEX('CALC. ORÇAMENTO'!$B$2:$B$1965,SMALL(IF('CALC. ORÇAMENTO'!$C$2:$C$1965=PAINEL!$C$6,ROW('CALC. ORÇAMENTO'!$C$2:$C$1965)-ROW('CALC. ORÇAMENTO'!$C$2)+1,FALSE),ROWS($A$2:$E86))))</f>
        <v>#NUM!</v>
      </c>
      <c r="C87" s="131" t="str">
        <f t="array" ref="C87">IF(ROWS($A$2:$E86)&gt;COUNTIF('CALC. ORÇAMENTO'!$C$2:$C$1965,PAINEL!$C$6),"",INDEX('CALC. ORÇAMENTO'!$D$2:$D$1965,SMALL(IF('CALC. ORÇAMENTO'!$C$2:$C$1965=PAINEL!$C$6,ROW('CALC. ORÇAMENTO'!$C$2:$C$1965)-ROW('CALC. ORÇAMENTO'!$C$2)+1,FALSE),ROWS($A$2:$E86))))</f>
        <v/>
      </c>
      <c r="D87" s="130" t="str">
        <f t="array" ref="D87">IF(ROWS($A$2:$E86)&gt;COUNTIF('CALC. ORÇAMENTO'!$C$2:$C$1965,PAINEL!$C$6),"",INDEX('CALC. ORÇAMENTO'!$E$2:$E$1965,SMALL(IF('CALC. ORÇAMENTO'!$C$2:$C$1965=PAINEL!$C$6,ROW('CALC. ORÇAMENTO'!$C$2:$C$1965)-ROW('CALC. ORÇAMENTO'!$C$2)+1,FALSE),ROWS($A$2:$E86))))</f>
        <v/>
      </c>
      <c r="E87" s="132" t="str">
        <f t="array" ref="E87">IF(ROWS($A$2:$E86)&gt;COUNTIF('CALC. ORÇAMENTO'!$C$2:$C$1965,PAINEL!$C$6),"",INDEX('CALC. ORÇAMENTO'!$F$2:$F$1965,SMALL(IF('CALC. ORÇAMENTO'!$C$2:$C$1965=PAINEL!$C$6,ROW('CALC. ORÇAMENTO'!$C$2:$C$1965)-ROW('CALC. ORÇAMENTO'!$C$2)+1,FALSE),ROWS($A$2:$E86))))</f>
        <v/>
      </c>
    </row>
    <row r="88" spans="1:5" ht="15.75" customHeight="1" x14ac:dyDescent="0.2">
      <c r="A88" s="130" t="e">
        <f t="array" ref="A88">IF(ROWS($A$2:$E$2)&gt;COUNTIF('CALC. ORÇAMENTO'!$C$2:$C$1965,PAINEL!$C$6),"",INDEX('CALC. ORÇAMENTO'!$A$2:$A$1965,SMALL(IF('CALC. ORÇAMENTO'!$C$2:$C$1965=PAINEL!$C$6,ROW('CALC. ORÇAMENTO'!$C$2:$C$1965)-ROW('CALC. ORÇAMENTO'!$C$2)+1,FALSE),ROWS($A$2:$E87))))</f>
        <v>#NUM!</v>
      </c>
      <c r="B88" s="130" t="e">
        <f t="array" ref="B88">IF(ROWS($A$2:$E$2)&gt;COUNTIF('CALC. ORÇAMENTO'!$C$2:$C$1965,PAINEL!$C$6),"",INDEX('CALC. ORÇAMENTO'!$B$2:$B$1965,SMALL(IF('CALC. ORÇAMENTO'!$C$2:$C$1965=PAINEL!$C$6,ROW('CALC. ORÇAMENTO'!$C$2:$C$1965)-ROW('CALC. ORÇAMENTO'!$C$2)+1,FALSE),ROWS($A$2:$E87))))</f>
        <v>#NUM!</v>
      </c>
      <c r="C88" s="131" t="str">
        <f t="array" ref="C88">IF(ROWS($A$2:$E87)&gt;COUNTIF('CALC. ORÇAMENTO'!$C$2:$C$1965,PAINEL!$C$6),"",INDEX('CALC. ORÇAMENTO'!$D$2:$D$1965,SMALL(IF('CALC. ORÇAMENTO'!$C$2:$C$1965=PAINEL!$C$6,ROW('CALC. ORÇAMENTO'!$C$2:$C$1965)-ROW('CALC. ORÇAMENTO'!$C$2)+1,FALSE),ROWS($A$2:$E87))))</f>
        <v/>
      </c>
      <c r="D88" s="130" t="str">
        <f t="array" ref="D88">IF(ROWS($A$2:$E87)&gt;COUNTIF('CALC. ORÇAMENTO'!$C$2:$C$1965,PAINEL!$C$6),"",INDEX('CALC. ORÇAMENTO'!$E$2:$E$1965,SMALL(IF('CALC. ORÇAMENTO'!$C$2:$C$1965=PAINEL!$C$6,ROW('CALC. ORÇAMENTO'!$C$2:$C$1965)-ROW('CALC. ORÇAMENTO'!$C$2)+1,FALSE),ROWS($A$2:$E87))))</f>
        <v/>
      </c>
      <c r="E88" s="132" t="str">
        <f t="array" ref="E88">IF(ROWS($A$2:$E87)&gt;COUNTIF('CALC. ORÇAMENTO'!$C$2:$C$1965,PAINEL!$C$6),"",INDEX('CALC. ORÇAMENTO'!$F$2:$F$1965,SMALL(IF('CALC. ORÇAMENTO'!$C$2:$C$1965=PAINEL!$C$6,ROW('CALC. ORÇAMENTO'!$C$2:$C$1965)-ROW('CALC. ORÇAMENTO'!$C$2)+1,FALSE),ROWS($A$2:$E87))))</f>
        <v/>
      </c>
    </row>
    <row r="89" spans="1:5" ht="15.75" customHeight="1" x14ac:dyDescent="0.2">
      <c r="A89" s="130" t="e">
        <f t="array" ref="A89">IF(ROWS($A$2:$E$2)&gt;COUNTIF('CALC. ORÇAMENTO'!$C$2:$C$1965,PAINEL!$C$6),"",INDEX('CALC. ORÇAMENTO'!$A$2:$A$1965,SMALL(IF('CALC. ORÇAMENTO'!$C$2:$C$1965=PAINEL!$C$6,ROW('CALC. ORÇAMENTO'!$C$2:$C$1965)-ROW('CALC. ORÇAMENTO'!$C$2)+1,FALSE),ROWS($A$2:$E88))))</f>
        <v>#NUM!</v>
      </c>
      <c r="B89" s="130" t="e">
        <f t="array" ref="B89">IF(ROWS($A$2:$E$2)&gt;COUNTIF('CALC. ORÇAMENTO'!$C$2:$C$1965,PAINEL!$C$6),"",INDEX('CALC. ORÇAMENTO'!$B$2:$B$1965,SMALL(IF('CALC. ORÇAMENTO'!$C$2:$C$1965=PAINEL!$C$6,ROW('CALC. ORÇAMENTO'!$C$2:$C$1965)-ROW('CALC. ORÇAMENTO'!$C$2)+1,FALSE),ROWS($A$2:$E88))))</f>
        <v>#NUM!</v>
      </c>
      <c r="C89" s="131" t="str">
        <f t="array" ref="C89">IF(ROWS($A$2:$E88)&gt;COUNTIF('CALC. ORÇAMENTO'!$C$2:$C$1965,PAINEL!$C$6),"",INDEX('CALC. ORÇAMENTO'!$D$2:$D$1965,SMALL(IF('CALC. ORÇAMENTO'!$C$2:$C$1965=PAINEL!$C$6,ROW('CALC. ORÇAMENTO'!$C$2:$C$1965)-ROW('CALC. ORÇAMENTO'!$C$2)+1,FALSE),ROWS($A$2:$E88))))</f>
        <v/>
      </c>
      <c r="D89" s="130" t="str">
        <f t="array" ref="D89">IF(ROWS($A$2:$E88)&gt;COUNTIF('CALC. ORÇAMENTO'!$C$2:$C$1965,PAINEL!$C$6),"",INDEX('CALC. ORÇAMENTO'!$E$2:$E$1965,SMALL(IF('CALC. ORÇAMENTO'!$C$2:$C$1965=PAINEL!$C$6,ROW('CALC. ORÇAMENTO'!$C$2:$C$1965)-ROW('CALC. ORÇAMENTO'!$C$2)+1,FALSE),ROWS($A$2:$E88))))</f>
        <v/>
      </c>
      <c r="E89" s="132" t="str">
        <f t="array" ref="E89">IF(ROWS($A$2:$E88)&gt;COUNTIF('CALC. ORÇAMENTO'!$C$2:$C$1965,PAINEL!$C$6),"",INDEX('CALC. ORÇAMENTO'!$F$2:$F$1965,SMALL(IF('CALC. ORÇAMENTO'!$C$2:$C$1965=PAINEL!$C$6,ROW('CALC. ORÇAMENTO'!$C$2:$C$1965)-ROW('CALC. ORÇAMENTO'!$C$2)+1,FALSE),ROWS($A$2:$E88))))</f>
        <v/>
      </c>
    </row>
    <row r="90" spans="1:5" ht="15.75" customHeight="1" x14ac:dyDescent="0.2">
      <c r="A90" s="130" t="e">
        <f t="array" ref="A90">IF(ROWS($A$2:$E$2)&gt;COUNTIF('CALC. ORÇAMENTO'!$C$2:$C$1965,PAINEL!$C$6),"",INDEX('CALC. ORÇAMENTO'!$A$2:$A$1965,SMALL(IF('CALC. ORÇAMENTO'!$C$2:$C$1965=PAINEL!$C$6,ROW('CALC. ORÇAMENTO'!$C$2:$C$1965)-ROW('CALC. ORÇAMENTO'!$C$2)+1,FALSE),ROWS($A$2:$E89))))</f>
        <v>#NUM!</v>
      </c>
      <c r="B90" s="130" t="e">
        <f t="array" ref="B90">IF(ROWS($A$2:$E$2)&gt;COUNTIF('CALC. ORÇAMENTO'!$C$2:$C$1965,PAINEL!$C$6),"",INDEX('CALC. ORÇAMENTO'!$B$2:$B$1965,SMALL(IF('CALC. ORÇAMENTO'!$C$2:$C$1965=PAINEL!$C$6,ROW('CALC. ORÇAMENTO'!$C$2:$C$1965)-ROW('CALC. ORÇAMENTO'!$C$2)+1,FALSE),ROWS($A$2:$E89))))</f>
        <v>#NUM!</v>
      </c>
      <c r="C90" s="131" t="str">
        <f t="array" ref="C90">IF(ROWS($A$2:$E89)&gt;COUNTIF('CALC. ORÇAMENTO'!$C$2:$C$1965,PAINEL!$C$6),"",INDEX('CALC. ORÇAMENTO'!$D$2:$D$1965,SMALL(IF('CALC. ORÇAMENTO'!$C$2:$C$1965=PAINEL!$C$6,ROW('CALC. ORÇAMENTO'!$C$2:$C$1965)-ROW('CALC. ORÇAMENTO'!$C$2)+1,FALSE),ROWS($A$2:$E89))))</f>
        <v/>
      </c>
      <c r="D90" s="130" t="str">
        <f t="array" ref="D90">IF(ROWS($A$2:$E89)&gt;COUNTIF('CALC. ORÇAMENTO'!$C$2:$C$1965,PAINEL!$C$6),"",INDEX('CALC. ORÇAMENTO'!$E$2:$E$1965,SMALL(IF('CALC. ORÇAMENTO'!$C$2:$C$1965=PAINEL!$C$6,ROW('CALC. ORÇAMENTO'!$C$2:$C$1965)-ROW('CALC. ORÇAMENTO'!$C$2)+1,FALSE),ROWS($A$2:$E89))))</f>
        <v/>
      </c>
      <c r="E90" s="132" t="str">
        <f t="array" ref="E90">IF(ROWS($A$2:$E89)&gt;COUNTIF('CALC. ORÇAMENTO'!$C$2:$C$1965,PAINEL!$C$6),"",INDEX('CALC. ORÇAMENTO'!$F$2:$F$1965,SMALL(IF('CALC. ORÇAMENTO'!$C$2:$C$1965=PAINEL!$C$6,ROW('CALC. ORÇAMENTO'!$C$2:$C$1965)-ROW('CALC. ORÇAMENTO'!$C$2)+1,FALSE),ROWS($A$2:$E89))))</f>
        <v/>
      </c>
    </row>
    <row r="91" spans="1:5" ht="15.75" customHeight="1" x14ac:dyDescent="0.2">
      <c r="A91" s="130" t="e">
        <f t="array" ref="A91">IF(ROWS($A$2:$E$2)&gt;COUNTIF('CALC. ORÇAMENTO'!$C$2:$C$1965,PAINEL!$C$6),"",INDEX('CALC. ORÇAMENTO'!$A$2:$A$1965,SMALL(IF('CALC. ORÇAMENTO'!$C$2:$C$1965=PAINEL!$C$6,ROW('CALC. ORÇAMENTO'!$C$2:$C$1965)-ROW('CALC. ORÇAMENTO'!$C$2)+1,FALSE),ROWS($A$2:$E90))))</f>
        <v>#NUM!</v>
      </c>
      <c r="B91" s="130" t="e">
        <f t="array" ref="B91">IF(ROWS($A$2:$E$2)&gt;COUNTIF('CALC. ORÇAMENTO'!$C$2:$C$1965,PAINEL!$C$6),"",INDEX('CALC. ORÇAMENTO'!$B$2:$B$1965,SMALL(IF('CALC. ORÇAMENTO'!$C$2:$C$1965=PAINEL!$C$6,ROW('CALC. ORÇAMENTO'!$C$2:$C$1965)-ROW('CALC. ORÇAMENTO'!$C$2)+1,FALSE),ROWS($A$2:$E90))))</f>
        <v>#NUM!</v>
      </c>
      <c r="C91" s="131" t="str">
        <f t="array" ref="C91">IF(ROWS($A$2:$E90)&gt;COUNTIF('CALC. ORÇAMENTO'!$C$2:$C$1965,PAINEL!$C$6),"",INDEX('CALC. ORÇAMENTO'!$D$2:$D$1965,SMALL(IF('CALC. ORÇAMENTO'!$C$2:$C$1965=PAINEL!$C$6,ROW('CALC. ORÇAMENTO'!$C$2:$C$1965)-ROW('CALC. ORÇAMENTO'!$C$2)+1,FALSE),ROWS($A$2:$E90))))</f>
        <v/>
      </c>
      <c r="D91" s="130" t="str">
        <f t="array" ref="D91">IF(ROWS($A$2:$E90)&gt;COUNTIF('CALC. ORÇAMENTO'!$C$2:$C$1965,PAINEL!$C$6),"",INDEX('CALC. ORÇAMENTO'!$E$2:$E$1965,SMALL(IF('CALC. ORÇAMENTO'!$C$2:$C$1965=PAINEL!$C$6,ROW('CALC. ORÇAMENTO'!$C$2:$C$1965)-ROW('CALC. ORÇAMENTO'!$C$2)+1,FALSE),ROWS($A$2:$E90))))</f>
        <v/>
      </c>
      <c r="E91" s="132" t="str">
        <f t="array" ref="E91">IF(ROWS($A$2:$E90)&gt;COUNTIF('CALC. ORÇAMENTO'!$C$2:$C$1965,PAINEL!$C$6),"",INDEX('CALC. ORÇAMENTO'!$F$2:$F$1965,SMALL(IF('CALC. ORÇAMENTO'!$C$2:$C$1965=PAINEL!$C$6,ROW('CALC. ORÇAMENTO'!$C$2:$C$1965)-ROW('CALC. ORÇAMENTO'!$C$2)+1,FALSE),ROWS($A$2:$E90))))</f>
        <v/>
      </c>
    </row>
    <row r="92" spans="1:5" ht="15.75" customHeight="1" x14ac:dyDescent="0.2">
      <c r="A92" s="130" t="e">
        <f t="array" ref="A92">IF(ROWS($A$2:$E$2)&gt;COUNTIF('CALC. ORÇAMENTO'!$C$2:$C$1965,PAINEL!$C$6),"",INDEX('CALC. ORÇAMENTO'!$A$2:$A$1965,SMALL(IF('CALC. ORÇAMENTO'!$C$2:$C$1965=PAINEL!$C$6,ROW('CALC. ORÇAMENTO'!$C$2:$C$1965)-ROW('CALC. ORÇAMENTO'!$C$2)+1,FALSE),ROWS($A$2:$E91))))</f>
        <v>#NUM!</v>
      </c>
      <c r="B92" s="130" t="e">
        <f t="array" ref="B92">IF(ROWS($A$2:$E$2)&gt;COUNTIF('CALC. ORÇAMENTO'!$C$2:$C$1965,PAINEL!$C$6),"",INDEX('CALC. ORÇAMENTO'!$B$2:$B$1965,SMALL(IF('CALC. ORÇAMENTO'!$C$2:$C$1965=PAINEL!$C$6,ROW('CALC. ORÇAMENTO'!$C$2:$C$1965)-ROW('CALC. ORÇAMENTO'!$C$2)+1,FALSE),ROWS($A$2:$E91))))</f>
        <v>#NUM!</v>
      </c>
      <c r="C92" s="131" t="str">
        <f t="array" ref="C92">IF(ROWS($A$2:$E91)&gt;COUNTIF('CALC. ORÇAMENTO'!$C$2:$C$1965,PAINEL!$C$6),"",INDEX('CALC. ORÇAMENTO'!$D$2:$D$1965,SMALL(IF('CALC. ORÇAMENTO'!$C$2:$C$1965=PAINEL!$C$6,ROW('CALC. ORÇAMENTO'!$C$2:$C$1965)-ROW('CALC. ORÇAMENTO'!$C$2)+1,FALSE),ROWS($A$2:$E91))))</f>
        <v/>
      </c>
      <c r="D92" s="130" t="str">
        <f t="array" ref="D92">IF(ROWS($A$2:$E91)&gt;COUNTIF('CALC. ORÇAMENTO'!$C$2:$C$1965,PAINEL!$C$6),"",INDEX('CALC. ORÇAMENTO'!$E$2:$E$1965,SMALL(IF('CALC. ORÇAMENTO'!$C$2:$C$1965=PAINEL!$C$6,ROW('CALC. ORÇAMENTO'!$C$2:$C$1965)-ROW('CALC. ORÇAMENTO'!$C$2)+1,FALSE),ROWS($A$2:$E91))))</f>
        <v/>
      </c>
      <c r="E92" s="132" t="str">
        <f t="array" ref="E92">IF(ROWS($A$2:$E91)&gt;COUNTIF('CALC. ORÇAMENTO'!$C$2:$C$1965,PAINEL!$C$6),"",INDEX('CALC. ORÇAMENTO'!$F$2:$F$1965,SMALL(IF('CALC. ORÇAMENTO'!$C$2:$C$1965=PAINEL!$C$6,ROW('CALC. ORÇAMENTO'!$C$2:$C$1965)-ROW('CALC. ORÇAMENTO'!$C$2)+1,FALSE),ROWS($A$2:$E91))))</f>
        <v/>
      </c>
    </row>
    <row r="93" spans="1:5" ht="15.75" customHeight="1" x14ac:dyDescent="0.2">
      <c r="A93" s="130" t="e">
        <f t="array" ref="A93">IF(ROWS($A$2:$E$2)&gt;COUNTIF('CALC. ORÇAMENTO'!$C$2:$C$1965,PAINEL!$C$6),"",INDEX('CALC. ORÇAMENTO'!$A$2:$A$1965,SMALL(IF('CALC. ORÇAMENTO'!$C$2:$C$1965=PAINEL!$C$6,ROW('CALC. ORÇAMENTO'!$C$2:$C$1965)-ROW('CALC. ORÇAMENTO'!$C$2)+1,FALSE),ROWS($A$2:$E92))))</f>
        <v>#NUM!</v>
      </c>
      <c r="B93" s="130" t="e">
        <f t="array" ref="B93">IF(ROWS($A$2:$E$2)&gt;COUNTIF('CALC. ORÇAMENTO'!$C$2:$C$1965,PAINEL!$C$6),"",INDEX('CALC. ORÇAMENTO'!$B$2:$B$1965,SMALL(IF('CALC. ORÇAMENTO'!$C$2:$C$1965=PAINEL!$C$6,ROW('CALC. ORÇAMENTO'!$C$2:$C$1965)-ROW('CALC. ORÇAMENTO'!$C$2)+1,FALSE),ROWS($A$2:$E92))))</f>
        <v>#NUM!</v>
      </c>
      <c r="C93" s="131" t="str">
        <f t="array" ref="C93">IF(ROWS($A$2:$E92)&gt;COUNTIF('CALC. ORÇAMENTO'!$C$2:$C$1965,PAINEL!$C$6),"",INDEX('CALC. ORÇAMENTO'!$D$2:$D$1965,SMALL(IF('CALC. ORÇAMENTO'!$C$2:$C$1965=PAINEL!$C$6,ROW('CALC. ORÇAMENTO'!$C$2:$C$1965)-ROW('CALC. ORÇAMENTO'!$C$2)+1,FALSE),ROWS($A$2:$E92))))</f>
        <v/>
      </c>
      <c r="D93" s="130" t="str">
        <f t="array" ref="D93">IF(ROWS($A$2:$E92)&gt;COUNTIF('CALC. ORÇAMENTO'!$C$2:$C$1965,PAINEL!$C$6),"",INDEX('CALC. ORÇAMENTO'!$E$2:$E$1965,SMALL(IF('CALC. ORÇAMENTO'!$C$2:$C$1965=PAINEL!$C$6,ROW('CALC. ORÇAMENTO'!$C$2:$C$1965)-ROW('CALC. ORÇAMENTO'!$C$2)+1,FALSE),ROWS($A$2:$E92))))</f>
        <v/>
      </c>
      <c r="E93" s="132" t="str">
        <f t="array" ref="E93">IF(ROWS($A$2:$E92)&gt;COUNTIF('CALC. ORÇAMENTO'!$C$2:$C$1965,PAINEL!$C$6),"",INDEX('CALC. ORÇAMENTO'!$F$2:$F$1965,SMALL(IF('CALC. ORÇAMENTO'!$C$2:$C$1965=PAINEL!$C$6,ROW('CALC. ORÇAMENTO'!$C$2:$C$1965)-ROW('CALC. ORÇAMENTO'!$C$2)+1,FALSE),ROWS($A$2:$E92))))</f>
        <v/>
      </c>
    </row>
    <row r="94" spans="1:5" ht="15.75" customHeight="1" x14ac:dyDescent="0.2">
      <c r="A94" s="130" t="e">
        <f t="array" ref="A94">IF(ROWS($A$2:$E$2)&gt;COUNTIF('CALC. ORÇAMENTO'!$C$2:$C$1965,PAINEL!$C$6),"",INDEX('CALC. ORÇAMENTO'!$A$2:$A$1965,SMALL(IF('CALC. ORÇAMENTO'!$C$2:$C$1965=PAINEL!$C$6,ROW('CALC. ORÇAMENTO'!$C$2:$C$1965)-ROW('CALC. ORÇAMENTO'!$C$2)+1,FALSE),ROWS($A$2:$E93))))</f>
        <v>#NUM!</v>
      </c>
      <c r="B94" s="130" t="e">
        <f t="array" ref="B94">IF(ROWS($A$2:$E$2)&gt;COUNTIF('CALC. ORÇAMENTO'!$C$2:$C$1965,PAINEL!$C$6),"",INDEX('CALC. ORÇAMENTO'!$B$2:$B$1965,SMALL(IF('CALC. ORÇAMENTO'!$C$2:$C$1965=PAINEL!$C$6,ROW('CALC. ORÇAMENTO'!$C$2:$C$1965)-ROW('CALC. ORÇAMENTO'!$C$2)+1,FALSE),ROWS($A$2:$E93))))</f>
        <v>#NUM!</v>
      </c>
      <c r="C94" s="131" t="str">
        <f t="array" ref="C94">IF(ROWS($A$2:$E93)&gt;COUNTIF('CALC. ORÇAMENTO'!$C$2:$C$1965,PAINEL!$C$6),"",INDEX('CALC. ORÇAMENTO'!$D$2:$D$1965,SMALL(IF('CALC. ORÇAMENTO'!$C$2:$C$1965=PAINEL!$C$6,ROW('CALC. ORÇAMENTO'!$C$2:$C$1965)-ROW('CALC. ORÇAMENTO'!$C$2)+1,FALSE),ROWS($A$2:$E93))))</f>
        <v/>
      </c>
      <c r="D94" s="130" t="str">
        <f t="array" ref="D94">IF(ROWS($A$2:$E93)&gt;COUNTIF('CALC. ORÇAMENTO'!$C$2:$C$1965,PAINEL!$C$6),"",INDEX('CALC. ORÇAMENTO'!$E$2:$E$1965,SMALL(IF('CALC. ORÇAMENTO'!$C$2:$C$1965=PAINEL!$C$6,ROW('CALC. ORÇAMENTO'!$C$2:$C$1965)-ROW('CALC. ORÇAMENTO'!$C$2)+1,FALSE),ROWS($A$2:$E93))))</f>
        <v/>
      </c>
      <c r="E94" s="132" t="str">
        <f t="array" ref="E94">IF(ROWS($A$2:$E93)&gt;COUNTIF('CALC. ORÇAMENTO'!$C$2:$C$1965,PAINEL!$C$6),"",INDEX('CALC. ORÇAMENTO'!$F$2:$F$1965,SMALL(IF('CALC. ORÇAMENTO'!$C$2:$C$1965=PAINEL!$C$6,ROW('CALC. ORÇAMENTO'!$C$2:$C$1965)-ROW('CALC. ORÇAMENTO'!$C$2)+1,FALSE),ROWS($A$2:$E93))))</f>
        <v/>
      </c>
    </row>
    <row r="95" spans="1:5" ht="15.75" customHeight="1" x14ac:dyDescent="0.2">
      <c r="A95" s="130" t="e">
        <f t="array" ref="A95">IF(ROWS($A$2:$E$2)&gt;COUNTIF('CALC. ORÇAMENTO'!$C$2:$C$1965,PAINEL!$C$6),"",INDEX('CALC. ORÇAMENTO'!$A$2:$A$1965,SMALL(IF('CALC. ORÇAMENTO'!$C$2:$C$1965=PAINEL!$C$6,ROW('CALC. ORÇAMENTO'!$C$2:$C$1965)-ROW('CALC. ORÇAMENTO'!$C$2)+1,FALSE),ROWS($A$2:$E94))))</f>
        <v>#NUM!</v>
      </c>
      <c r="B95" s="130" t="e">
        <f t="array" ref="B95">IF(ROWS($A$2:$E$2)&gt;COUNTIF('CALC. ORÇAMENTO'!$C$2:$C$1965,PAINEL!$C$6),"",INDEX('CALC. ORÇAMENTO'!$B$2:$B$1965,SMALL(IF('CALC. ORÇAMENTO'!$C$2:$C$1965=PAINEL!$C$6,ROW('CALC. ORÇAMENTO'!$C$2:$C$1965)-ROW('CALC. ORÇAMENTO'!$C$2)+1,FALSE),ROWS($A$2:$E94))))</f>
        <v>#NUM!</v>
      </c>
      <c r="C95" s="131" t="str">
        <f t="array" ref="C95">IF(ROWS($A$2:$E94)&gt;COUNTIF('CALC. ORÇAMENTO'!$C$2:$C$1965,PAINEL!$C$6),"",INDEX('CALC. ORÇAMENTO'!$D$2:$D$1965,SMALL(IF('CALC. ORÇAMENTO'!$C$2:$C$1965=PAINEL!$C$6,ROW('CALC. ORÇAMENTO'!$C$2:$C$1965)-ROW('CALC. ORÇAMENTO'!$C$2)+1,FALSE),ROWS($A$2:$E94))))</f>
        <v/>
      </c>
      <c r="D95" s="130" t="str">
        <f t="array" ref="D95">IF(ROWS($A$2:$E94)&gt;COUNTIF('CALC. ORÇAMENTO'!$C$2:$C$1965,PAINEL!$C$6),"",INDEX('CALC. ORÇAMENTO'!$E$2:$E$1965,SMALL(IF('CALC. ORÇAMENTO'!$C$2:$C$1965=PAINEL!$C$6,ROW('CALC. ORÇAMENTO'!$C$2:$C$1965)-ROW('CALC. ORÇAMENTO'!$C$2)+1,FALSE),ROWS($A$2:$E94))))</f>
        <v/>
      </c>
      <c r="E95" s="132" t="str">
        <f t="array" ref="E95">IF(ROWS($A$2:$E94)&gt;COUNTIF('CALC. ORÇAMENTO'!$C$2:$C$1965,PAINEL!$C$6),"",INDEX('CALC. ORÇAMENTO'!$F$2:$F$1965,SMALL(IF('CALC. ORÇAMENTO'!$C$2:$C$1965=PAINEL!$C$6,ROW('CALC. ORÇAMENTO'!$C$2:$C$1965)-ROW('CALC. ORÇAMENTO'!$C$2)+1,FALSE),ROWS($A$2:$E94))))</f>
        <v/>
      </c>
    </row>
    <row r="96" spans="1:5" ht="15.75" customHeight="1" x14ac:dyDescent="0.2">
      <c r="A96" s="130" t="e">
        <f t="array" ref="A96">IF(ROWS($A$2:$E$2)&gt;COUNTIF('CALC. ORÇAMENTO'!$C$2:$C$1965,PAINEL!$C$6),"",INDEX('CALC. ORÇAMENTO'!$A$2:$A$1965,SMALL(IF('CALC. ORÇAMENTO'!$C$2:$C$1965=PAINEL!$C$6,ROW('CALC. ORÇAMENTO'!$C$2:$C$1965)-ROW('CALC. ORÇAMENTO'!$C$2)+1,FALSE),ROWS($A$2:$E95))))</f>
        <v>#NUM!</v>
      </c>
      <c r="B96" s="130" t="e">
        <f t="array" ref="B96">IF(ROWS($A$2:$E$2)&gt;COUNTIF('CALC. ORÇAMENTO'!$C$2:$C$1965,PAINEL!$C$6),"",INDEX('CALC. ORÇAMENTO'!$B$2:$B$1965,SMALL(IF('CALC. ORÇAMENTO'!$C$2:$C$1965=PAINEL!$C$6,ROW('CALC. ORÇAMENTO'!$C$2:$C$1965)-ROW('CALC. ORÇAMENTO'!$C$2)+1,FALSE),ROWS($A$2:$E95))))</f>
        <v>#NUM!</v>
      </c>
      <c r="C96" s="131" t="str">
        <f t="array" ref="C96">IF(ROWS($A$2:$E95)&gt;COUNTIF('CALC. ORÇAMENTO'!$C$2:$C$1965,PAINEL!$C$6),"",INDEX('CALC. ORÇAMENTO'!$D$2:$D$1965,SMALL(IF('CALC. ORÇAMENTO'!$C$2:$C$1965=PAINEL!$C$6,ROW('CALC. ORÇAMENTO'!$C$2:$C$1965)-ROW('CALC. ORÇAMENTO'!$C$2)+1,FALSE),ROWS($A$2:$E95))))</f>
        <v/>
      </c>
      <c r="D96" s="130" t="str">
        <f t="array" ref="D96">IF(ROWS($A$2:$E95)&gt;COUNTIF('CALC. ORÇAMENTO'!$C$2:$C$1965,PAINEL!$C$6),"",INDEX('CALC. ORÇAMENTO'!$E$2:$E$1965,SMALL(IF('CALC. ORÇAMENTO'!$C$2:$C$1965=PAINEL!$C$6,ROW('CALC. ORÇAMENTO'!$C$2:$C$1965)-ROW('CALC. ORÇAMENTO'!$C$2)+1,FALSE),ROWS($A$2:$E95))))</f>
        <v/>
      </c>
      <c r="E96" s="132" t="str">
        <f t="array" ref="E96">IF(ROWS($A$2:$E95)&gt;COUNTIF('CALC. ORÇAMENTO'!$C$2:$C$1965,PAINEL!$C$6),"",INDEX('CALC. ORÇAMENTO'!$F$2:$F$1965,SMALL(IF('CALC. ORÇAMENTO'!$C$2:$C$1965=PAINEL!$C$6,ROW('CALC. ORÇAMENTO'!$C$2:$C$1965)-ROW('CALC. ORÇAMENTO'!$C$2)+1,FALSE),ROWS($A$2:$E95))))</f>
        <v/>
      </c>
    </row>
    <row r="97" spans="1:5" ht="15.75" customHeight="1" x14ac:dyDescent="0.2">
      <c r="A97" s="130" t="e">
        <f t="array" ref="A97">IF(ROWS($A$2:$E$2)&gt;COUNTIF('CALC. ORÇAMENTO'!$C$2:$C$1965,PAINEL!$C$6),"",INDEX('CALC. ORÇAMENTO'!$A$2:$A$1965,SMALL(IF('CALC. ORÇAMENTO'!$C$2:$C$1965=PAINEL!$C$6,ROW('CALC. ORÇAMENTO'!$C$2:$C$1965)-ROW('CALC. ORÇAMENTO'!$C$2)+1,FALSE),ROWS($A$2:$E96))))</f>
        <v>#NUM!</v>
      </c>
      <c r="B97" s="130" t="e">
        <f t="array" ref="B97">IF(ROWS($A$2:$E$2)&gt;COUNTIF('CALC. ORÇAMENTO'!$C$2:$C$1965,PAINEL!$C$6),"",INDEX('CALC. ORÇAMENTO'!$B$2:$B$1965,SMALL(IF('CALC. ORÇAMENTO'!$C$2:$C$1965=PAINEL!$C$6,ROW('CALC. ORÇAMENTO'!$C$2:$C$1965)-ROW('CALC. ORÇAMENTO'!$C$2)+1,FALSE),ROWS($A$2:$E96))))</f>
        <v>#NUM!</v>
      </c>
      <c r="C97" s="131" t="str">
        <f t="array" ref="C97">IF(ROWS($A$2:$E96)&gt;COUNTIF('CALC. ORÇAMENTO'!$C$2:$C$1965,PAINEL!$C$6),"",INDEX('CALC. ORÇAMENTO'!$D$2:$D$1965,SMALL(IF('CALC. ORÇAMENTO'!$C$2:$C$1965=PAINEL!$C$6,ROW('CALC. ORÇAMENTO'!$C$2:$C$1965)-ROW('CALC. ORÇAMENTO'!$C$2)+1,FALSE),ROWS($A$2:$E96))))</f>
        <v/>
      </c>
      <c r="D97" s="130" t="str">
        <f t="array" ref="D97">IF(ROWS($A$2:$E96)&gt;COUNTIF('CALC. ORÇAMENTO'!$C$2:$C$1965,PAINEL!$C$6),"",INDEX('CALC. ORÇAMENTO'!$E$2:$E$1965,SMALL(IF('CALC. ORÇAMENTO'!$C$2:$C$1965=PAINEL!$C$6,ROW('CALC. ORÇAMENTO'!$C$2:$C$1965)-ROW('CALC. ORÇAMENTO'!$C$2)+1,FALSE),ROWS($A$2:$E96))))</f>
        <v/>
      </c>
      <c r="E97" s="132" t="str">
        <f t="array" ref="E97">IF(ROWS($A$2:$E96)&gt;COUNTIF('CALC. ORÇAMENTO'!$C$2:$C$1965,PAINEL!$C$6),"",INDEX('CALC. ORÇAMENTO'!$F$2:$F$1965,SMALL(IF('CALC. ORÇAMENTO'!$C$2:$C$1965=PAINEL!$C$6,ROW('CALC. ORÇAMENTO'!$C$2:$C$1965)-ROW('CALC. ORÇAMENTO'!$C$2)+1,FALSE),ROWS($A$2:$E96))))</f>
        <v/>
      </c>
    </row>
    <row r="98" spans="1:5" ht="15.75" customHeight="1" x14ac:dyDescent="0.2">
      <c r="A98" s="130" t="e">
        <f t="array" ref="A98">IF(ROWS($A$2:$E$2)&gt;COUNTIF('CALC. ORÇAMENTO'!$C$2:$C$1965,PAINEL!$C$6),"",INDEX('CALC. ORÇAMENTO'!$A$2:$A$1965,SMALL(IF('CALC. ORÇAMENTO'!$C$2:$C$1965=PAINEL!$C$6,ROW('CALC. ORÇAMENTO'!$C$2:$C$1965)-ROW('CALC. ORÇAMENTO'!$C$2)+1,FALSE),ROWS($A$2:$E97))))</f>
        <v>#NUM!</v>
      </c>
      <c r="B98" s="130" t="e">
        <f t="array" ref="B98">IF(ROWS($A$2:$E$2)&gt;COUNTIF('CALC. ORÇAMENTO'!$C$2:$C$1965,PAINEL!$C$6),"",INDEX('CALC. ORÇAMENTO'!$B$2:$B$1965,SMALL(IF('CALC. ORÇAMENTO'!$C$2:$C$1965=PAINEL!$C$6,ROW('CALC. ORÇAMENTO'!$C$2:$C$1965)-ROW('CALC. ORÇAMENTO'!$C$2)+1,FALSE),ROWS($A$2:$E97))))</f>
        <v>#NUM!</v>
      </c>
      <c r="C98" s="131" t="str">
        <f t="array" ref="C98">IF(ROWS($A$2:$E97)&gt;COUNTIF('CALC. ORÇAMENTO'!$C$2:$C$1965,PAINEL!$C$6),"",INDEX('CALC. ORÇAMENTO'!$D$2:$D$1965,SMALL(IF('CALC. ORÇAMENTO'!$C$2:$C$1965=PAINEL!$C$6,ROW('CALC. ORÇAMENTO'!$C$2:$C$1965)-ROW('CALC. ORÇAMENTO'!$C$2)+1,FALSE),ROWS($A$2:$E97))))</f>
        <v/>
      </c>
      <c r="D98" s="130" t="str">
        <f t="array" ref="D98">IF(ROWS($A$2:$E97)&gt;COUNTIF('CALC. ORÇAMENTO'!$C$2:$C$1965,PAINEL!$C$6),"",INDEX('CALC. ORÇAMENTO'!$E$2:$E$1965,SMALL(IF('CALC. ORÇAMENTO'!$C$2:$C$1965=PAINEL!$C$6,ROW('CALC. ORÇAMENTO'!$C$2:$C$1965)-ROW('CALC. ORÇAMENTO'!$C$2)+1,FALSE),ROWS($A$2:$E97))))</f>
        <v/>
      </c>
      <c r="E98" s="132" t="str">
        <f t="array" ref="E98">IF(ROWS($A$2:$E97)&gt;COUNTIF('CALC. ORÇAMENTO'!$C$2:$C$1965,PAINEL!$C$6),"",INDEX('CALC. ORÇAMENTO'!$F$2:$F$1965,SMALL(IF('CALC. ORÇAMENTO'!$C$2:$C$1965=PAINEL!$C$6,ROW('CALC. ORÇAMENTO'!$C$2:$C$1965)-ROW('CALC. ORÇAMENTO'!$C$2)+1,FALSE),ROWS($A$2:$E97))))</f>
        <v/>
      </c>
    </row>
    <row r="99" spans="1:5" ht="15.75" customHeight="1" x14ac:dyDescent="0.2">
      <c r="A99" s="130" t="e">
        <f t="array" ref="A99">IF(ROWS($A$2:$E$2)&gt;COUNTIF('CALC. ORÇAMENTO'!$C$2:$C$1965,PAINEL!$C$6),"",INDEX('CALC. ORÇAMENTO'!$A$2:$A$1965,SMALL(IF('CALC. ORÇAMENTO'!$C$2:$C$1965=PAINEL!$C$6,ROW('CALC. ORÇAMENTO'!$C$2:$C$1965)-ROW('CALC. ORÇAMENTO'!$C$2)+1,FALSE),ROWS($A$2:$E98))))</f>
        <v>#NUM!</v>
      </c>
      <c r="B99" s="130" t="e">
        <f t="array" ref="B99">IF(ROWS($A$2:$E$2)&gt;COUNTIF('CALC. ORÇAMENTO'!$C$2:$C$1965,PAINEL!$C$6),"",INDEX('CALC. ORÇAMENTO'!$B$2:$B$1965,SMALL(IF('CALC. ORÇAMENTO'!$C$2:$C$1965=PAINEL!$C$6,ROW('CALC. ORÇAMENTO'!$C$2:$C$1965)-ROW('CALC. ORÇAMENTO'!$C$2)+1,FALSE),ROWS($A$2:$E98))))</f>
        <v>#NUM!</v>
      </c>
      <c r="C99" s="131" t="str">
        <f t="array" ref="C99">IF(ROWS($A$2:$E98)&gt;COUNTIF('CALC. ORÇAMENTO'!$C$2:$C$1965,PAINEL!$C$6),"",INDEX('CALC. ORÇAMENTO'!$D$2:$D$1965,SMALL(IF('CALC. ORÇAMENTO'!$C$2:$C$1965=PAINEL!$C$6,ROW('CALC. ORÇAMENTO'!$C$2:$C$1965)-ROW('CALC. ORÇAMENTO'!$C$2)+1,FALSE),ROWS($A$2:$E98))))</f>
        <v/>
      </c>
      <c r="D99" s="130" t="str">
        <f t="array" ref="D99">IF(ROWS($A$2:$E98)&gt;COUNTIF('CALC. ORÇAMENTO'!$C$2:$C$1965,PAINEL!$C$6),"",INDEX('CALC. ORÇAMENTO'!$E$2:$E$1965,SMALL(IF('CALC. ORÇAMENTO'!$C$2:$C$1965=PAINEL!$C$6,ROW('CALC. ORÇAMENTO'!$C$2:$C$1965)-ROW('CALC. ORÇAMENTO'!$C$2)+1,FALSE),ROWS($A$2:$E98))))</f>
        <v/>
      </c>
      <c r="E99" s="132" t="str">
        <f t="array" ref="E99">IF(ROWS($A$2:$E98)&gt;COUNTIF('CALC. ORÇAMENTO'!$C$2:$C$1965,PAINEL!$C$6),"",INDEX('CALC. ORÇAMENTO'!$F$2:$F$1965,SMALL(IF('CALC. ORÇAMENTO'!$C$2:$C$1965=PAINEL!$C$6,ROW('CALC. ORÇAMENTO'!$C$2:$C$1965)-ROW('CALC. ORÇAMENTO'!$C$2)+1,FALSE),ROWS($A$2:$E98))))</f>
        <v/>
      </c>
    </row>
    <row r="100" spans="1:5" ht="15.75" customHeight="1" x14ac:dyDescent="0.2">
      <c r="A100" s="130" t="e">
        <f t="array" ref="A100">IF(ROWS($A$2:$E$2)&gt;COUNTIF('CALC. ORÇAMENTO'!$C$2:$C$1965,PAINEL!$C$6),"",INDEX('CALC. ORÇAMENTO'!$A$2:$A$1965,SMALL(IF('CALC. ORÇAMENTO'!$C$2:$C$1965=PAINEL!$C$6,ROW('CALC. ORÇAMENTO'!$C$2:$C$1965)-ROW('CALC. ORÇAMENTO'!$C$2)+1,FALSE),ROWS($A$2:$E99))))</f>
        <v>#NUM!</v>
      </c>
      <c r="B100" s="130" t="e">
        <f t="array" ref="B100">IF(ROWS($A$2:$E$2)&gt;COUNTIF('CALC. ORÇAMENTO'!$C$2:$C$1965,PAINEL!$C$6),"",INDEX('CALC. ORÇAMENTO'!$B$2:$B$1965,SMALL(IF('CALC. ORÇAMENTO'!$C$2:$C$1965=PAINEL!$C$6,ROW('CALC. ORÇAMENTO'!$C$2:$C$1965)-ROW('CALC. ORÇAMENTO'!$C$2)+1,FALSE),ROWS($A$2:$E99))))</f>
        <v>#NUM!</v>
      </c>
      <c r="C100" s="131" t="str">
        <f t="array" ref="C100">IF(ROWS($A$2:$E99)&gt;COUNTIF('CALC. ORÇAMENTO'!$C$2:$C$1965,PAINEL!$C$6),"",INDEX('CALC. ORÇAMENTO'!$D$2:$D$1965,SMALL(IF('CALC. ORÇAMENTO'!$C$2:$C$1965=PAINEL!$C$6,ROW('CALC. ORÇAMENTO'!$C$2:$C$1965)-ROW('CALC. ORÇAMENTO'!$C$2)+1,FALSE),ROWS($A$2:$E99))))</f>
        <v/>
      </c>
      <c r="D100" s="130" t="str">
        <f t="array" ref="D100">IF(ROWS($A$2:$E99)&gt;COUNTIF('CALC. ORÇAMENTO'!$C$2:$C$1965,PAINEL!$C$6),"",INDEX('CALC. ORÇAMENTO'!$E$2:$E$1965,SMALL(IF('CALC. ORÇAMENTO'!$C$2:$C$1965=PAINEL!$C$6,ROW('CALC. ORÇAMENTO'!$C$2:$C$1965)-ROW('CALC. ORÇAMENTO'!$C$2)+1,FALSE),ROWS($A$2:$E99))))</f>
        <v/>
      </c>
      <c r="E100" s="132" t="str">
        <f t="array" ref="E100">IF(ROWS($A$2:$E99)&gt;COUNTIF('CALC. ORÇAMENTO'!$C$2:$C$1965,PAINEL!$C$6),"",INDEX('CALC. ORÇAMENTO'!$F$2:$F$1965,SMALL(IF('CALC. ORÇAMENTO'!$C$2:$C$1965=PAINEL!$C$6,ROW('CALC. ORÇAMENTO'!$C$2:$C$1965)-ROW('CALC. ORÇAMENTO'!$C$2)+1,FALSE),ROWS($A$2:$E99))))</f>
        <v/>
      </c>
    </row>
    <row r="101" spans="1:5" ht="15.75" customHeight="1" x14ac:dyDescent="0.2">
      <c r="A101" s="130" t="e">
        <f t="array" ref="A101">IF(ROWS($A$2:$E$2)&gt;COUNTIF('CALC. ORÇAMENTO'!$C$2:$C$1965,PAINEL!$C$6),"",INDEX('CALC. ORÇAMENTO'!$A$2:$A$1965,SMALL(IF('CALC. ORÇAMENTO'!$C$2:$C$1965=PAINEL!$C$6,ROW('CALC. ORÇAMENTO'!$C$2:$C$1965)-ROW('CALC. ORÇAMENTO'!$C$2)+1,FALSE),ROWS($A$2:$E100))))</f>
        <v>#NUM!</v>
      </c>
      <c r="B101" s="130" t="e">
        <f t="array" ref="B101">IF(ROWS($A$2:$E$2)&gt;COUNTIF('CALC. ORÇAMENTO'!$C$2:$C$1965,PAINEL!$C$6),"",INDEX('CALC. ORÇAMENTO'!$B$2:$B$1965,SMALL(IF('CALC. ORÇAMENTO'!$C$2:$C$1965=PAINEL!$C$6,ROW('CALC. ORÇAMENTO'!$C$2:$C$1965)-ROW('CALC. ORÇAMENTO'!$C$2)+1,FALSE),ROWS($A$2:$E100))))</f>
        <v>#NUM!</v>
      </c>
      <c r="C101" s="131" t="str">
        <f t="array" ref="C101">IF(ROWS($A$2:$E100)&gt;COUNTIF('CALC. ORÇAMENTO'!$C$2:$C$1965,PAINEL!$C$6),"",INDEX('CALC. ORÇAMENTO'!$D$2:$D$1965,SMALL(IF('CALC. ORÇAMENTO'!$C$2:$C$1965=PAINEL!$C$6,ROW('CALC. ORÇAMENTO'!$C$2:$C$1965)-ROW('CALC. ORÇAMENTO'!$C$2)+1,FALSE),ROWS($A$2:$E100))))</f>
        <v/>
      </c>
      <c r="D101" s="130" t="str">
        <f t="array" ref="D101">IF(ROWS($A$2:$E100)&gt;COUNTIF('CALC. ORÇAMENTO'!$C$2:$C$1965,PAINEL!$C$6),"",INDEX('CALC. ORÇAMENTO'!$E$2:$E$1965,SMALL(IF('CALC. ORÇAMENTO'!$C$2:$C$1965=PAINEL!$C$6,ROW('CALC. ORÇAMENTO'!$C$2:$C$1965)-ROW('CALC. ORÇAMENTO'!$C$2)+1,FALSE),ROWS($A$2:$E100))))</f>
        <v/>
      </c>
      <c r="E101" s="132" t="str">
        <f t="array" ref="E101">IF(ROWS($A$2:$E100)&gt;COUNTIF('CALC. ORÇAMENTO'!$C$2:$C$1965,PAINEL!$C$6),"",INDEX('CALC. ORÇAMENTO'!$F$2:$F$1965,SMALL(IF('CALC. ORÇAMENTO'!$C$2:$C$1965=PAINEL!$C$6,ROW('CALC. ORÇAMENTO'!$C$2:$C$1965)-ROW('CALC. ORÇAMENTO'!$C$2)+1,FALSE),ROWS($A$2:$E100))))</f>
        <v/>
      </c>
    </row>
    <row r="102" spans="1:5" ht="15.75" customHeight="1" x14ac:dyDescent="0.2">
      <c r="A102" s="130" t="e">
        <f t="array" ref="A102">IF(ROWS($A$2:$E$2)&gt;COUNTIF('CALC. ORÇAMENTO'!$C$2:$C$1965,PAINEL!$C$6),"",INDEX('CALC. ORÇAMENTO'!$A$2:$A$1965,SMALL(IF('CALC. ORÇAMENTO'!$C$2:$C$1965=PAINEL!$C$6,ROW('CALC. ORÇAMENTO'!$C$2:$C$1965)-ROW('CALC. ORÇAMENTO'!$C$2)+1,FALSE),ROWS($A$2:$E101))))</f>
        <v>#NUM!</v>
      </c>
      <c r="B102" s="130" t="e">
        <f t="array" ref="B102">IF(ROWS($A$2:$E$2)&gt;COUNTIF('CALC. ORÇAMENTO'!$C$2:$C$1965,PAINEL!$C$6),"",INDEX('CALC. ORÇAMENTO'!$B$2:$B$1965,SMALL(IF('CALC. ORÇAMENTO'!$C$2:$C$1965=PAINEL!$C$6,ROW('CALC. ORÇAMENTO'!$C$2:$C$1965)-ROW('CALC. ORÇAMENTO'!$C$2)+1,FALSE),ROWS($A$2:$E101))))</f>
        <v>#NUM!</v>
      </c>
      <c r="C102" s="131" t="str">
        <f t="array" ref="C102">IF(ROWS($A$2:$E101)&gt;COUNTIF('CALC. ORÇAMENTO'!$C$2:$C$1965,PAINEL!$C$6),"",INDEX('CALC. ORÇAMENTO'!$D$2:$D$1965,SMALL(IF('CALC. ORÇAMENTO'!$C$2:$C$1965=PAINEL!$C$6,ROW('CALC. ORÇAMENTO'!$C$2:$C$1965)-ROW('CALC. ORÇAMENTO'!$C$2)+1,FALSE),ROWS($A$2:$E101))))</f>
        <v/>
      </c>
      <c r="D102" s="130" t="str">
        <f t="array" ref="D102">IF(ROWS($A$2:$E101)&gt;COUNTIF('CALC. ORÇAMENTO'!$C$2:$C$1965,PAINEL!$C$6),"",INDEX('CALC. ORÇAMENTO'!$E$2:$E$1965,SMALL(IF('CALC. ORÇAMENTO'!$C$2:$C$1965=PAINEL!$C$6,ROW('CALC. ORÇAMENTO'!$C$2:$C$1965)-ROW('CALC. ORÇAMENTO'!$C$2)+1,FALSE),ROWS($A$2:$E101))))</f>
        <v/>
      </c>
      <c r="E102" s="132" t="str">
        <f t="array" ref="E102">IF(ROWS($A$2:$E101)&gt;COUNTIF('CALC. ORÇAMENTO'!$C$2:$C$1965,PAINEL!$C$6),"",INDEX('CALC. ORÇAMENTO'!$F$2:$F$1965,SMALL(IF('CALC. ORÇAMENTO'!$C$2:$C$1965=PAINEL!$C$6,ROW('CALC. ORÇAMENTO'!$C$2:$C$1965)-ROW('CALC. ORÇAMENTO'!$C$2)+1,FALSE),ROWS($A$2:$E101))))</f>
        <v/>
      </c>
    </row>
    <row r="103" spans="1:5" ht="15.75" customHeight="1" x14ac:dyDescent="0.2">
      <c r="A103" s="130" t="e">
        <f t="array" ref="A103">IF(ROWS($A$2:$E$2)&gt;COUNTIF('CALC. ORÇAMENTO'!$C$2:$C$1965,PAINEL!$C$6),"",INDEX('CALC. ORÇAMENTO'!$A$2:$A$1965,SMALL(IF('CALC. ORÇAMENTO'!$C$2:$C$1965=PAINEL!$C$6,ROW('CALC. ORÇAMENTO'!$C$2:$C$1965)-ROW('CALC. ORÇAMENTO'!$C$2)+1,FALSE),ROWS($A$2:$E102))))</f>
        <v>#NUM!</v>
      </c>
      <c r="B103" s="130" t="e">
        <f t="array" ref="B103">IF(ROWS($A$2:$E$2)&gt;COUNTIF('CALC. ORÇAMENTO'!$C$2:$C$1965,PAINEL!$C$6),"",INDEX('CALC. ORÇAMENTO'!$B$2:$B$1965,SMALL(IF('CALC. ORÇAMENTO'!$C$2:$C$1965=PAINEL!$C$6,ROW('CALC. ORÇAMENTO'!$C$2:$C$1965)-ROW('CALC. ORÇAMENTO'!$C$2)+1,FALSE),ROWS($A$2:$E102))))</f>
        <v>#NUM!</v>
      </c>
      <c r="C103" s="131" t="str">
        <f t="array" ref="C103">IF(ROWS($A$2:$E102)&gt;COUNTIF('CALC. ORÇAMENTO'!$C$2:$C$1965,PAINEL!$C$6),"",INDEX('CALC. ORÇAMENTO'!$D$2:$D$1965,SMALL(IF('CALC. ORÇAMENTO'!$C$2:$C$1965=PAINEL!$C$6,ROW('CALC. ORÇAMENTO'!$C$2:$C$1965)-ROW('CALC. ORÇAMENTO'!$C$2)+1,FALSE),ROWS($A$2:$E102))))</f>
        <v/>
      </c>
      <c r="D103" s="130" t="str">
        <f t="array" ref="D103">IF(ROWS($A$2:$E102)&gt;COUNTIF('CALC. ORÇAMENTO'!$C$2:$C$1965,PAINEL!$C$6),"",INDEX('CALC. ORÇAMENTO'!$E$2:$E$1965,SMALL(IF('CALC. ORÇAMENTO'!$C$2:$C$1965=PAINEL!$C$6,ROW('CALC. ORÇAMENTO'!$C$2:$C$1965)-ROW('CALC. ORÇAMENTO'!$C$2)+1,FALSE),ROWS($A$2:$E102))))</f>
        <v/>
      </c>
      <c r="E103" s="132" t="str">
        <f t="array" ref="E103">IF(ROWS($A$2:$E102)&gt;COUNTIF('CALC. ORÇAMENTO'!$C$2:$C$1965,PAINEL!$C$6),"",INDEX('CALC. ORÇAMENTO'!$F$2:$F$1965,SMALL(IF('CALC. ORÇAMENTO'!$C$2:$C$1965=PAINEL!$C$6,ROW('CALC. ORÇAMENTO'!$C$2:$C$1965)-ROW('CALC. ORÇAMENTO'!$C$2)+1,FALSE),ROWS($A$2:$E102))))</f>
        <v/>
      </c>
    </row>
    <row r="104" spans="1:5" ht="15.75" customHeight="1" x14ac:dyDescent="0.2">
      <c r="A104" s="130" t="e">
        <f t="array" ref="A104">IF(ROWS($A$2:$E$2)&gt;COUNTIF('CALC. ORÇAMENTO'!$C$2:$C$1965,PAINEL!$C$6),"",INDEX('CALC. ORÇAMENTO'!$A$2:$A$1965,SMALL(IF('CALC. ORÇAMENTO'!$C$2:$C$1965=PAINEL!$C$6,ROW('CALC. ORÇAMENTO'!$C$2:$C$1965)-ROW('CALC. ORÇAMENTO'!$C$2)+1,FALSE),ROWS($A$2:$E103))))</f>
        <v>#NUM!</v>
      </c>
      <c r="B104" s="130" t="e">
        <f t="array" ref="B104">IF(ROWS($A$2:$E$2)&gt;COUNTIF('CALC. ORÇAMENTO'!$C$2:$C$1965,PAINEL!$C$6),"",INDEX('CALC. ORÇAMENTO'!$B$2:$B$1965,SMALL(IF('CALC. ORÇAMENTO'!$C$2:$C$1965=PAINEL!$C$6,ROW('CALC. ORÇAMENTO'!$C$2:$C$1965)-ROW('CALC. ORÇAMENTO'!$C$2)+1,FALSE),ROWS($A$2:$E103))))</f>
        <v>#NUM!</v>
      </c>
      <c r="C104" s="131" t="str">
        <f t="array" ref="C104">IF(ROWS($A$2:$E103)&gt;COUNTIF('CALC. ORÇAMENTO'!$C$2:$C$1965,PAINEL!$C$6),"",INDEX('CALC. ORÇAMENTO'!$D$2:$D$1965,SMALL(IF('CALC. ORÇAMENTO'!$C$2:$C$1965=PAINEL!$C$6,ROW('CALC. ORÇAMENTO'!$C$2:$C$1965)-ROW('CALC. ORÇAMENTO'!$C$2)+1,FALSE),ROWS($A$2:$E103))))</f>
        <v/>
      </c>
      <c r="D104" s="130" t="str">
        <f t="array" ref="D104">IF(ROWS($A$2:$E103)&gt;COUNTIF('CALC. ORÇAMENTO'!$C$2:$C$1965,PAINEL!$C$6),"",INDEX('CALC. ORÇAMENTO'!$E$2:$E$1965,SMALL(IF('CALC. ORÇAMENTO'!$C$2:$C$1965=PAINEL!$C$6,ROW('CALC. ORÇAMENTO'!$C$2:$C$1965)-ROW('CALC. ORÇAMENTO'!$C$2)+1,FALSE),ROWS($A$2:$E103))))</f>
        <v/>
      </c>
      <c r="E104" s="132" t="str">
        <f t="array" ref="E104">IF(ROWS($A$2:$E103)&gt;COUNTIF('CALC. ORÇAMENTO'!$C$2:$C$1965,PAINEL!$C$6),"",INDEX('CALC. ORÇAMENTO'!$F$2:$F$1965,SMALL(IF('CALC. ORÇAMENTO'!$C$2:$C$1965=PAINEL!$C$6,ROW('CALC. ORÇAMENTO'!$C$2:$C$1965)-ROW('CALC. ORÇAMENTO'!$C$2)+1,FALSE),ROWS($A$2:$E103))))</f>
        <v/>
      </c>
    </row>
    <row r="105" spans="1:5" ht="15.75" customHeight="1" x14ac:dyDescent="0.2">
      <c r="A105" s="130" t="e">
        <f t="array" ref="A105">IF(ROWS($A$2:$E$2)&gt;COUNTIF('CALC. ORÇAMENTO'!$C$2:$C$1965,PAINEL!$C$6),"",INDEX('CALC. ORÇAMENTO'!$A$2:$A$1965,SMALL(IF('CALC. ORÇAMENTO'!$C$2:$C$1965=PAINEL!$C$6,ROW('CALC. ORÇAMENTO'!$C$2:$C$1965)-ROW('CALC. ORÇAMENTO'!$C$2)+1,FALSE),ROWS($A$2:$E104))))</f>
        <v>#NUM!</v>
      </c>
      <c r="B105" s="130" t="e">
        <f t="array" ref="B105">IF(ROWS($A$2:$E$2)&gt;COUNTIF('CALC. ORÇAMENTO'!$C$2:$C$1965,PAINEL!$C$6),"",INDEX('CALC. ORÇAMENTO'!$B$2:$B$1965,SMALL(IF('CALC. ORÇAMENTO'!$C$2:$C$1965=PAINEL!$C$6,ROW('CALC. ORÇAMENTO'!$C$2:$C$1965)-ROW('CALC. ORÇAMENTO'!$C$2)+1,FALSE),ROWS($A$2:$E104))))</f>
        <v>#NUM!</v>
      </c>
      <c r="C105" s="131" t="str">
        <f t="array" ref="C105">IF(ROWS($A$2:$E104)&gt;COUNTIF('CALC. ORÇAMENTO'!$C$2:$C$1965,PAINEL!$C$6),"",INDEX('CALC. ORÇAMENTO'!$D$2:$D$1965,SMALL(IF('CALC. ORÇAMENTO'!$C$2:$C$1965=PAINEL!$C$6,ROW('CALC. ORÇAMENTO'!$C$2:$C$1965)-ROW('CALC. ORÇAMENTO'!$C$2)+1,FALSE),ROWS($A$2:$E104))))</f>
        <v/>
      </c>
      <c r="D105" s="130" t="str">
        <f t="array" ref="D105">IF(ROWS($A$2:$E104)&gt;COUNTIF('CALC. ORÇAMENTO'!$C$2:$C$1965,PAINEL!$C$6),"",INDEX('CALC. ORÇAMENTO'!$E$2:$E$1965,SMALL(IF('CALC. ORÇAMENTO'!$C$2:$C$1965=PAINEL!$C$6,ROW('CALC. ORÇAMENTO'!$C$2:$C$1965)-ROW('CALC. ORÇAMENTO'!$C$2)+1,FALSE),ROWS($A$2:$E104))))</f>
        <v/>
      </c>
      <c r="E105" s="132" t="str">
        <f t="array" ref="E105">IF(ROWS($A$2:$E104)&gt;COUNTIF('CALC. ORÇAMENTO'!$C$2:$C$1965,PAINEL!$C$6),"",INDEX('CALC. ORÇAMENTO'!$F$2:$F$1965,SMALL(IF('CALC. ORÇAMENTO'!$C$2:$C$1965=PAINEL!$C$6,ROW('CALC. ORÇAMENTO'!$C$2:$C$1965)-ROW('CALC. ORÇAMENTO'!$C$2)+1,FALSE),ROWS($A$2:$E104))))</f>
        <v/>
      </c>
    </row>
    <row r="106" spans="1:5" ht="15.75" customHeight="1" x14ac:dyDescent="0.2">
      <c r="A106" s="130" t="e">
        <f t="array" ref="A106">IF(ROWS($A$2:$E$2)&gt;COUNTIF('CALC. ORÇAMENTO'!$C$2:$C$1965,PAINEL!$C$6),"",INDEX('CALC. ORÇAMENTO'!$A$2:$A$1965,SMALL(IF('CALC. ORÇAMENTO'!$C$2:$C$1965=PAINEL!$C$6,ROW('CALC. ORÇAMENTO'!$C$2:$C$1965)-ROW('CALC. ORÇAMENTO'!$C$2)+1,FALSE),ROWS($A$2:$E105))))</f>
        <v>#NUM!</v>
      </c>
      <c r="B106" s="130" t="e">
        <f t="array" ref="B106">IF(ROWS($A$2:$E$2)&gt;COUNTIF('CALC. ORÇAMENTO'!$C$2:$C$1965,PAINEL!$C$6),"",INDEX('CALC. ORÇAMENTO'!$B$2:$B$1965,SMALL(IF('CALC. ORÇAMENTO'!$C$2:$C$1965=PAINEL!$C$6,ROW('CALC. ORÇAMENTO'!$C$2:$C$1965)-ROW('CALC. ORÇAMENTO'!$C$2)+1,FALSE),ROWS($A$2:$E105))))</f>
        <v>#NUM!</v>
      </c>
      <c r="C106" s="131" t="str">
        <f t="array" ref="C106">IF(ROWS($A$2:$E105)&gt;COUNTIF('CALC. ORÇAMENTO'!$C$2:$C$1965,PAINEL!$C$6),"",INDEX('CALC. ORÇAMENTO'!$D$2:$D$1965,SMALL(IF('CALC. ORÇAMENTO'!$C$2:$C$1965=PAINEL!$C$6,ROW('CALC. ORÇAMENTO'!$C$2:$C$1965)-ROW('CALC. ORÇAMENTO'!$C$2)+1,FALSE),ROWS($A$2:$E105))))</f>
        <v/>
      </c>
      <c r="D106" s="130" t="str">
        <f t="array" ref="D106">IF(ROWS($A$2:$E105)&gt;COUNTIF('CALC. ORÇAMENTO'!$C$2:$C$1965,PAINEL!$C$6),"",INDEX('CALC. ORÇAMENTO'!$E$2:$E$1965,SMALL(IF('CALC. ORÇAMENTO'!$C$2:$C$1965=PAINEL!$C$6,ROW('CALC. ORÇAMENTO'!$C$2:$C$1965)-ROW('CALC. ORÇAMENTO'!$C$2)+1,FALSE),ROWS($A$2:$E105))))</f>
        <v/>
      </c>
      <c r="E106" s="132" t="str">
        <f t="array" ref="E106">IF(ROWS($A$2:$E105)&gt;COUNTIF('CALC. ORÇAMENTO'!$C$2:$C$1965,PAINEL!$C$6),"",INDEX('CALC. ORÇAMENTO'!$F$2:$F$1965,SMALL(IF('CALC. ORÇAMENTO'!$C$2:$C$1965=PAINEL!$C$6,ROW('CALC. ORÇAMENTO'!$C$2:$C$1965)-ROW('CALC. ORÇAMENTO'!$C$2)+1,FALSE),ROWS($A$2:$E105))))</f>
        <v/>
      </c>
    </row>
    <row r="107" spans="1:5" ht="15.75" customHeight="1" x14ac:dyDescent="0.2">
      <c r="A107" s="130" t="e">
        <f t="array" ref="A107">IF(ROWS($A$2:$E$2)&gt;COUNTIF('CALC. ORÇAMENTO'!$C$2:$C$1965,PAINEL!$C$6),"",INDEX('CALC. ORÇAMENTO'!$A$2:$A$1965,SMALL(IF('CALC. ORÇAMENTO'!$C$2:$C$1965=PAINEL!$C$6,ROW('CALC. ORÇAMENTO'!$C$2:$C$1965)-ROW('CALC. ORÇAMENTO'!$C$2)+1,FALSE),ROWS($A$2:$E106))))</f>
        <v>#NUM!</v>
      </c>
      <c r="B107" s="130" t="e">
        <f t="array" ref="B107">IF(ROWS($A$2:$E$2)&gt;COUNTIF('CALC. ORÇAMENTO'!$C$2:$C$1965,PAINEL!$C$6),"",INDEX('CALC. ORÇAMENTO'!$B$2:$B$1965,SMALL(IF('CALC. ORÇAMENTO'!$C$2:$C$1965=PAINEL!$C$6,ROW('CALC. ORÇAMENTO'!$C$2:$C$1965)-ROW('CALC. ORÇAMENTO'!$C$2)+1,FALSE),ROWS($A$2:$E106))))</f>
        <v>#NUM!</v>
      </c>
      <c r="C107" s="131" t="str">
        <f t="array" ref="C107">IF(ROWS($A$2:$E106)&gt;COUNTIF('CALC. ORÇAMENTO'!$C$2:$C$1965,PAINEL!$C$6),"",INDEX('CALC. ORÇAMENTO'!$D$2:$D$1965,SMALL(IF('CALC. ORÇAMENTO'!$C$2:$C$1965=PAINEL!$C$6,ROW('CALC. ORÇAMENTO'!$C$2:$C$1965)-ROW('CALC. ORÇAMENTO'!$C$2)+1,FALSE),ROWS($A$2:$E106))))</f>
        <v/>
      </c>
      <c r="D107" s="130" t="str">
        <f t="array" ref="D107">IF(ROWS($A$2:$E106)&gt;COUNTIF('CALC. ORÇAMENTO'!$C$2:$C$1965,PAINEL!$C$6),"",INDEX('CALC. ORÇAMENTO'!$E$2:$E$1965,SMALL(IF('CALC. ORÇAMENTO'!$C$2:$C$1965=PAINEL!$C$6,ROW('CALC. ORÇAMENTO'!$C$2:$C$1965)-ROW('CALC. ORÇAMENTO'!$C$2)+1,FALSE),ROWS($A$2:$E106))))</f>
        <v/>
      </c>
      <c r="E107" s="132" t="str">
        <f t="array" ref="E107">IF(ROWS($A$2:$E106)&gt;COUNTIF('CALC. ORÇAMENTO'!$C$2:$C$1965,PAINEL!$C$6),"",INDEX('CALC. ORÇAMENTO'!$F$2:$F$1965,SMALL(IF('CALC. ORÇAMENTO'!$C$2:$C$1965=PAINEL!$C$6,ROW('CALC. ORÇAMENTO'!$C$2:$C$1965)-ROW('CALC. ORÇAMENTO'!$C$2)+1,FALSE),ROWS($A$2:$E106))))</f>
        <v/>
      </c>
    </row>
    <row r="108" spans="1:5" ht="15.75" customHeight="1" x14ac:dyDescent="0.2">
      <c r="A108" s="130" t="e">
        <f t="array" ref="A108">IF(ROWS($A$2:$E$2)&gt;COUNTIF('CALC. ORÇAMENTO'!$C$2:$C$1965,PAINEL!$C$6),"",INDEX('CALC. ORÇAMENTO'!$A$2:$A$1965,SMALL(IF('CALC. ORÇAMENTO'!$C$2:$C$1965=PAINEL!$C$6,ROW('CALC. ORÇAMENTO'!$C$2:$C$1965)-ROW('CALC. ORÇAMENTO'!$C$2)+1,FALSE),ROWS($A$2:$E107))))</f>
        <v>#NUM!</v>
      </c>
      <c r="B108" s="130" t="e">
        <f t="array" ref="B108">IF(ROWS($A$2:$E$2)&gt;COUNTIF('CALC. ORÇAMENTO'!$C$2:$C$1965,PAINEL!$C$6),"",INDEX('CALC. ORÇAMENTO'!$B$2:$B$1965,SMALL(IF('CALC. ORÇAMENTO'!$C$2:$C$1965=PAINEL!$C$6,ROW('CALC. ORÇAMENTO'!$C$2:$C$1965)-ROW('CALC. ORÇAMENTO'!$C$2)+1,FALSE),ROWS($A$2:$E107))))</f>
        <v>#NUM!</v>
      </c>
      <c r="C108" s="131" t="str">
        <f t="array" ref="C108">IF(ROWS($A$2:$E107)&gt;COUNTIF('CALC. ORÇAMENTO'!$C$2:$C$1965,PAINEL!$C$6),"",INDEX('CALC. ORÇAMENTO'!$D$2:$D$1965,SMALL(IF('CALC. ORÇAMENTO'!$C$2:$C$1965=PAINEL!$C$6,ROW('CALC. ORÇAMENTO'!$C$2:$C$1965)-ROW('CALC. ORÇAMENTO'!$C$2)+1,FALSE),ROWS($A$2:$E107))))</f>
        <v/>
      </c>
      <c r="D108" s="130" t="str">
        <f t="array" ref="D108">IF(ROWS($A$2:$E107)&gt;COUNTIF('CALC. ORÇAMENTO'!$C$2:$C$1965,PAINEL!$C$6),"",INDEX('CALC. ORÇAMENTO'!$E$2:$E$1965,SMALL(IF('CALC. ORÇAMENTO'!$C$2:$C$1965=PAINEL!$C$6,ROW('CALC. ORÇAMENTO'!$C$2:$C$1965)-ROW('CALC. ORÇAMENTO'!$C$2)+1,FALSE),ROWS($A$2:$E107))))</f>
        <v/>
      </c>
      <c r="E108" s="132" t="str">
        <f t="array" ref="E108">IF(ROWS($A$2:$E107)&gt;COUNTIF('CALC. ORÇAMENTO'!$C$2:$C$1965,PAINEL!$C$6),"",INDEX('CALC. ORÇAMENTO'!$F$2:$F$1965,SMALL(IF('CALC. ORÇAMENTO'!$C$2:$C$1965=PAINEL!$C$6,ROW('CALC. ORÇAMENTO'!$C$2:$C$1965)-ROW('CALC. ORÇAMENTO'!$C$2)+1,FALSE),ROWS($A$2:$E107))))</f>
        <v/>
      </c>
    </row>
    <row r="109" spans="1:5" ht="15.75" customHeight="1" x14ac:dyDescent="0.2">
      <c r="A109" s="130" t="e">
        <f t="array" ref="A109">IF(ROWS($A$2:$E$2)&gt;COUNTIF('CALC. ORÇAMENTO'!$C$2:$C$1965,PAINEL!$C$6),"",INDEX('CALC. ORÇAMENTO'!$A$2:$A$1965,SMALL(IF('CALC. ORÇAMENTO'!$C$2:$C$1965=PAINEL!$C$6,ROW('CALC. ORÇAMENTO'!$C$2:$C$1965)-ROW('CALC. ORÇAMENTO'!$C$2)+1,FALSE),ROWS($A$2:$E108))))</f>
        <v>#NUM!</v>
      </c>
      <c r="B109" s="130" t="e">
        <f t="array" ref="B109">IF(ROWS($A$2:$E$2)&gt;COUNTIF('CALC. ORÇAMENTO'!$C$2:$C$1965,PAINEL!$C$6),"",INDEX('CALC. ORÇAMENTO'!$B$2:$B$1965,SMALL(IF('CALC. ORÇAMENTO'!$C$2:$C$1965=PAINEL!$C$6,ROW('CALC. ORÇAMENTO'!$C$2:$C$1965)-ROW('CALC. ORÇAMENTO'!$C$2)+1,FALSE),ROWS($A$2:$E108))))</f>
        <v>#NUM!</v>
      </c>
      <c r="C109" s="131" t="str">
        <f t="array" ref="C109">IF(ROWS($A$2:$E108)&gt;COUNTIF('CALC. ORÇAMENTO'!$C$2:$C$1965,PAINEL!$C$6),"",INDEX('CALC. ORÇAMENTO'!$D$2:$D$1965,SMALL(IF('CALC. ORÇAMENTO'!$C$2:$C$1965=PAINEL!$C$6,ROW('CALC. ORÇAMENTO'!$C$2:$C$1965)-ROW('CALC. ORÇAMENTO'!$C$2)+1,FALSE),ROWS($A$2:$E108))))</f>
        <v/>
      </c>
      <c r="D109" s="130" t="str">
        <f t="array" ref="D109">IF(ROWS($A$2:$E108)&gt;COUNTIF('CALC. ORÇAMENTO'!$C$2:$C$1965,PAINEL!$C$6),"",INDEX('CALC. ORÇAMENTO'!$E$2:$E$1965,SMALL(IF('CALC. ORÇAMENTO'!$C$2:$C$1965=PAINEL!$C$6,ROW('CALC. ORÇAMENTO'!$C$2:$C$1965)-ROW('CALC. ORÇAMENTO'!$C$2)+1,FALSE),ROWS($A$2:$E108))))</f>
        <v/>
      </c>
      <c r="E109" s="132" t="str">
        <f t="array" ref="E109">IF(ROWS($A$2:$E108)&gt;COUNTIF('CALC. ORÇAMENTO'!$C$2:$C$1965,PAINEL!$C$6),"",INDEX('CALC. ORÇAMENTO'!$F$2:$F$1965,SMALL(IF('CALC. ORÇAMENTO'!$C$2:$C$1965=PAINEL!$C$6,ROW('CALC. ORÇAMENTO'!$C$2:$C$1965)-ROW('CALC. ORÇAMENTO'!$C$2)+1,FALSE),ROWS($A$2:$E108))))</f>
        <v/>
      </c>
    </row>
    <row r="110" spans="1:5" ht="15.75" customHeight="1" x14ac:dyDescent="0.2">
      <c r="A110" s="130" t="e">
        <f t="array" ref="A110">IF(ROWS($A$2:$E$2)&gt;COUNTIF('CALC. ORÇAMENTO'!$C$2:$C$1965,PAINEL!$C$6),"",INDEX('CALC. ORÇAMENTO'!$A$2:$A$1965,SMALL(IF('CALC. ORÇAMENTO'!$C$2:$C$1965=PAINEL!$C$6,ROW('CALC. ORÇAMENTO'!$C$2:$C$1965)-ROW('CALC. ORÇAMENTO'!$C$2)+1,FALSE),ROWS($A$2:$E109))))</f>
        <v>#NUM!</v>
      </c>
      <c r="B110" s="130" t="e">
        <f t="array" ref="B110">IF(ROWS($A$2:$E$2)&gt;COUNTIF('CALC. ORÇAMENTO'!$C$2:$C$1965,PAINEL!$C$6),"",INDEX('CALC. ORÇAMENTO'!$B$2:$B$1965,SMALL(IF('CALC. ORÇAMENTO'!$C$2:$C$1965=PAINEL!$C$6,ROW('CALC. ORÇAMENTO'!$C$2:$C$1965)-ROW('CALC. ORÇAMENTO'!$C$2)+1,FALSE),ROWS($A$2:$E109))))</f>
        <v>#NUM!</v>
      </c>
      <c r="C110" s="131" t="str">
        <f t="array" ref="C110">IF(ROWS($A$2:$E109)&gt;COUNTIF('CALC. ORÇAMENTO'!$C$2:$C$1965,PAINEL!$C$6),"",INDEX('CALC. ORÇAMENTO'!$D$2:$D$1965,SMALL(IF('CALC. ORÇAMENTO'!$C$2:$C$1965=PAINEL!$C$6,ROW('CALC. ORÇAMENTO'!$C$2:$C$1965)-ROW('CALC. ORÇAMENTO'!$C$2)+1,FALSE),ROWS($A$2:$E109))))</f>
        <v/>
      </c>
      <c r="D110" s="130" t="str">
        <f t="array" ref="D110">IF(ROWS($A$2:$E109)&gt;COUNTIF('CALC. ORÇAMENTO'!$C$2:$C$1965,PAINEL!$C$6),"",INDEX('CALC. ORÇAMENTO'!$E$2:$E$1965,SMALL(IF('CALC. ORÇAMENTO'!$C$2:$C$1965=PAINEL!$C$6,ROW('CALC. ORÇAMENTO'!$C$2:$C$1965)-ROW('CALC. ORÇAMENTO'!$C$2)+1,FALSE),ROWS($A$2:$E109))))</f>
        <v/>
      </c>
      <c r="E110" s="132" t="str">
        <f t="array" ref="E110">IF(ROWS($A$2:$E109)&gt;COUNTIF('CALC. ORÇAMENTO'!$C$2:$C$1965,PAINEL!$C$6),"",INDEX('CALC. ORÇAMENTO'!$F$2:$F$1965,SMALL(IF('CALC. ORÇAMENTO'!$C$2:$C$1965=PAINEL!$C$6,ROW('CALC. ORÇAMENTO'!$C$2:$C$1965)-ROW('CALC. ORÇAMENTO'!$C$2)+1,FALSE),ROWS($A$2:$E109))))</f>
        <v/>
      </c>
    </row>
    <row r="111" spans="1:5" ht="15.75" customHeight="1" x14ac:dyDescent="0.2">
      <c r="A111" s="130" t="e">
        <f t="array" ref="A111">IF(ROWS($A$2:$E$2)&gt;COUNTIF('CALC. ORÇAMENTO'!$C$2:$C$1965,PAINEL!$C$6),"",INDEX('CALC. ORÇAMENTO'!$A$2:$A$1965,SMALL(IF('CALC. ORÇAMENTO'!$C$2:$C$1965=PAINEL!$C$6,ROW('CALC. ORÇAMENTO'!$C$2:$C$1965)-ROW('CALC. ORÇAMENTO'!$C$2)+1,FALSE),ROWS($A$2:$E110))))</f>
        <v>#NUM!</v>
      </c>
      <c r="B111" s="130" t="e">
        <f t="array" ref="B111">IF(ROWS($A$2:$E$2)&gt;COUNTIF('CALC. ORÇAMENTO'!$C$2:$C$1965,PAINEL!$C$6),"",INDEX('CALC. ORÇAMENTO'!$B$2:$B$1965,SMALL(IF('CALC. ORÇAMENTO'!$C$2:$C$1965=PAINEL!$C$6,ROW('CALC. ORÇAMENTO'!$C$2:$C$1965)-ROW('CALC. ORÇAMENTO'!$C$2)+1,FALSE),ROWS($A$2:$E110))))</f>
        <v>#NUM!</v>
      </c>
      <c r="C111" s="131" t="str">
        <f t="array" ref="C111">IF(ROWS($A$2:$E110)&gt;COUNTIF('CALC. ORÇAMENTO'!$C$2:$C$1965,PAINEL!$C$6),"",INDEX('CALC. ORÇAMENTO'!$D$2:$D$1965,SMALL(IF('CALC. ORÇAMENTO'!$C$2:$C$1965=PAINEL!$C$6,ROW('CALC. ORÇAMENTO'!$C$2:$C$1965)-ROW('CALC. ORÇAMENTO'!$C$2)+1,FALSE),ROWS($A$2:$E110))))</f>
        <v/>
      </c>
      <c r="D111" s="130" t="str">
        <f t="array" ref="D111">IF(ROWS($A$2:$E110)&gt;COUNTIF('CALC. ORÇAMENTO'!$C$2:$C$1965,PAINEL!$C$6),"",INDEX('CALC. ORÇAMENTO'!$E$2:$E$1965,SMALL(IF('CALC. ORÇAMENTO'!$C$2:$C$1965=PAINEL!$C$6,ROW('CALC. ORÇAMENTO'!$C$2:$C$1965)-ROW('CALC. ORÇAMENTO'!$C$2)+1,FALSE),ROWS($A$2:$E110))))</f>
        <v/>
      </c>
      <c r="E111" s="132" t="str">
        <f t="array" ref="E111">IF(ROWS($A$2:$E110)&gt;COUNTIF('CALC. ORÇAMENTO'!$C$2:$C$1965,PAINEL!$C$6),"",INDEX('CALC. ORÇAMENTO'!$F$2:$F$1965,SMALL(IF('CALC. ORÇAMENTO'!$C$2:$C$1965=PAINEL!$C$6,ROW('CALC. ORÇAMENTO'!$C$2:$C$1965)-ROW('CALC. ORÇAMENTO'!$C$2)+1,FALSE),ROWS($A$2:$E110))))</f>
        <v/>
      </c>
    </row>
    <row r="112" spans="1:5" ht="15.75" customHeight="1" x14ac:dyDescent="0.2">
      <c r="A112" s="130" t="e">
        <f t="array" ref="A112">IF(ROWS($A$2:$E$2)&gt;COUNTIF('CALC. ORÇAMENTO'!$C$2:$C$1965,PAINEL!$C$6),"",INDEX('CALC. ORÇAMENTO'!$A$2:$A$1965,SMALL(IF('CALC. ORÇAMENTO'!$C$2:$C$1965=PAINEL!$C$6,ROW('CALC. ORÇAMENTO'!$C$2:$C$1965)-ROW('CALC. ORÇAMENTO'!$C$2)+1,FALSE),ROWS($A$2:$E111))))</f>
        <v>#NUM!</v>
      </c>
      <c r="B112" s="130" t="e">
        <f t="array" ref="B112">IF(ROWS($A$2:$E$2)&gt;COUNTIF('CALC. ORÇAMENTO'!$C$2:$C$1965,PAINEL!$C$6),"",INDEX('CALC. ORÇAMENTO'!$B$2:$B$1965,SMALL(IF('CALC. ORÇAMENTO'!$C$2:$C$1965=PAINEL!$C$6,ROW('CALC. ORÇAMENTO'!$C$2:$C$1965)-ROW('CALC. ORÇAMENTO'!$C$2)+1,FALSE),ROWS($A$2:$E111))))</f>
        <v>#NUM!</v>
      </c>
      <c r="C112" s="131" t="str">
        <f t="array" ref="C112">IF(ROWS($A$2:$E111)&gt;COUNTIF('CALC. ORÇAMENTO'!$C$2:$C$1965,PAINEL!$C$6),"",INDEX('CALC. ORÇAMENTO'!$D$2:$D$1965,SMALL(IF('CALC. ORÇAMENTO'!$C$2:$C$1965=PAINEL!$C$6,ROW('CALC. ORÇAMENTO'!$C$2:$C$1965)-ROW('CALC. ORÇAMENTO'!$C$2)+1,FALSE),ROWS($A$2:$E111))))</f>
        <v/>
      </c>
      <c r="D112" s="130" t="str">
        <f t="array" ref="D112">IF(ROWS($A$2:$E111)&gt;COUNTIF('CALC. ORÇAMENTO'!$C$2:$C$1965,PAINEL!$C$6),"",INDEX('CALC. ORÇAMENTO'!$E$2:$E$1965,SMALL(IF('CALC. ORÇAMENTO'!$C$2:$C$1965=PAINEL!$C$6,ROW('CALC. ORÇAMENTO'!$C$2:$C$1965)-ROW('CALC. ORÇAMENTO'!$C$2)+1,FALSE),ROWS($A$2:$E111))))</f>
        <v/>
      </c>
      <c r="E112" s="132" t="str">
        <f t="array" ref="E112">IF(ROWS($A$2:$E111)&gt;COUNTIF('CALC. ORÇAMENTO'!$C$2:$C$1965,PAINEL!$C$6),"",INDEX('CALC. ORÇAMENTO'!$F$2:$F$1965,SMALL(IF('CALC. ORÇAMENTO'!$C$2:$C$1965=PAINEL!$C$6,ROW('CALC. ORÇAMENTO'!$C$2:$C$1965)-ROW('CALC. ORÇAMENTO'!$C$2)+1,FALSE),ROWS($A$2:$E111))))</f>
        <v/>
      </c>
    </row>
    <row r="113" spans="1:5" ht="15.75" customHeight="1" x14ac:dyDescent="0.2">
      <c r="A113" s="130" t="e">
        <f t="array" ref="A113">IF(ROWS($A$2:$E$2)&gt;COUNTIF('CALC. ORÇAMENTO'!$C$2:$C$1965,PAINEL!$C$6),"",INDEX('CALC. ORÇAMENTO'!$A$2:$A$1965,SMALL(IF('CALC. ORÇAMENTO'!$C$2:$C$1965=PAINEL!$C$6,ROW('CALC. ORÇAMENTO'!$C$2:$C$1965)-ROW('CALC. ORÇAMENTO'!$C$2)+1,FALSE),ROWS($A$2:$E112))))</f>
        <v>#NUM!</v>
      </c>
      <c r="B113" s="130" t="e">
        <f t="array" ref="B113">IF(ROWS($A$2:$E$2)&gt;COUNTIF('CALC. ORÇAMENTO'!$C$2:$C$1965,PAINEL!$C$6),"",INDEX('CALC. ORÇAMENTO'!$B$2:$B$1965,SMALL(IF('CALC. ORÇAMENTO'!$C$2:$C$1965=PAINEL!$C$6,ROW('CALC. ORÇAMENTO'!$C$2:$C$1965)-ROW('CALC. ORÇAMENTO'!$C$2)+1,FALSE),ROWS($A$2:$E112))))</f>
        <v>#NUM!</v>
      </c>
      <c r="C113" s="131" t="str">
        <f t="array" ref="C113">IF(ROWS($A$2:$E112)&gt;COUNTIF('CALC. ORÇAMENTO'!$C$2:$C$1965,PAINEL!$C$6),"",INDEX('CALC. ORÇAMENTO'!$D$2:$D$1965,SMALL(IF('CALC. ORÇAMENTO'!$C$2:$C$1965=PAINEL!$C$6,ROW('CALC. ORÇAMENTO'!$C$2:$C$1965)-ROW('CALC. ORÇAMENTO'!$C$2)+1,FALSE),ROWS($A$2:$E112))))</f>
        <v/>
      </c>
      <c r="D113" s="130" t="str">
        <f t="array" ref="D113">IF(ROWS($A$2:$E112)&gt;COUNTIF('CALC. ORÇAMENTO'!$C$2:$C$1965,PAINEL!$C$6),"",INDEX('CALC. ORÇAMENTO'!$E$2:$E$1965,SMALL(IF('CALC. ORÇAMENTO'!$C$2:$C$1965=PAINEL!$C$6,ROW('CALC. ORÇAMENTO'!$C$2:$C$1965)-ROW('CALC. ORÇAMENTO'!$C$2)+1,FALSE),ROWS($A$2:$E112))))</f>
        <v/>
      </c>
      <c r="E113" s="132" t="str">
        <f t="array" ref="E113">IF(ROWS($A$2:$E112)&gt;COUNTIF('CALC. ORÇAMENTO'!$C$2:$C$1965,PAINEL!$C$6),"",INDEX('CALC. ORÇAMENTO'!$F$2:$F$1965,SMALL(IF('CALC. ORÇAMENTO'!$C$2:$C$1965=PAINEL!$C$6,ROW('CALC. ORÇAMENTO'!$C$2:$C$1965)-ROW('CALC. ORÇAMENTO'!$C$2)+1,FALSE),ROWS($A$2:$E112))))</f>
        <v/>
      </c>
    </row>
    <row r="114" spans="1:5" ht="15.75" customHeight="1" x14ac:dyDescent="0.2">
      <c r="A114" s="130" t="e">
        <f t="array" ref="A114">IF(ROWS($A$2:$E$2)&gt;COUNTIF('CALC. ORÇAMENTO'!$C$2:$C$1965,PAINEL!$C$6),"",INDEX('CALC. ORÇAMENTO'!$A$2:$A$1965,SMALL(IF('CALC. ORÇAMENTO'!$C$2:$C$1965=PAINEL!$C$6,ROW('CALC. ORÇAMENTO'!$C$2:$C$1965)-ROW('CALC. ORÇAMENTO'!$C$2)+1,FALSE),ROWS($A$2:$E113))))</f>
        <v>#NUM!</v>
      </c>
      <c r="B114" s="130" t="e">
        <f t="array" ref="B114">IF(ROWS($A$2:$E$2)&gt;COUNTIF('CALC. ORÇAMENTO'!$C$2:$C$1965,PAINEL!$C$6),"",INDEX('CALC. ORÇAMENTO'!$B$2:$B$1965,SMALL(IF('CALC. ORÇAMENTO'!$C$2:$C$1965=PAINEL!$C$6,ROW('CALC. ORÇAMENTO'!$C$2:$C$1965)-ROW('CALC. ORÇAMENTO'!$C$2)+1,FALSE),ROWS($A$2:$E113))))</f>
        <v>#NUM!</v>
      </c>
      <c r="C114" s="131" t="str">
        <f t="array" ref="C114">IF(ROWS($A$2:$E113)&gt;COUNTIF('CALC. ORÇAMENTO'!$C$2:$C$1965,PAINEL!$C$6),"",INDEX('CALC. ORÇAMENTO'!$D$2:$D$1965,SMALL(IF('CALC. ORÇAMENTO'!$C$2:$C$1965=PAINEL!$C$6,ROW('CALC. ORÇAMENTO'!$C$2:$C$1965)-ROW('CALC. ORÇAMENTO'!$C$2)+1,FALSE),ROWS($A$2:$E113))))</f>
        <v/>
      </c>
      <c r="D114" s="130" t="str">
        <f t="array" ref="D114">IF(ROWS($A$2:$E113)&gt;COUNTIF('CALC. ORÇAMENTO'!$C$2:$C$1965,PAINEL!$C$6),"",INDEX('CALC. ORÇAMENTO'!$E$2:$E$1965,SMALL(IF('CALC. ORÇAMENTO'!$C$2:$C$1965=PAINEL!$C$6,ROW('CALC. ORÇAMENTO'!$C$2:$C$1965)-ROW('CALC. ORÇAMENTO'!$C$2)+1,FALSE),ROWS($A$2:$E113))))</f>
        <v/>
      </c>
      <c r="E114" s="132" t="str">
        <f t="array" ref="E114">IF(ROWS($A$2:$E113)&gt;COUNTIF('CALC. ORÇAMENTO'!$C$2:$C$1965,PAINEL!$C$6),"",INDEX('CALC. ORÇAMENTO'!$F$2:$F$1965,SMALL(IF('CALC. ORÇAMENTO'!$C$2:$C$1965=PAINEL!$C$6,ROW('CALC. ORÇAMENTO'!$C$2:$C$1965)-ROW('CALC. ORÇAMENTO'!$C$2)+1,FALSE),ROWS($A$2:$E113))))</f>
        <v/>
      </c>
    </row>
    <row r="115" spans="1:5" ht="15.75" customHeight="1" x14ac:dyDescent="0.2">
      <c r="A115" s="130" t="e">
        <f t="array" ref="A115">IF(ROWS($A$2:$E$2)&gt;COUNTIF('CALC. ORÇAMENTO'!$C$2:$C$1965,PAINEL!$C$6),"",INDEX('CALC. ORÇAMENTO'!$A$2:$A$1965,SMALL(IF('CALC. ORÇAMENTO'!$C$2:$C$1965=PAINEL!$C$6,ROW('CALC. ORÇAMENTO'!$C$2:$C$1965)-ROW('CALC. ORÇAMENTO'!$C$2)+1,FALSE),ROWS($A$2:$E114))))</f>
        <v>#NUM!</v>
      </c>
      <c r="B115" s="130" t="e">
        <f t="array" ref="B115">IF(ROWS($A$2:$E$2)&gt;COUNTIF('CALC. ORÇAMENTO'!$C$2:$C$1965,PAINEL!$C$6),"",INDEX('CALC. ORÇAMENTO'!$B$2:$B$1965,SMALL(IF('CALC. ORÇAMENTO'!$C$2:$C$1965=PAINEL!$C$6,ROW('CALC. ORÇAMENTO'!$C$2:$C$1965)-ROW('CALC. ORÇAMENTO'!$C$2)+1,FALSE),ROWS($A$2:$E114))))</f>
        <v>#NUM!</v>
      </c>
      <c r="C115" s="131" t="str">
        <f t="array" ref="C115">IF(ROWS($A$2:$E114)&gt;COUNTIF('CALC. ORÇAMENTO'!$C$2:$C$1965,PAINEL!$C$6),"",INDEX('CALC. ORÇAMENTO'!$D$2:$D$1965,SMALL(IF('CALC. ORÇAMENTO'!$C$2:$C$1965=PAINEL!$C$6,ROW('CALC. ORÇAMENTO'!$C$2:$C$1965)-ROW('CALC. ORÇAMENTO'!$C$2)+1,FALSE),ROWS($A$2:$E114))))</f>
        <v/>
      </c>
      <c r="D115" s="130" t="str">
        <f t="array" ref="D115">IF(ROWS($A$2:$E114)&gt;COUNTIF('CALC. ORÇAMENTO'!$C$2:$C$1965,PAINEL!$C$6),"",INDEX('CALC. ORÇAMENTO'!$E$2:$E$1965,SMALL(IF('CALC. ORÇAMENTO'!$C$2:$C$1965=PAINEL!$C$6,ROW('CALC. ORÇAMENTO'!$C$2:$C$1965)-ROW('CALC. ORÇAMENTO'!$C$2)+1,FALSE),ROWS($A$2:$E114))))</f>
        <v/>
      </c>
      <c r="E115" s="132" t="str">
        <f t="array" ref="E115">IF(ROWS($A$2:$E114)&gt;COUNTIF('CALC. ORÇAMENTO'!$C$2:$C$1965,PAINEL!$C$6),"",INDEX('CALC. ORÇAMENTO'!$F$2:$F$1965,SMALL(IF('CALC. ORÇAMENTO'!$C$2:$C$1965=PAINEL!$C$6,ROW('CALC. ORÇAMENTO'!$C$2:$C$1965)-ROW('CALC. ORÇAMENTO'!$C$2)+1,FALSE),ROWS($A$2:$E114))))</f>
        <v/>
      </c>
    </row>
    <row r="116" spans="1:5" ht="15.75" customHeight="1" x14ac:dyDescent="0.2">
      <c r="A116" s="130" t="e">
        <f t="array" ref="A116">IF(ROWS($A$2:$E$2)&gt;COUNTIF('CALC. ORÇAMENTO'!$C$2:$C$1965,PAINEL!$C$6),"",INDEX('CALC. ORÇAMENTO'!$A$2:$A$1965,SMALL(IF('CALC. ORÇAMENTO'!$C$2:$C$1965=PAINEL!$C$6,ROW('CALC. ORÇAMENTO'!$C$2:$C$1965)-ROW('CALC. ORÇAMENTO'!$C$2)+1,FALSE),ROWS($A$2:$E115))))</f>
        <v>#NUM!</v>
      </c>
      <c r="B116" s="130" t="e">
        <f t="array" ref="B116">IF(ROWS($A$2:$E$2)&gt;COUNTIF('CALC. ORÇAMENTO'!$C$2:$C$1965,PAINEL!$C$6),"",INDEX('CALC. ORÇAMENTO'!$B$2:$B$1965,SMALL(IF('CALC. ORÇAMENTO'!$C$2:$C$1965=PAINEL!$C$6,ROW('CALC. ORÇAMENTO'!$C$2:$C$1965)-ROW('CALC. ORÇAMENTO'!$C$2)+1,FALSE),ROWS($A$2:$E115))))</f>
        <v>#NUM!</v>
      </c>
      <c r="C116" s="131" t="str">
        <f t="array" ref="C116">IF(ROWS($A$2:$E115)&gt;COUNTIF('CALC. ORÇAMENTO'!$C$2:$C$1965,PAINEL!$C$6),"",INDEX('CALC. ORÇAMENTO'!$D$2:$D$1965,SMALL(IF('CALC. ORÇAMENTO'!$C$2:$C$1965=PAINEL!$C$6,ROW('CALC. ORÇAMENTO'!$C$2:$C$1965)-ROW('CALC. ORÇAMENTO'!$C$2)+1,FALSE),ROWS($A$2:$E115))))</f>
        <v/>
      </c>
      <c r="D116" s="130" t="str">
        <f t="array" ref="D116">IF(ROWS($A$2:$E115)&gt;COUNTIF('CALC. ORÇAMENTO'!$C$2:$C$1965,PAINEL!$C$6),"",INDEX('CALC. ORÇAMENTO'!$E$2:$E$1965,SMALL(IF('CALC. ORÇAMENTO'!$C$2:$C$1965=PAINEL!$C$6,ROW('CALC. ORÇAMENTO'!$C$2:$C$1965)-ROW('CALC. ORÇAMENTO'!$C$2)+1,FALSE),ROWS($A$2:$E115))))</f>
        <v/>
      </c>
      <c r="E116" s="132" t="str">
        <f t="array" ref="E116">IF(ROWS($A$2:$E115)&gt;COUNTIF('CALC. ORÇAMENTO'!$C$2:$C$1965,PAINEL!$C$6),"",INDEX('CALC. ORÇAMENTO'!$F$2:$F$1965,SMALL(IF('CALC. ORÇAMENTO'!$C$2:$C$1965=PAINEL!$C$6,ROW('CALC. ORÇAMENTO'!$C$2:$C$1965)-ROW('CALC. ORÇAMENTO'!$C$2)+1,FALSE),ROWS($A$2:$E115))))</f>
        <v/>
      </c>
    </row>
    <row r="117" spans="1:5" ht="15.75" customHeight="1" x14ac:dyDescent="0.2">
      <c r="A117" s="130" t="e">
        <f t="array" ref="A117">IF(ROWS($A$2:$E$2)&gt;COUNTIF('CALC. ORÇAMENTO'!$C$2:$C$1965,PAINEL!$C$6),"",INDEX('CALC. ORÇAMENTO'!$A$2:$A$1965,SMALL(IF('CALC. ORÇAMENTO'!$C$2:$C$1965=PAINEL!$C$6,ROW('CALC. ORÇAMENTO'!$C$2:$C$1965)-ROW('CALC. ORÇAMENTO'!$C$2)+1,FALSE),ROWS($A$2:$E116))))</f>
        <v>#NUM!</v>
      </c>
      <c r="B117" s="130" t="e">
        <f t="array" ref="B117">IF(ROWS($A$2:$E$2)&gt;COUNTIF('CALC. ORÇAMENTO'!$C$2:$C$1965,PAINEL!$C$6),"",INDEX('CALC. ORÇAMENTO'!$B$2:$B$1965,SMALL(IF('CALC. ORÇAMENTO'!$C$2:$C$1965=PAINEL!$C$6,ROW('CALC. ORÇAMENTO'!$C$2:$C$1965)-ROW('CALC. ORÇAMENTO'!$C$2)+1,FALSE),ROWS($A$2:$E116))))</f>
        <v>#NUM!</v>
      </c>
      <c r="C117" s="131" t="str">
        <f t="array" ref="C117">IF(ROWS($A$2:$E116)&gt;COUNTIF('CALC. ORÇAMENTO'!$C$2:$C$1965,PAINEL!$C$6),"",INDEX('CALC. ORÇAMENTO'!$D$2:$D$1965,SMALL(IF('CALC. ORÇAMENTO'!$C$2:$C$1965=PAINEL!$C$6,ROW('CALC. ORÇAMENTO'!$C$2:$C$1965)-ROW('CALC. ORÇAMENTO'!$C$2)+1,FALSE),ROWS($A$2:$E116))))</f>
        <v/>
      </c>
      <c r="D117" s="130" t="str">
        <f t="array" ref="D117">IF(ROWS($A$2:$E116)&gt;COUNTIF('CALC. ORÇAMENTO'!$C$2:$C$1965,PAINEL!$C$6),"",INDEX('CALC. ORÇAMENTO'!$E$2:$E$1965,SMALL(IF('CALC. ORÇAMENTO'!$C$2:$C$1965=PAINEL!$C$6,ROW('CALC. ORÇAMENTO'!$C$2:$C$1965)-ROW('CALC. ORÇAMENTO'!$C$2)+1,FALSE),ROWS($A$2:$E116))))</f>
        <v/>
      </c>
      <c r="E117" s="132" t="str">
        <f t="array" ref="E117">IF(ROWS($A$2:$E116)&gt;COUNTIF('CALC. ORÇAMENTO'!$C$2:$C$1965,PAINEL!$C$6),"",INDEX('CALC. ORÇAMENTO'!$F$2:$F$1965,SMALL(IF('CALC. ORÇAMENTO'!$C$2:$C$1965=PAINEL!$C$6,ROW('CALC. ORÇAMENTO'!$C$2:$C$1965)-ROW('CALC. ORÇAMENTO'!$C$2)+1,FALSE),ROWS($A$2:$E116))))</f>
        <v/>
      </c>
    </row>
    <row r="118" spans="1:5" ht="15.75" customHeight="1" x14ac:dyDescent="0.2">
      <c r="A118" s="130" t="e">
        <f t="array" ref="A118">IF(ROWS($A$2:$E$2)&gt;COUNTIF('CALC. ORÇAMENTO'!$C$2:$C$1965,PAINEL!$C$6),"",INDEX('CALC. ORÇAMENTO'!$A$2:$A$1965,SMALL(IF('CALC. ORÇAMENTO'!$C$2:$C$1965=PAINEL!$C$6,ROW('CALC. ORÇAMENTO'!$C$2:$C$1965)-ROW('CALC. ORÇAMENTO'!$C$2)+1,FALSE),ROWS($A$2:$E117))))</f>
        <v>#NUM!</v>
      </c>
      <c r="B118" s="130" t="e">
        <f t="array" ref="B118">IF(ROWS($A$2:$E$2)&gt;COUNTIF('CALC. ORÇAMENTO'!$C$2:$C$1965,PAINEL!$C$6),"",INDEX('CALC. ORÇAMENTO'!$B$2:$B$1965,SMALL(IF('CALC. ORÇAMENTO'!$C$2:$C$1965=PAINEL!$C$6,ROW('CALC. ORÇAMENTO'!$C$2:$C$1965)-ROW('CALC. ORÇAMENTO'!$C$2)+1,FALSE),ROWS($A$2:$E117))))</f>
        <v>#NUM!</v>
      </c>
      <c r="C118" s="131" t="str">
        <f t="array" ref="C118">IF(ROWS($A$2:$E117)&gt;COUNTIF('CALC. ORÇAMENTO'!$C$2:$C$1965,PAINEL!$C$6),"",INDEX('CALC. ORÇAMENTO'!$D$2:$D$1965,SMALL(IF('CALC. ORÇAMENTO'!$C$2:$C$1965=PAINEL!$C$6,ROW('CALC. ORÇAMENTO'!$C$2:$C$1965)-ROW('CALC. ORÇAMENTO'!$C$2)+1,FALSE),ROWS($A$2:$E117))))</f>
        <v/>
      </c>
      <c r="D118" s="130" t="str">
        <f t="array" ref="D118">IF(ROWS($A$2:$E117)&gt;COUNTIF('CALC. ORÇAMENTO'!$C$2:$C$1965,PAINEL!$C$6),"",INDEX('CALC. ORÇAMENTO'!$E$2:$E$1965,SMALL(IF('CALC. ORÇAMENTO'!$C$2:$C$1965=PAINEL!$C$6,ROW('CALC. ORÇAMENTO'!$C$2:$C$1965)-ROW('CALC. ORÇAMENTO'!$C$2)+1,FALSE),ROWS($A$2:$E117))))</f>
        <v/>
      </c>
      <c r="E118" s="132" t="str">
        <f t="array" ref="E118">IF(ROWS($A$2:$E117)&gt;COUNTIF('CALC. ORÇAMENTO'!$C$2:$C$1965,PAINEL!$C$6),"",INDEX('CALC. ORÇAMENTO'!$F$2:$F$1965,SMALL(IF('CALC. ORÇAMENTO'!$C$2:$C$1965=PAINEL!$C$6,ROW('CALC. ORÇAMENTO'!$C$2:$C$1965)-ROW('CALC. ORÇAMENTO'!$C$2)+1,FALSE),ROWS($A$2:$E117))))</f>
        <v/>
      </c>
    </row>
    <row r="119" spans="1:5" ht="15.75" customHeight="1" x14ac:dyDescent="0.2">
      <c r="A119" s="130" t="e">
        <f t="array" ref="A119">IF(ROWS($A$2:$E$2)&gt;COUNTIF('CALC. ORÇAMENTO'!$C$2:$C$1965,PAINEL!$C$6),"",INDEX('CALC. ORÇAMENTO'!$A$2:$A$1965,SMALL(IF('CALC. ORÇAMENTO'!$C$2:$C$1965=PAINEL!$C$6,ROW('CALC. ORÇAMENTO'!$C$2:$C$1965)-ROW('CALC. ORÇAMENTO'!$C$2)+1,FALSE),ROWS($A$2:$E118))))</f>
        <v>#NUM!</v>
      </c>
      <c r="B119" s="130" t="e">
        <f t="array" ref="B119">IF(ROWS($A$2:$E$2)&gt;COUNTIF('CALC. ORÇAMENTO'!$C$2:$C$1965,PAINEL!$C$6),"",INDEX('CALC. ORÇAMENTO'!$B$2:$B$1965,SMALL(IF('CALC. ORÇAMENTO'!$C$2:$C$1965=PAINEL!$C$6,ROW('CALC. ORÇAMENTO'!$C$2:$C$1965)-ROW('CALC. ORÇAMENTO'!$C$2)+1,FALSE),ROWS($A$2:$E118))))</f>
        <v>#NUM!</v>
      </c>
      <c r="C119" s="131" t="str">
        <f t="array" ref="C119">IF(ROWS($A$2:$E118)&gt;COUNTIF('CALC. ORÇAMENTO'!$C$2:$C$1965,PAINEL!$C$6),"",INDEX('CALC. ORÇAMENTO'!$D$2:$D$1965,SMALL(IF('CALC. ORÇAMENTO'!$C$2:$C$1965=PAINEL!$C$6,ROW('CALC. ORÇAMENTO'!$C$2:$C$1965)-ROW('CALC. ORÇAMENTO'!$C$2)+1,FALSE),ROWS($A$2:$E118))))</f>
        <v/>
      </c>
      <c r="D119" s="130" t="str">
        <f t="array" ref="D119">IF(ROWS($A$2:$E118)&gt;COUNTIF('CALC. ORÇAMENTO'!$C$2:$C$1965,PAINEL!$C$6),"",INDEX('CALC. ORÇAMENTO'!$E$2:$E$1965,SMALL(IF('CALC. ORÇAMENTO'!$C$2:$C$1965=PAINEL!$C$6,ROW('CALC. ORÇAMENTO'!$C$2:$C$1965)-ROW('CALC. ORÇAMENTO'!$C$2)+1,FALSE),ROWS($A$2:$E118))))</f>
        <v/>
      </c>
      <c r="E119" s="132" t="str">
        <f t="array" ref="E119">IF(ROWS($A$2:$E118)&gt;COUNTIF('CALC. ORÇAMENTO'!$C$2:$C$1965,PAINEL!$C$6),"",INDEX('CALC. ORÇAMENTO'!$F$2:$F$1965,SMALL(IF('CALC. ORÇAMENTO'!$C$2:$C$1965=PAINEL!$C$6,ROW('CALC. ORÇAMENTO'!$C$2:$C$1965)-ROW('CALC. ORÇAMENTO'!$C$2)+1,FALSE),ROWS($A$2:$E118))))</f>
        <v/>
      </c>
    </row>
    <row r="120" spans="1:5" ht="15.75" customHeight="1" x14ac:dyDescent="0.2">
      <c r="A120" s="130" t="e">
        <f t="array" ref="A120">IF(ROWS($A$2:$E$2)&gt;COUNTIF('CALC. ORÇAMENTO'!$C$2:$C$1965,PAINEL!$C$6),"",INDEX('CALC. ORÇAMENTO'!$A$2:$A$1965,SMALL(IF('CALC. ORÇAMENTO'!$C$2:$C$1965=PAINEL!$C$6,ROW('CALC. ORÇAMENTO'!$C$2:$C$1965)-ROW('CALC. ORÇAMENTO'!$C$2)+1,FALSE),ROWS($A$2:$E119))))</f>
        <v>#NUM!</v>
      </c>
      <c r="B120" s="130" t="e">
        <f t="array" ref="B120">IF(ROWS($A$2:$E$2)&gt;COUNTIF('CALC. ORÇAMENTO'!$C$2:$C$1965,PAINEL!$C$6),"",INDEX('CALC. ORÇAMENTO'!$B$2:$B$1965,SMALL(IF('CALC. ORÇAMENTO'!$C$2:$C$1965=PAINEL!$C$6,ROW('CALC. ORÇAMENTO'!$C$2:$C$1965)-ROW('CALC. ORÇAMENTO'!$C$2)+1,FALSE),ROWS($A$2:$E119))))</f>
        <v>#NUM!</v>
      </c>
      <c r="C120" s="131" t="str">
        <f t="array" ref="C120">IF(ROWS($A$2:$E119)&gt;COUNTIF('CALC. ORÇAMENTO'!$C$2:$C$1965,PAINEL!$C$6),"",INDEX('CALC. ORÇAMENTO'!$D$2:$D$1965,SMALL(IF('CALC. ORÇAMENTO'!$C$2:$C$1965=PAINEL!$C$6,ROW('CALC. ORÇAMENTO'!$C$2:$C$1965)-ROW('CALC. ORÇAMENTO'!$C$2)+1,FALSE),ROWS($A$2:$E119))))</f>
        <v/>
      </c>
      <c r="D120" s="130" t="str">
        <f t="array" ref="D120">IF(ROWS($A$2:$E119)&gt;COUNTIF('CALC. ORÇAMENTO'!$C$2:$C$1965,PAINEL!$C$6),"",INDEX('CALC. ORÇAMENTO'!$E$2:$E$1965,SMALL(IF('CALC. ORÇAMENTO'!$C$2:$C$1965=PAINEL!$C$6,ROW('CALC. ORÇAMENTO'!$C$2:$C$1965)-ROW('CALC. ORÇAMENTO'!$C$2)+1,FALSE),ROWS($A$2:$E119))))</f>
        <v/>
      </c>
      <c r="E120" s="132" t="str">
        <f t="array" ref="E120">IF(ROWS($A$2:$E119)&gt;COUNTIF('CALC. ORÇAMENTO'!$C$2:$C$1965,PAINEL!$C$6),"",INDEX('CALC. ORÇAMENTO'!$F$2:$F$1965,SMALL(IF('CALC. ORÇAMENTO'!$C$2:$C$1965=PAINEL!$C$6,ROW('CALC. ORÇAMENTO'!$C$2:$C$1965)-ROW('CALC. ORÇAMENTO'!$C$2)+1,FALSE),ROWS($A$2:$E119))))</f>
        <v/>
      </c>
    </row>
    <row r="121" spans="1:5" ht="15.75" customHeight="1" x14ac:dyDescent="0.2">
      <c r="A121" s="130" t="e">
        <f t="array" ref="A121">IF(ROWS($A$2:$E$2)&gt;COUNTIF('CALC. ORÇAMENTO'!$C$2:$C$1965,PAINEL!$C$6),"",INDEX('CALC. ORÇAMENTO'!$A$2:$A$1965,SMALL(IF('CALC. ORÇAMENTO'!$C$2:$C$1965=PAINEL!$C$6,ROW('CALC. ORÇAMENTO'!$C$2:$C$1965)-ROW('CALC. ORÇAMENTO'!$C$2)+1,FALSE),ROWS($A$2:$E120))))</f>
        <v>#NUM!</v>
      </c>
      <c r="B121" s="130" t="e">
        <f t="array" ref="B121">IF(ROWS($A$2:$E$2)&gt;COUNTIF('CALC. ORÇAMENTO'!$C$2:$C$1965,PAINEL!$C$6),"",INDEX('CALC. ORÇAMENTO'!$B$2:$B$1965,SMALL(IF('CALC. ORÇAMENTO'!$C$2:$C$1965=PAINEL!$C$6,ROW('CALC. ORÇAMENTO'!$C$2:$C$1965)-ROW('CALC. ORÇAMENTO'!$C$2)+1,FALSE),ROWS($A$2:$E120))))</f>
        <v>#NUM!</v>
      </c>
      <c r="C121" s="131" t="str">
        <f t="array" ref="C121">IF(ROWS($A$2:$E120)&gt;COUNTIF('CALC. ORÇAMENTO'!$C$2:$C$1965,PAINEL!$C$6),"",INDEX('CALC. ORÇAMENTO'!$D$2:$D$1965,SMALL(IF('CALC. ORÇAMENTO'!$C$2:$C$1965=PAINEL!$C$6,ROW('CALC. ORÇAMENTO'!$C$2:$C$1965)-ROW('CALC. ORÇAMENTO'!$C$2)+1,FALSE),ROWS($A$2:$E120))))</f>
        <v/>
      </c>
      <c r="D121" s="130" t="str">
        <f t="array" ref="D121">IF(ROWS($A$2:$E120)&gt;COUNTIF('CALC. ORÇAMENTO'!$C$2:$C$1965,PAINEL!$C$6),"",INDEX('CALC. ORÇAMENTO'!$E$2:$E$1965,SMALL(IF('CALC. ORÇAMENTO'!$C$2:$C$1965=PAINEL!$C$6,ROW('CALC. ORÇAMENTO'!$C$2:$C$1965)-ROW('CALC. ORÇAMENTO'!$C$2)+1,FALSE),ROWS($A$2:$E120))))</f>
        <v/>
      </c>
      <c r="E121" s="132" t="str">
        <f t="array" ref="E121">IF(ROWS($A$2:$E120)&gt;COUNTIF('CALC. ORÇAMENTO'!$C$2:$C$1965,PAINEL!$C$6),"",INDEX('CALC. ORÇAMENTO'!$F$2:$F$1965,SMALL(IF('CALC. ORÇAMENTO'!$C$2:$C$1965=PAINEL!$C$6,ROW('CALC. ORÇAMENTO'!$C$2:$C$1965)-ROW('CALC. ORÇAMENTO'!$C$2)+1,FALSE),ROWS($A$2:$E120))))</f>
        <v/>
      </c>
    </row>
    <row r="122" spans="1:5" ht="15.75" customHeight="1" x14ac:dyDescent="0.2">
      <c r="A122" s="130" t="e">
        <f t="array" ref="A122">IF(ROWS($A$2:$E$2)&gt;COUNTIF('CALC. ORÇAMENTO'!$C$2:$C$1965,PAINEL!$C$6),"",INDEX('CALC. ORÇAMENTO'!$A$2:$A$1965,SMALL(IF('CALC. ORÇAMENTO'!$C$2:$C$1965=PAINEL!$C$6,ROW('CALC. ORÇAMENTO'!$C$2:$C$1965)-ROW('CALC. ORÇAMENTO'!$C$2)+1,FALSE),ROWS($A$2:$E121))))</f>
        <v>#NUM!</v>
      </c>
      <c r="B122" s="130" t="e">
        <f t="array" ref="B122">IF(ROWS($A$2:$E$2)&gt;COUNTIF('CALC. ORÇAMENTO'!$C$2:$C$1965,PAINEL!$C$6),"",INDEX('CALC. ORÇAMENTO'!$B$2:$B$1965,SMALL(IF('CALC. ORÇAMENTO'!$C$2:$C$1965=PAINEL!$C$6,ROW('CALC. ORÇAMENTO'!$C$2:$C$1965)-ROW('CALC. ORÇAMENTO'!$C$2)+1,FALSE),ROWS($A$2:$E121))))</f>
        <v>#NUM!</v>
      </c>
      <c r="C122" s="131" t="str">
        <f t="array" ref="C122">IF(ROWS($A$2:$E121)&gt;COUNTIF('CALC. ORÇAMENTO'!$C$2:$C$1965,PAINEL!$C$6),"",INDEX('CALC. ORÇAMENTO'!$D$2:$D$1965,SMALL(IF('CALC. ORÇAMENTO'!$C$2:$C$1965=PAINEL!$C$6,ROW('CALC. ORÇAMENTO'!$C$2:$C$1965)-ROW('CALC. ORÇAMENTO'!$C$2)+1,FALSE),ROWS($A$2:$E121))))</f>
        <v/>
      </c>
      <c r="D122" s="130" t="str">
        <f t="array" ref="D122">IF(ROWS($A$2:$E121)&gt;COUNTIF('CALC. ORÇAMENTO'!$C$2:$C$1965,PAINEL!$C$6),"",INDEX('CALC. ORÇAMENTO'!$E$2:$E$1965,SMALL(IF('CALC. ORÇAMENTO'!$C$2:$C$1965=PAINEL!$C$6,ROW('CALC. ORÇAMENTO'!$C$2:$C$1965)-ROW('CALC. ORÇAMENTO'!$C$2)+1,FALSE),ROWS($A$2:$E121))))</f>
        <v/>
      </c>
      <c r="E122" s="132" t="str">
        <f t="array" ref="E122">IF(ROWS($A$2:$E121)&gt;COUNTIF('CALC. ORÇAMENTO'!$C$2:$C$1965,PAINEL!$C$6),"",INDEX('CALC. ORÇAMENTO'!$F$2:$F$1965,SMALL(IF('CALC. ORÇAMENTO'!$C$2:$C$1965=PAINEL!$C$6,ROW('CALC. ORÇAMENTO'!$C$2:$C$1965)-ROW('CALC. ORÇAMENTO'!$C$2)+1,FALSE),ROWS($A$2:$E121))))</f>
        <v/>
      </c>
    </row>
    <row r="123" spans="1:5" ht="15.75" customHeight="1" x14ac:dyDescent="0.2">
      <c r="A123" s="130" t="e">
        <f t="array" ref="A123">IF(ROWS($A$2:$E$2)&gt;COUNTIF('CALC. ORÇAMENTO'!$C$2:$C$1965,PAINEL!$C$6),"",INDEX('CALC. ORÇAMENTO'!$A$2:$A$1965,SMALL(IF('CALC. ORÇAMENTO'!$C$2:$C$1965=PAINEL!$C$6,ROW('CALC. ORÇAMENTO'!$C$2:$C$1965)-ROW('CALC. ORÇAMENTO'!$C$2)+1,FALSE),ROWS($A$2:$E122))))</f>
        <v>#NUM!</v>
      </c>
      <c r="B123" s="130" t="e">
        <f t="array" ref="B123">IF(ROWS($A$2:$E$2)&gt;COUNTIF('CALC. ORÇAMENTO'!$C$2:$C$1965,PAINEL!$C$6),"",INDEX('CALC. ORÇAMENTO'!$B$2:$B$1965,SMALL(IF('CALC. ORÇAMENTO'!$C$2:$C$1965=PAINEL!$C$6,ROW('CALC. ORÇAMENTO'!$C$2:$C$1965)-ROW('CALC. ORÇAMENTO'!$C$2)+1,FALSE),ROWS($A$2:$E122))))</f>
        <v>#NUM!</v>
      </c>
      <c r="C123" s="131" t="str">
        <f t="array" ref="C123">IF(ROWS($A$2:$E122)&gt;COUNTIF('CALC. ORÇAMENTO'!$C$2:$C$1965,PAINEL!$C$6),"",INDEX('CALC. ORÇAMENTO'!$D$2:$D$1965,SMALL(IF('CALC. ORÇAMENTO'!$C$2:$C$1965=PAINEL!$C$6,ROW('CALC. ORÇAMENTO'!$C$2:$C$1965)-ROW('CALC. ORÇAMENTO'!$C$2)+1,FALSE),ROWS($A$2:$E122))))</f>
        <v/>
      </c>
      <c r="D123" s="130" t="str">
        <f t="array" ref="D123">IF(ROWS($A$2:$E122)&gt;COUNTIF('CALC. ORÇAMENTO'!$C$2:$C$1965,PAINEL!$C$6),"",INDEX('CALC. ORÇAMENTO'!$E$2:$E$1965,SMALL(IF('CALC. ORÇAMENTO'!$C$2:$C$1965=PAINEL!$C$6,ROW('CALC. ORÇAMENTO'!$C$2:$C$1965)-ROW('CALC. ORÇAMENTO'!$C$2)+1,FALSE),ROWS($A$2:$E122))))</f>
        <v/>
      </c>
      <c r="E123" s="132" t="str">
        <f t="array" ref="E123">IF(ROWS($A$2:$E122)&gt;COUNTIF('CALC. ORÇAMENTO'!$C$2:$C$1965,PAINEL!$C$6),"",INDEX('CALC. ORÇAMENTO'!$F$2:$F$1965,SMALL(IF('CALC. ORÇAMENTO'!$C$2:$C$1965=PAINEL!$C$6,ROW('CALC. ORÇAMENTO'!$C$2:$C$1965)-ROW('CALC. ORÇAMENTO'!$C$2)+1,FALSE),ROWS($A$2:$E122))))</f>
        <v/>
      </c>
    </row>
    <row r="124" spans="1:5" ht="15.75" customHeight="1" x14ac:dyDescent="0.2">
      <c r="A124" s="130" t="e">
        <f t="array" ref="A124">IF(ROWS($A$2:$E$2)&gt;COUNTIF('CALC. ORÇAMENTO'!$C$2:$C$1965,PAINEL!$C$6),"",INDEX('CALC. ORÇAMENTO'!$A$2:$A$1965,SMALL(IF('CALC. ORÇAMENTO'!$C$2:$C$1965=PAINEL!$C$6,ROW('CALC. ORÇAMENTO'!$C$2:$C$1965)-ROW('CALC. ORÇAMENTO'!$C$2)+1,FALSE),ROWS($A$2:$E123))))</f>
        <v>#NUM!</v>
      </c>
      <c r="B124" s="130" t="e">
        <f t="array" ref="B124">IF(ROWS($A$2:$E$2)&gt;COUNTIF('CALC. ORÇAMENTO'!$C$2:$C$1965,PAINEL!$C$6),"",INDEX('CALC. ORÇAMENTO'!$B$2:$B$1965,SMALL(IF('CALC. ORÇAMENTO'!$C$2:$C$1965=PAINEL!$C$6,ROW('CALC. ORÇAMENTO'!$C$2:$C$1965)-ROW('CALC. ORÇAMENTO'!$C$2)+1,FALSE),ROWS($A$2:$E123))))</f>
        <v>#NUM!</v>
      </c>
      <c r="C124" s="131" t="str">
        <f t="array" ref="C124">IF(ROWS($A$2:$E123)&gt;COUNTIF('CALC. ORÇAMENTO'!$C$2:$C$1965,PAINEL!$C$6),"",INDEX('CALC. ORÇAMENTO'!$D$2:$D$1965,SMALL(IF('CALC. ORÇAMENTO'!$C$2:$C$1965=PAINEL!$C$6,ROW('CALC. ORÇAMENTO'!$C$2:$C$1965)-ROW('CALC. ORÇAMENTO'!$C$2)+1,FALSE),ROWS($A$2:$E123))))</f>
        <v/>
      </c>
      <c r="D124" s="130" t="str">
        <f t="array" ref="D124">IF(ROWS($A$2:$E123)&gt;COUNTIF('CALC. ORÇAMENTO'!$C$2:$C$1965,PAINEL!$C$6),"",INDEX('CALC. ORÇAMENTO'!$E$2:$E$1965,SMALL(IF('CALC. ORÇAMENTO'!$C$2:$C$1965=PAINEL!$C$6,ROW('CALC. ORÇAMENTO'!$C$2:$C$1965)-ROW('CALC. ORÇAMENTO'!$C$2)+1,FALSE),ROWS($A$2:$E123))))</f>
        <v/>
      </c>
      <c r="E124" s="132" t="str">
        <f t="array" ref="E124">IF(ROWS($A$2:$E123)&gt;COUNTIF('CALC. ORÇAMENTO'!$C$2:$C$1965,PAINEL!$C$6),"",INDEX('CALC. ORÇAMENTO'!$F$2:$F$1965,SMALL(IF('CALC. ORÇAMENTO'!$C$2:$C$1965=PAINEL!$C$6,ROW('CALC. ORÇAMENTO'!$C$2:$C$1965)-ROW('CALC. ORÇAMENTO'!$C$2)+1,FALSE),ROWS($A$2:$E123))))</f>
        <v/>
      </c>
    </row>
    <row r="125" spans="1:5" ht="15.75" customHeight="1" x14ac:dyDescent="0.2">
      <c r="A125" s="130" t="e">
        <f t="array" ref="A125">IF(ROWS($A$2:$E$2)&gt;COUNTIF('CALC. ORÇAMENTO'!$C$2:$C$1965,PAINEL!$C$6),"",INDEX('CALC. ORÇAMENTO'!$A$2:$A$1965,SMALL(IF('CALC. ORÇAMENTO'!$C$2:$C$1965=PAINEL!$C$6,ROW('CALC. ORÇAMENTO'!$C$2:$C$1965)-ROW('CALC. ORÇAMENTO'!$C$2)+1,FALSE),ROWS($A$2:$E124))))</f>
        <v>#NUM!</v>
      </c>
      <c r="B125" s="130" t="e">
        <f t="array" ref="B125">IF(ROWS($A$2:$E$2)&gt;COUNTIF('CALC. ORÇAMENTO'!$C$2:$C$1965,PAINEL!$C$6),"",INDEX('CALC. ORÇAMENTO'!$B$2:$B$1965,SMALL(IF('CALC. ORÇAMENTO'!$C$2:$C$1965=PAINEL!$C$6,ROW('CALC. ORÇAMENTO'!$C$2:$C$1965)-ROW('CALC. ORÇAMENTO'!$C$2)+1,FALSE),ROWS($A$2:$E124))))</f>
        <v>#NUM!</v>
      </c>
      <c r="C125" s="131" t="str">
        <f t="array" ref="C125">IF(ROWS($A$2:$E124)&gt;COUNTIF('CALC. ORÇAMENTO'!$C$2:$C$1965,PAINEL!$C$6),"",INDEX('CALC. ORÇAMENTO'!$D$2:$D$1965,SMALL(IF('CALC. ORÇAMENTO'!$C$2:$C$1965=PAINEL!$C$6,ROW('CALC. ORÇAMENTO'!$C$2:$C$1965)-ROW('CALC. ORÇAMENTO'!$C$2)+1,FALSE),ROWS($A$2:$E124))))</f>
        <v/>
      </c>
      <c r="D125" s="130" t="str">
        <f t="array" ref="D125">IF(ROWS($A$2:$E124)&gt;COUNTIF('CALC. ORÇAMENTO'!$C$2:$C$1965,PAINEL!$C$6),"",INDEX('CALC. ORÇAMENTO'!$E$2:$E$1965,SMALL(IF('CALC. ORÇAMENTO'!$C$2:$C$1965=PAINEL!$C$6,ROW('CALC. ORÇAMENTO'!$C$2:$C$1965)-ROW('CALC. ORÇAMENTO'!$C$2)+1,FALSE),ROWS($A$2:$E124))))</f>
        <v/>
      </c>
      <c r="E125" s="132" t="str">
        <f t="array" ref="E125">IF(ROWS($A$2:$E124)&gt;COUNTIF('CALC. ORÇAMENTO'!$C$2:$C$1965,PAINEL!$C$6),"",INDEX('CALC. ORÇAMENTO'!$F$2:$F$1965,SMALL(IF('CALC. ORÇAMENTO'!$C$2:$C$1965=PAINEL!$C$6,ROW('CALC. ORÇAMENTO'!$C$2:$C$1965)-ROW('CALC. ORÇAMENTO'!$C$2)+1,FALSE),ROWS($A$2:$E124))))</f>
        <v/>
      </c>
    </row>
    <row r="126" spans="1:5" ht="15.75" customHeight="1" x14ac:dyDescent="0.2">
      <c r="A126" s="130" t="e">
        <f t="array" ref="A126">IF(ROWS($A$2:$E$2)&gt;COUNTIF('CALC. ORÇAMENTO'!$C$2:$C$1965,PAINEL!$C$6),"",INDEX('CALC. ORÇAMENTO'!$A$2:$A$1965,SMALL(IF('CALC. ORÇAMENTO'!$C$2:$C$1965=PAINEL!$C$6,ROW('CALC. ORÇAMENTO'!$C$2:$C$1965)-ROW('CALC. ORÇAMENTO'!$C$2)+1,FALSE),ROWS($A$2:$E125))))</f>
        <v>#NUM!</v>
      </c>
      <c r="B126" s="130" t="e">
        <f t="array" ref="B126">IF(ROWS($A$2:$E$2)&gt;COUNTIF('CALC. ORÇAMENTO'!$C$2:$C$1965,PAINEL!$C$6),"",INDEX('CALC. ORÇAMENTO'!$B$2:$B$1965,SMALL(IF('CALC. ORÇAMENTO'!$C$2:$C$1965=PAINEL!$C$6,ROW('CALC. ORÇAMENTO'!$C$2:$C$1965)-ROW('CALC. ORÇAMENTO'!$C$2)+1,FALSE),ROWS($A$2:$E125))))</f>
        <v>#NUM!</v>
      </c>
      <c r="C126" s="131" t="str">
        <f t="array" ref="C126">IF(ROWS($A$2:$E125)&gt;COUNTIF('CALC. ORÇAMENTO'!$C$2:$C$1965,PAINEL!$C$6),"",INDEX('CALC. ORÇAMENTO'!$D$2:$D$1965,SMALL(IF('CALC. ORÇAMENTO'!$C$2:$C$1965=PAINEL!$C$6,ROW('CALC. ORÇAMENTO'!$C$2:$C$1965)-ROW('CALC. ORÇAMENTO'!$C$2)+1,FALSE),ROWS($A$2:$E125))))</f>
        <v/>
      </c>
      <c r="D126" s="130" t="str">
        <f t="array" ref="D126">IF(ROWS($A$2:$E125)&gt;COUNTIF('CALC. ORÇAMENTO'!$C$2:$C$1965,PAINEL!$C$6),"",INDEX('CALC. ORÇAMENTO'!$E$2:$E$1965,SMALL(IF('CALC. ORÇAMENTO'!$C$2:$C$1965=PAINEL!$C$6,ROW('CALC. ORÇAMENTO'!$C$2:$C$1965)-ROW('CALC. ORÇAMENTO'!$C$2)+1,FALSE),ROWS($A$2:$E125))))</f>
        <v/>
      </c>
      <c r="E126" s="132" t="str">
        <f t="array" ref="E126">IF(ROWS($A$2:$E125)&gt;COUNTIF('CALC. ORÇAMENTO'!$C$2:$C$1965,PAINEL!$C$6),"",INDEX('CALC. ORÇAMENTO'!$F$2:$F$1965,SMALL(IF('CALC. ORÇAMENTO'!$C$2:$C$1965=PAINEL!$C$6,ROW('CALC. ORÇAMENTO'!$C$2:$C$1965)-ROW('CALC. ORÇAMENTO'!$C$2)+1,FALSE),ROWS($A$2:$E125))))</f>
        <v/>
      </c>
    </row>
    <row r="127" spans="1:5" ht="15.75" customHeight="1" x14ac:dyDescent="0.2">
      <c r="A127" s="130" t="e">
        <f t="array" ref="A127">IF(ROWS($A$2:$E$2)&gt;COUNTIF('CALC. ORÇAMENTO'!$C$2:$C$1965,PAINEL!$C$6),"",INDEX('CALC. ORÇAMENTO'!$A$2:$A$1965,SMALL(IF('CALC. ORÇAMENTO'!$C$2:$C$1965=PAINEL!$C$6,ROW('CALC. ORÇAMENTO'!$C$2:$C$1965)-ROW('CALC. ORÇAMENTO'!$C$2)+1,FALSE),ROWS($A$2:$E126))))</f>
        <v>#NUM!</v>
      </c>
      <c r="B127" s="130" t="e">
        <f t="array" ref="B127">IF(ROWS($A$2:$E$2)&gt;COUNTIF('CALC. ORÇAMENTO'!$C$2:$C$1965,PAINEL!$C$6),"",INDEX('CALC. ORÇAMENTO'!$B$2:$B$1965,SMALL(IF('CALC. ORÇAMENTO'!$C$2:$C$1965=PAINEL!$C$6,ROW('CALC. ORÇAMENTO'!$C$2:$C$1965)-ROW('CALC. ORÇAMENTO'!$C$2)+1,FALSE),ROWS($A$2:$E126))))</f>
        <v>#NUM!</v>
      </c>
      <c r="C127" s="131" t="str">
        <f t="array" ref="C127">IF(ROWS($A$2:$E126)&gt;COUNTIF('CALC. ORÇAMENTO'!$C$2:$C$1965,PAINEL!$C$6),"",INDEX('CALC. ORÇAMENTO'!$D$2:$D$1965,SMALL(IF('CALC. ORÇAMENTO'!$C$2:$C$1965=PAINEL!$C$6,ROW('CALC. ORÇAMENTO'!$C$2:$C$1965)-ROW('CALC. ORÇAMENTO'!$C$2)+1,FALSE),ROWS($A$2:$E126))))</f>
        <v/>
      </c>
      <c r="D127" s="130" t="str">
        <f t="array" ref="D127">IF(ROWS($A$2:$E126)&gt;COUNTIF('CALC. ORÇAMENTO'!$C$2:$C$1965,PAINEL!$C$6),"",INDEX('CALC. ORÇAMENTO'!$E$2:$E$1965,SMALL(IF('CALC. ORÇAMENTO'!$C$2:$C$1965=PAINEL!$C$6,ROW('CALC. ORÇAMENTO'!$C$2:$C$1965)-ROW('CALC. ORÇAMENTO'!$C$2)+1,FALSE),ROWS($A$2:$E126))))</f>
        <v/>
      </c>
      <c r="E127" s="132" t="str">
        <f t="array" ref="E127">IF(ROWS($A$2:$E126)&gt;COUNTIF('CALC. ORÇAMENTO'!$C$2:$C$1965,PAINEL!$C$6),"",INDEX('CALC. ORÇAMENTO'!$F$2:$F$1965,SMALL(IF('CALC. ORÇAMENTO'!$C$2:$C$1965=PAINEL!$C$6,ROW('CALC. ORÇAMENTO'!$C$2:$C$1965)-ROW('CALC. ORÇAMENTO'!$C$2)+1,FALSE),ROWS($A$2:$E126))))</f>
        <v/>
      </c>
    </row>
    <row r="128" spans="1:5" ht="15.75" customHeight="1" x14ac:dyDescent="0.2">
      <c r="A128" s="130" t="e">
        <f t="array" ref="A128">IF(ROWS($A$2:$E$2)&gt;COUNTIF('CALC. ORÇAMENTO'!$C$2:$C$1965,PAINEL!$C$6),"",INDEX('CALC. ORÇAMENTO'!$A$2:$A$1965,SMALL(IF('CALC. ORÇAMENTO'!$C$2:$C$1965=PAINEL!$C$6,ROW('CALC. ORÇAMENTO'!$C$2:$C$1965)-ROW('CALC. ORÇAMENTO'!$C$2)+1,FALSE),ROWS($A$2:$E127))))</f>
        <v>#NUM!</v>
      </c>
      <c r="B128" s="130" t="e">
        <f t="array" ref="B128">IF(ROWS($A$2:$E$2)&gt;COUNTIF('CALC. ORÇAMENTO'!$C$2:$C$1965,PAINEL!$C$6),"",INDEX('CALC. ORÇAMENTO'!$B$2:$B$1965,SMALL(IF('CALC. ORÇAMENTO'!$C$2:$C$1965=PAINEL!$C$6,ROW('CALC. ORÇAMENTO'!$C$2:$C$1965)-ROW('CALC. ORÇAMENTO'!$C$2)+1,FALSE),ROWS($A$2:$E127))))</f>
        <v>#NUM!</v>
      </c>
      <c r="C128" s="131" t="str">
        <f t="array" ref="C128">IF(ROWS($A$2:$E127)&gt;COUNTIF('CALC. ORÇAMENTO'!$C$2:$C$1965,PAINEL!$C$6),"",INDEX('CALC. ORÇAMENTO'!$D$2:$D$1965,SMALL(IF('CALC. ORÇAMENTO'!$C$2:$C$1965=PAINEL!$C$6,ROW('CALC. ORÇAMENTO'!$C$2:$C$1965)-ROW('CALC. ORÇAMENTO'!$C$2)+1,FALSE),ROWS($A$2:$E127))))</f>
        <v/>
      </c>
      <c r="D128" s="130" t="str">
        <f t="array" ref="D128">IF(ROWS($A$2:$E127)&gt;COUNTIF('CALC. ORÇAMENTO'!$C$2:$C$1965,PAINEL!$C$6),"",INDEX('CALC. ORÇAMENTO'!$E$2:$E$1965,SMALL(IF('CALC. ORÇAMENTO'!$C$2:$C$1965=PAINEL!$C$6,ROW('CALC. ORÇAMENTO'!$C$2:$C$1965)-ROW('CALC. ORÇAMENTO'!$C$2)+1,FALSE),ROWS($A$2:$E127))))</f>
        <v/>
      </c>
      <c r="E128" s="132" t="str">
        <f t="array" ref="E128">IF(ROWS($A$2:$E127)&gt;COUNTIF('CALC. ORÇAMENTO'!$C$2:$C$1965,PAINEL!$C$6),"",INDEX('CALC. ORÇAMENTO'!$F$2:$F$1965,SMALL(IF('CALC. ORÇAMENTO'!$C$2:$C$1965=PAINEL!$C$6,ROW('CALC. ORÇAMENTO'!$C$2:$C$1965)-ROW('CALC. ORÇAMENTO'!$C$2)+1,FALSE),ROWS($A$2:$E127))))</f>
        <v/>
      </c>
    </row>
    <row r="129" spans="1:5" ht="15.75" customHeight="1" x14ac:dyDescent="0.2">
      <c r="A129" s="130" t="e">
        <f t="array" ref="A129">IF(ROWS($A$2:$E$2)&gt;COUNTIF('CALC. ORÇAMENTO'!$C$2:$C$1965,PAINEL!$C$6),"",INDEX('CALC. ORÇAMENTO'!$A$2:$A$1965,SMALL(IF('CALC. ORÇAMENTO'!$C$2:$C$1965=PAINEL!$C$6,ROW('CALC. ORÇAMENTO'!$C$2:$C$1965)-ROW('CALC. ORÇAMENTO'!$C$2)+1,FALSE),ROWS($A$2:$E128))))</f>
        <v>#NUM!</v>
      </c>
      <c r="B129" s="130" t="e">
        <f t="array" ref="B129">IF(ROWS($A$2:$E$2)&gt;COUNTIF('CALC. ORÇAMENTO'!$C$2:$C$1965,PAINEL!$C$6),"",INDEX('CALC. ORÇAMENTO'!$B$2:$B$1965,SMALL(IF('CALC. ORÇAMENTO'!$C$2:$C$1965=PAINEL!$C$6,ROW('CALC. ORÇAMENTO'!$C$2:$C$1965)-ROW('CALC. ORÇAMENTO'!$C$2)+1,FALSE),ROWS($A$2:$E128))))</f>
        <v>#NUM!</v>
      </c>
      <c r="C129" s="131" t="str">
        <f t="array" ref="C129">IF(ROWS($A$2:$E128)&gt;COUNTIF('CALC. ORÇAMENTO'!$C$2:$C$1965,PAINEL!$C$6),"",INDEX('CALC. ORÇAMENTO'!$D$2:$D$1965,SMALL(IF('CALC. ORÇAMENTO'!$C$2:$C$1965=PAINEL!$C$6,ROW('CALC. ORÇAMENTO'!$C$2:$C$1965)-ROW('CALC. ORÇAMENTO'!$C$2)+1,FALSE),ROWS($A$2:$E128))))</f>
        <v/>
      </c>
      <c r="D129" s="130" t="str">
        <f t="array" ref="D129">IF(ROWS($A$2:$E128)&gt;COUNTIF('CALC. ORÇAMENTO'!$C$2:$C$1965,PAINEL!$C$6),"",INDEX('CALC. ORÇAMENTO'!$E$2:$E$1965,SMALL(IF('CALC. ORÇAMENTO'!$C$2:$C$1965=PAINEL!$C$6,ROW('CALC. ORÇAMENTO'!$C$2:$C$1965)-ROW('CALC. ORÇAMENTO'!$C$2)+1,FALSE),ROWS($A$2:$E128))))</f>
        <v/>
      </c>
      <c r="E129" s="132" t="str">
        <f t="array" ref="E129">IF(ROWS($A$2:$E128)&gt;COUNTIF('CALC. ORÇAMENTO'!$C$2:$C$1965,PAINEL!$C$6),"",INDEX('CALC. ORÇAMENTO'!$F$2:$F$1965,SMALL(IF('CALC. ORÇAMENTO'!$C$2:$C$1965=PAINEL!$C$6,ROW('CALC. ORÇAMENTO'!$C$2:$C$1965)-ROW('CALC. ORÇAMENTO'!$C$2)+1,FALSE),ROWS($A$2:$E128))))</f>
        <v/>
      </c>
    </row>
    <row r="130" spans="1:5" ht="15.75" customHeight="1" x14ac:dyDescent="0.2">
      <c r="A130" s="130" t="e">
        <f t="array" ref="A130">IF(ROWS($A$2:$E$2)&gt;COUNTIF('CALC. ORÇAMENTO'!$C$2:$C$1965,PAINEL!$C$6),"",INDEX('CALC. ORÇAMENTO'!$A$2:$A$1965,SMALL(IF('CALC. ORÇAMENTO'!$C$2:$C$1965=PAINEL!$C$6,ROW('CALC. ORÇAMENTO'!$C$2:$C$1965)-ROW('CALC. ORÇAMENTO'!$C$2)+1,FALSE),ROWS($A$2:$E129))))</f>
        <v>#NUM!</v>
      </c>
      <c r="B130" s="130" t="e">
        <f t="array" ref="B130">IF(ROWS($A$2:$E$2)&gt;COUNTIF('CALC. ORÇAMENTO'!$C$2:$C$1965,PAINEL!$C$6),"",INDEX('CALC. ORÇAMENTO'!$B$2:$B$1965,SMALL(IF('CALC. ORÇAMENTO'!$C$2:$C$1965=PAINEL!$C$6,ROW('CALC. ORÇAMENTO'!$C$2:$C$1965)-ROW('CALC. ORÇAMENTO'!$C$2)+1,FALSE),ROWS($A$2:$E129))))</f>
        <v>#NUM!</v>
      </c>
      <c r="C130" s="131" t="str">
        <f t="array" ref="C130">IF(ROWS($A$2:$E129)&gt;COUNTIF('CALC. ORÇAMENTO'!$C$2:$C$1965,PAINEL!$C$6),"",INDEX('CALC. ORÇAMENTO'!$D$2:$D$1965,SMALL(IF('CALC. ORÇAMENTO'!$C$2:$C$1965=PAINEL!$C$6,ROW('CALC. ORÇAMENTO'!$C$2:$C$1965)-ROW('CALC. ORÇAMENTO'!$C$2)+1,FALSE),ROWS($A$2:$E129))))</f>
        <v/>
      </c>
      <c r="D130" s="130" t="str">
        <f t="array" ref="D130">IF(ROWS($A$2:$E129)&gt;COUNTIF('CALC. ORÇAMENTO'!$C$2:$C$1965,PAINEL!$C$6),"",INDEX('CALC. ORÇAMENTO'!$E$2:$E$1965,SMALL(IF('CALC. ORÇAMENTO'!$C$2:$C$1965=PAINEL!$C$6,ROW('CALC. ORÇAMENTO'!$C$2:$C$1965)-ROW('CALC. ORÇAMENTO'!$C$2)+1,FALSE),ROWS($A$2:$E129))))</f>
        <v/>
      </c>
      <c r="E130" s="132" t="str">
        <f t="array" ref="E130">IF(ROWS($A$2:$E129)&gt;COUNTIF('CALC. ORÇAMENTO'!$C$2:$C$1965,PAINEL!$C$6),"",INDEX('CALC. ORÇAMENTO'!$F$2:$F$1965,SMALL(IF('CALC. ORÇAMENTO'!$C$2:$C$1965=PAINEL!$C$6,ROW('CALC. ORÇAMENTO'!$C$2:$C$1965)-ROW('CALC. ORÇAMENTO'!$C$2)+1,FALSE),ROWS($A$2:$E129))))</f>
        <v/>
      </c>
    </row>
    <row r="131" spans="1:5" ht="15.75" customHeight="1" x14ac:dyDescent="0.2">
      <c r="A131" s="130" t="e">
        <f t="array" ref="A131">IF(ROWS($A$2:$E$2)&gt;COUNTIF('CALC. ORÇAMENTO'!$C$2:$C$1965,PAINEL!$C$6),"",INDEX('CALC. ORÇAMENTO'!$A$2:$A$1965,SMALL(IF('CALC. ORÇAMENTO'!$C$2:$C$1965=PAINEL!$C$6,ROW('CALC. ORÇAMENTO'!$C$2:$C$1965)-ROW('CALC. ORÇAMENTO'!$C$2)+1,FALSE),ROWS($A$2:$E130))))</f>
        <v>#NUM!</v>
      </c>
      <c r="B131" s="130" t="e">
        <f t="array" ref="B131">IF(ROWS($A$2:$E$2)&gt;COUNTIF('CALC. ORÇAMENTO'!$C$2:$C$1965,PAINEL!$C$6),"",INDEX('CALC. ORÇAMENTO'!$B$2:$B$1965,SMALL(IF('CALC. ORÇAMENTO'!$C$2:$C$1965=PAINEL!$C$6,ROW('CALC. ORÇAMENTO'!$C$2:$C$1965)-ROW('CALC. ORÇAMENTO'!$C$2)+1,FALSE),ROWS($A$2:$E130))))</f>
        <v>#NUM!</v>
      </c>
      <c r="C131" s="131" t="str">
        <f t="array" ref="C131">IF(ROWS($A$2:$E130)&gt;COUNTIF('CALC. ORÇAMENTO'!$C$2:$C$1965,PAINEL!$C$6),"",INDEX('CALC. ORÇAMENTO'!$D$2:$D$1965,SMALL(IF('CALC. ORÇAMENTO'!$C$2:$C$1965=PAINEL!$C$6,ROW('CALC. ORÇAMENTO'!$C$2:$C$1965)-ROW('CALC. ORÇAMENTO'!$C$2)+1,FALSE),ROWS($A$2:$E130))))</f>
        <v/>
      </c>
      <c r="D131" s="130" t="str">
        <f t="array" ref="D131">IF(ROWS($A$2:$E130)&gt;COUNTIF('CALC. ORÇAMENTO'!$C$2:$C$1965,PAINEL!$C$6),"",INDEX('CALC. ORÇAMENTO'!$E$2:$E$1965,SMALL(IF('CALC. ORÇAMENTO'!$C$2:$C$1965=PAINEL!$C$6,ROW('CALC. ORÇAMENTO'!$C$2:$C$1965)-ROW('CALC. ORÇAMENTO'!$C$2)+1,FALSE),ROWS($A$2:$E130))))</f>
        <v/>
      </c>
      <c r="E131" s="132" t="str">
        <f t="array" ref="E131">IF(ROWS($A$2:$E130)&gt;COUNTIF('CALC. ORÇAMENTO'!$C$2:$C$1965,PAINEL!$C$6),"",INDEX('CALC. ORÇAMENTO'!$F$2:$F$1965,SMALL(IF('CALC. ORÇAMENTO'!$C$2:$C$1965=PAINEL!$C$6,ROW('CALC. ORÇAMENTO'!$C$2:$C$1965)-ROW('CALC. ORÇAMENTO'!$C$2)+1,FALSE),ROWS($A$2:$E130))))</f>
        <v/>
      </c>
    </row>
    <row r="132" spans="1:5" ht="15.75" customHeight="1" x14ac:dyDescent="0.2">
      <c r="A132" s="130" t="e">
        <f t="array" ref="A132">IF(ROWS($A$2:$E$2)&gt;COUNTIF('CALC. ORÇAMENTO'!$C$2:$C$1965,PAINEL!$C$6),"",INDEX('CALC. ORÇAMENTO'!$A$2:$A$1965,SMALL(IF('CALC. ORÇAMENTO'!$C$2:$C$1965=PAINEL!$C$6,ROW('CALC. ORÇAMENTO'!$C$2:$C$1965)-ROW('CALC. ORÇAMENTO'!$C$2)+1,FALSE),ROWS($A$2:$E131))))</f>
        <v>#NUM!</v>
      </c>
      <c r="B132" s="130" t="e">
        <f t="array" ref="B132">IF(ROWS($A$2:$E$2)&gt;COUNTIF('CALC. ORÇAMENTO'!$C$2:$C$1965,PAINEL!$C$6),"",INDEX('CALC. ORÇAMENTO'!$B$2:$B$1965,SMALL(IF('CALC. ORÇAMENTO'!$C$2:$C$1965=PAINEL!$C$6,ROW('CALC. ORÇAMENTO'!$C$2:$C$1965)-ROW('CALC. ORÇAMENTO'!$C$2)+1,FALSE),ROWS($A$2:$E131))))</f>
        <v>#NUM!</v>
      </c>
      <c r="C132" s="131" t="str">
        <f t="array" ref="C132">IF(ROWS($A$2:$E131)&gt;COUNTIF('CALC. ORÇAMENTO'!$C$2:$C$1965,PAINEL!$C$6),"",INDEX('CALC. ORÇAMENTO'!$D$2:$D$1965,SMALL(IF('CALC. ORÇAMENTO'!$C$2:$C$1965=PAINEL!$C$6,ROW('CALC. ORÇAMENTO'!$C$2:$C$1965)-ROW('CALC. ORÇAMENTO'!$C$2)+1,FALSE),ROWS($A$2:$E131))))</f>
        <v/>
      </c>
      <c r="D132" s="130" t="str">
        <f t="array" ref="D132">IF(ROWS($A$2:$E131)&gt;COUNTIF('CALC. ORÇAMENTO'!$C$2:$C$1965,PAINEL!$C$6),"",INDEX('CALC. ORÇAMENTO'!$E$2:$E$1965,SMALL(IF('CALC. ORÇAMENTO'!$C$2:$C$1965=PAINEL!$C$6,ROW('CALC. ORÇAMENTO'!$C$2:$C$1965)-ROW('CALC. ORÇAMENTO'!$C$2)+1,FALSE),ROWS($A$2:$E131))))</f>
        <v/>
      </c>
      <c r="E132" s="132" t="str">
        <f t="array" ref="E132">IF(ROWS($A$2:$E131)&gt;COUNTIF('CALC. ORÇAMENTO'!$C$2:$C$1965,PAINEL!$C$6),"",INDEX('CALC. ORÇAMENTO'!$F$2:$F$1965,SMALL(IF('CALC. ORÇAMENTO'!$C$2:$C$1965=PAINEL!$C$6,ROW('CALC. ORÇAMENTO'!$C$2:$C$1965)-ROW('CALC. ORÇAMENTO'!$C$2)+1,FALSE),ROWS($A$2:$E131))))</f>
        <v/>
      </c>
    </row>
    <row r="133" spans="1:5" ht="15.75" customHeight="1" x14ac:dyDescent="0.2">
      <c r="A133" s="130" t="e">
        <f t="array" ref="A133">IF(ROWS($A$2:$E$2)&gt;COUNTIF('CALC. ORÇAMENTO'!$C$2:$C$1965,PAINEL!$C$6),"",INDEX('CALC. ORÇAMENTO'!$A$2:$A$1965,SMALL(IF('CALC. ORÇAMENTO'!$C$2:$C$1965=PAINEL!$C$6,ROW('CALC. ORÇAMENTO'!$C$2:$C$1965)-ROW('CALC. ORÇAMENTO'!$C$2)+1,FALSE),ROWS($A$2:$E132))))</f>
        <v>#NUM!</v>
      </c>
      <c r="B133" s="130" t="e">
        <f t="array" ref="B133">IF(ROWS($A$2:$E$2)&gt;COUNTIF('CALC. ORÇAMENTO'!$C$2:$C$1965,PAINEL!$C$6),"",INDEX('CALC. ORÇAMENTO'!$B$2:$B$1965,SMALL(IF('CALC. ORÇAMENTO'!$C$2:$C$1965=PAINEL!$C$6,ROW('CALC. ORÇAMENTO'!$C$2:$C$1965)-ROW('CALC. ORÇAMENTO'!$C$2)+1,FALSE),ROWS($A$2:$E132))))</f>
        <v>#NUM!</v>
      </c>
      <c r="C133" s="131" t="str">
        <f t="array" ref="C133">IF(ROWS($A$2:$E132)&gt;COUNTIF('CALC. ORÇAMENTO'!$C$2:$C$1965,PAINEL!$C$6),"",INDEX('CALC. ORÇAMENTO'!$D$2:$D$1965,SMALL(IF('CALC. ORÇAMENTO'!$C$2:$C$1965=PAINEL!$C$6,ROW('CALC. ORÇAMENTO'!$C$2:$C$1965)-ROW('CALC. ORÇAMENTO'!$C$2)+1,FALSE),ROWS($A$2:$E132))))</f>
        <v/>
      </c>
      <c r="D133" s="130" t="str">
        <f t="array" ref="D133">IF(ROWS($A$2:$E132)&gt;COUNTIF('CALC. ORÇAMENTO'!$C$2:$C$1965,PAINEL!$C$6),"",INDEX('CALC. ORÇAMENTO'!$E$2:$E$1965,SMALL(IF('CALC. ORÇAMENTO'!$C$2:$C$1965=PAINEL!$C$6,ROW('CALC. ORÇAMENTO'!$C$2:$C$1965)-ROW('CALC. ORÇAMENTO'!$C$2)+1,FALSE),ROWS($A$2:$E132))))</f>
        <v/>
      </c>
      <c r="E133" s="132" t="str">
        <f t="array" ref="E133">IF(ROWS($A$2:$E132)&gt;COUNTIF('CALC. ORÇAMENTO'!$C$2:$C$1965,PAINEL!$C$6),"",INDEX('CALC. ORÇAMENTO'!$F$2:$F$1965,SMALL(IF('CALC. ORÇAMENTO'!$C$2:$C$1965=PAINEL!$C$6,ROW('CALC. ORÇAMENTO'!$C$2:$C$1965)-ROW('CALC. ORÇAMENTO'!$C$2)+1,FALSE),ROWS($A$2:$E132))))</f>
        <v/>
      </c>
    </row>
    <row r="134" spans="1:5" ht="15.75" customHeight="1" x14ac:dyDescent="0.2">
      <c r="A134" s="130" t="e">
        <f t="array" ref="A134">IF(ROWS($A$2:$E$2)&gt;COUNTIF('CALC. ORÇAMENTO'!$C$2:$C$1965,PAINEL!$C$6),"",INDEX('CALC. ORÇAMENTO'!$A$2:$A$1965,SMALL(IF('CALC. ORÇAMENTO'!$C$2:$C$1965=PAINEL!$C$6,ROW('CALC. ORÇAMENTO'!$C$2:$C$1965)-ROW('CALC. ORÇAMENTO'!$C$2)+1,FALSE),ROWS($A$2:$E133))))</f>
        <v>#NUM!</v>
      </c>
      <c r="B134" s="130" t="e">
        <f t="array" ref="B134">IF(ROWS($A$2:$E$2)&gt;COUNTIF('CALC. ORÇAMENTO'!$C$2:$C$1965,PAINEL!$C$6),"",INDEX('CALC. ORÇAMENTO'!$B$2:$B$1965,SMALL(IF('CALC. ORÇAMENTO'!$C$2:$C$1965=PAINEL!$C$6,ROW('CALC. ORÇAMENTO'!$C$2:$C$1965)-ROW('CALC. ORÇAMENTO'!$C$2)+1,FALSE),ROWS($A$2:$E133))))</f>
        <v>#NUM!</v>
      </c>
      <c r="C134" s="131" t="str">
        <f t="array" ref="C134">IF(ROWS($A$2:$E133)&gt;COUNTIF('CALC. ORÇAMENTO'!$C$2:$C$1965,PAINEL!$C$6),"",INDEX('CALC. ORÇAMENTO'!$D$2:$D$1965,SMALL(IF('CALC. ORÇAMENTO'!$C$2:$C$1965=PAINEL!$C$6,ROW('CALC. ORÇAMENTO'!$C$2:$C$1965)-ROW('CALC. ORÇAMENTO'!$C$2)+1,FALSE),ROWS($A$2:$E133))))</f>
        <v/>
      </c>
      <c r="D134" s="130" t="str">
        <f t="array" ref="D134">IF(ROWS($A$2:$E133)&gt;COUNTIF('CALC. ORÇAMENTO'!$C$2:$C$1965,PAINEL!$C$6),"",INDEX('CALC. ORÇAMENTO'!$E$2:$E$1965,SMALL(IF('CALC. ORÇAMENTO'!$C$2:$C$1965=PAINEL!$C$6,ROW('CALC. ORÇAMENTO'!$C$2:$C$1965)-ROW('CALC. ORÇAMENTO'!$C$2)+1,FALSE),ROWS($A$2:$E133))))</f>
        <v/>
      </c>
      <c r="E134" s="132" t="str">
        <f t="array" ref="E134">IF(ROWS($A$2:$E133)&gt;COUNTIF('CALC. ORÇAMENTO'!$C$2:$C$1965,PAINEL!$C$6),"",INDEX('CALC. ORÇAMENTO'!$F$2:$F$1965,SMALL(IF('CALC. ORÇAMENTO'!$C$2:$C$1965=PAINEL!$C$6,ROW('CALC. ORÇAMENTO'!$C$2:$C$1965)-ROW('CALC. ORÇAMENTO'!$C$2)+1,FALSE),ROWS($A$2:$E133))))</f>
        <v/>
      </c>
    </row>
    <row r="135" spans="1:5" ht="15.75" customHeight="1" x14ac:dyDescent="0.2">
      <c r="A135" s="130" t="e">
        <f t="array" ref="A135">IF(ROWS($A$2:$E$2)&gt;COUNTIF('CALC. ORÇAMENTO'!$C$2:$C$1965,PAINEL!$C$6),"",INDEX('CALC. ORÇAMENTO'!$A$2:$A$1965,SMALL(IF('CALC. ORÇAMENTO'!$C$2:$C$1965=PAINEL!$C$6,ROW('CALC. ORÇAMENTO'!$C$2:$C$1965)-ROW('CALC. ORÇAMENTO'!$C$2)+1,FALSE),ROWS($A$2:$E134))))</f>
        <v>#NUM!</v>
      </c>
      <c r="B135" s="130" t="e">
        <f t="array" ref="B135">IF(ROWS($A$2:$E$2)&gt;COUNTIF('CALC. ORÇAMENTO'!$C$2:$C$1965,PAINEL!$C$6),"",INDEX('CALC. ORÇAMENTO'!$B$2:$B$1965,SMALL(IF('CALC. ORÇAMENTO'!$C$2:$C$1965=PAINEL!$C$6,ROW('CALC. ORÇAMENTO'!$C$2:$C$1965)-ROW('CALC. ORÇAMENTO'!$C$2)+1,FALSE),ROWS($A$2:$E134))))</f>
        <v>#NUM!</v>
      </c>
      <c r="C135" s="131" t="str">
        <f t="array" ref="C135">IF(ROWS($A$2:$E134)&gt;COUNTIF('CALC. ORÇAMENTO'!$C$2:$C$1965,PAINEL!$C$6),"",INDEX('CALC. ORÇAMENTO'!$D$2:$D$1965,SMALL(IF('CALC. ORÇAMENTO'!$C$2:$C$1965=PAINEL!$C$6,ROW('CALC. ORÇAMENTO'!$C$2:$C$1965)-ROW('CALC. ORÇAMENTO'!$C$2)+1,FALSE),ROWS($A$2:$E134))))</f>
        <v/>
      </c>
      <c r="D135" s="130" t="str">
        <f t="array" ref="D135">IF(ROWS($A$2:$E134)&gt;COUNTIF('CALC. ORÇAMENTO'!$C$2:$C$1965,PAINEL!$C$6),"",INDEX('CALC. ORÇAMENTO'!$E$2:$E$1965,SMALL(IF('CALC. ORÇAMENTO'!$C$2:$C$1965=PAINEL!$C$6,ROW('CALC. ORÇAMENTO'!$C$2:$C$1965)-ROW('CALC. ORÇAMENTO'!$C$2)+1,FALSE),ROWS($A$2:$E134))))</f>
        <v/>
      </c>
      <c r="E135" s="132" t="str">
        <f t="array" ref="E135">IF(ROWS($A$2:$E134)&gt;COUNTIF('CALC. ORÇAMENTO'!$C$2:$C$1965,PAINEL!$C$6),"",INDEX('CALC. ORÇAMENTO'!$F$2:$F$1965,SMALL(IF('CALC. ORÇAMENTO'!$C$2:$C$1965=PAINEL!$C$6,ROW('CALC. ORÇAMENTO'!$C$2:$C$1965)-ROW('CALC. ORÇAMENTO'!$C$2)+1,FALSE),ROWS($A$2:$E134))))</f>
        <v/>
      </c>
    </row>
    <row r="136" spans="1:5" ht="15.75" customHeight="1" x14ac:dyDescent="0.2">
      <c r="A136" s="130" t="e">
        <f t="array" ref="A136">IF(ROWS($A$2:$E$2)&gt;COUNTIF('CALC. ORÇAMENTO'!$C$2:$C$1965,PAINEL!$C$6),"",INDEX('CALC. ORÇAMENTO'!$A$2:$A$1965,SMALL(IF('CALC. ORÇAMENTO'!$C$2:$C$1965=PAINEL!$C$6,ROW('CALC. ORÇAMENTO'!$C$2:$C$1965)-ROW('CALC. ORÇAMENTO'!$C$2)+1,FALSE),ROWS($A$2:$E135))))</f>
        <v>#NUM!</v>
      </c>
      <c r="B136" s="130" t="e">
        <f t="array" ref="B136">IF(ROWS($A$2:$E$2)&gt;COUNTIF('CALC. ORÇAMENTO'!$C$2:$C$1965,PAINEL!$C$6),"",INDEX('CALC. ORÇAMENTO'!$B$2:$B$1965,SMALL(IF('CALC. ORÇAMENTO'!$C$2:$C$1965=PAINEL!$C$6,ROW('CALC. ORÇAMENTO'!$C$2:$C$1965)-ROW('CALC. ORÇAMENTO'!$C$2)+1,FALSE),ROWS($A$2:$E135))))</f>
        <v>#NUM!</v>
      </c>
      <c r="C136" s="131" t="str">
        <f t="array" ref="C136">IF(ROWS($A$2:$E135)&gt;COUNTIF('CALC. ORÇAMENTO'!$C$2:$C$1965,PAINEL!$C$6),"",INDEX('CALC. ORÇAMENTO'!$D$2:$D$1965,SMALL(IF('CALC. ORÇAMENTO'!$C$2:$C$1965=PAINEL!$C$6,ROW('CALC. ORÇAMENTO'!$C$2:$C$1965)-ROW('CALC. ORÇAMENTO'!$C$2)+1,FALSE),ROWS($A$2:$E135))))</f>
        <v/>
      </c>
      <c r="D136" s="130" t="str">
        <f t="array" ref="D136">IF(ROWS($A$2:$E135)&gt;COUNTIF('CALC. ORÇAMENTO'!$C$2:$C$1965,PAINEL!$C$6),"",INDEX('CALC. ORÇAMENTO'!$E$2:$E$1965,SMALL(IF('CALC. ORÇAMENTO'!$C$2:$C$1965=PAINEL!$C$6,ROW('CALC. ORÇAMENTO'!$C$2:$C$1965)-ROW('CALC. ORÇAMENTO'!$C$2)+1,FALSE),ROWS($A$2:$E135))))</f>
        <v/>
      </c>
      <c r="E136" s="132" t="str">
        <f t="array" ref="E136">IF(ROWS($A$2:$E135)&gt;COUNTIF('CALC. ORÇAMENTO'!$C$2:$C$1965,PAINEL!$C$6),"",INDEX('CALC. ORÇAMENTO'!$F$2:$F$1965,SMALL(IF('CALC. ORÇAMENTO'!$C$2:$C$1965=PAINEL!$C$6,ROW('CALC. ORÇAMENTO'!$C$2:$C$1965)-ROW('CALC. ORÇAMENTO'!$C$2)+1,FALSE),ROWS($A$2:$E135))))</f>
        <v/>
      </c>
    </row>
    <row r="137" spans="1:5" ht="15.75" customHeight="1" x14ac:dyDescent="0.2">
      <c r="A137" s="130" t="e">
        <f t="array" ref="A137">IF(ROWS($A$2:$E$2)&gt;COUNTIF('CALC. ORÇAMENTO'!$C$2:$C$1965,PAINEL!$C$6),"",INDEX('CALC. ORÇAMENTO'!$A$2:$A$1965,SMALL(IF('CALC. ORÇAMENTO'!$C$2:$C$1965=PAINEL!$C$6,ROW('CALC. ORÇAMENTO'!$C$2:$C$1965)-ROW('CALC. ORÇAMENTO'!$C$2)+1,FALSE),ROWS($A$2:$E136))))</f>
        <v>#NUM!</v>
      </c>
      <c r="B137" s="130" t="e">
        <f t="array" ref="B137">IF(ROWS($A$2:$E$2)&gt;COUNTIF('CALC. ORÇAMENTO'!$C$2:$C$1965,PAINEL!$C$6),"",INDEX('CALC. ORÇAMENTO'!$B$2:$B$1965,SMALL(IF('CALC. ORÇAMENTO'!$C$2:$C$1965=PAINEL!$C$6,ROW('CALC. ORÇAMENTO'!$C$2:$C$1965)-ROW('CALC. ORÇAMENTO'!$C$2)+1,FALSE),ROWS($A$2:$E136))))</f>
        <v>#NUM!</v>
      </c>
      <c r="C137" s="131" t="str">
        <f t="array" ref="C137">IF(ROWS($A$2:$E136)&gt;COUNTIF('CALC. ORÇAMENTO'!$C$2:$C$1965,PAINEL!$C$6),"",INDEX('CALC. ORÇAMENTO'!$D$2:$D$1965,SMALL(IF('CALC. ORÇAMENTO'!$C$2:$C$1965=PAINEL!$C$6,ROW('CALC. ORÇAMENTO'!$C$2:$C$1965)-ROW('CALC. ORÇAMENTO'!$C$2)+1,FALSE),ROWS($A$2:$E136))))</f>
        <v/>
      </c>
      <c r="D137" s="130" t="str">
        <f t="array" ref="D137">IF(ROWS($A$2:$E136)&gt;COUNTIF('CALC. ORÇAMENTO'!$C$2:$C$1965,PAINEL!$C$6),"",INDEX('CALC. ORÇAMENTO'!$E$2:$E$1965,SMALL(IF('CALC. ORÇAMENTO'!$C$2:$C$1965=PAINEL!$C$6,ROW('CALC. ORÇAMENTO'!$C$2:$C$1965)-ROW('CALC. ORÇAMENTO'!$C$2)+1,FALSE),ROWS($A$2:$E136))))</f>
        <v/>
      </c>
      <c r="E137" s="132" t="str">
        <f t="array" ref="E137">IF(ROWS($A$2:$E136)&gt;COUNTIF('CALC. ORÇAMENTO'!$C$2:$C$1965,PAINEL!$C$6),"",INDEX('CALC. ORÇAMENTO'!$F$2:$F$1965,SMALL(IF('CALC. ORÇAMENTO'!$C$2:$C$1965=PAINEL!$C$6,ROW('CALC. ORÇAMENTO'!$C$2:$C$1965)-ROW('CALC. ORÇAMENTO'!$C$2)+1,FALSE),ROWS($A$2:$E136))))</f>
        <v/>
      </c>
    </row>
    <row r="138" spans="1:5" ht="15.75" customHeight="1" x14ac:dyDescent="0.2">
      <c r="A138" s="130" t="e">
        <f t="array" ref="A138">IF(ROWS($A$2:$E$2)&gt;COUNTIF('CALC. ORÇAMENTO'!$C$2:$C$1965,PAINEL!$C$6),"",INDEX('CALC. ORÇAMENTO'!$A$2:$A$1965,SMALL(IF('CALC. ORÇAMENTO'!$C$2:$C$1965=PAINEL!$C$6,ROW('CALC. ORÇAMENTO'!$C$2:$C$1965)-ROW('CALC. ORÇAMENTO'!$C$2)+1,FALSE),ROWS($A$2:$E137))))</f>
        <v>#NUM!</v>
      </c>
      <c r="B138" s="130" t="e">
        <f t="array" ref="B138">IF(ROWS($A$2:$E$2)&gt;COUNTIF('CALC. ORÇAMENTO'!$C$2:$C$1965,PAINEL!$C$6),"",INDEX('CALC. ORÇAMENTO'!$B$2:$B$1965,SMALL(IF('CALC. ORÇAMENTO'!$C$2:$C$1965=PAINEL!$C$6,ROW('CALC. ORÇAMENTO'!$C$2:$C$1965)-ROW('CALC. ORÇAMENTO'!$C$2)+1,FALSE),ROWS($A$2:$E137))))</f>
        <v>#NUM!</v>
      </c>
      <c r="C138" s="131" t="str">
        <f t="array" ref="C138">IF(ROWS($A$2:$E137)&gt;COUNTIF('CALC. ORÇAMENTO'!$C$2:$C$1965,PAINEL!$C$6),"",INDEX('CALC. ORÇAMENTO'!$D$2:$D$1965,SMALL(IF('CALC. ORÇAMENTO'!$C$2:$C$1965=PAINEL!$C$6,ROW('CALC. ORÇAMENTO'!$C$2:$C$1965)-ROW('CALC. ORÇAMENTO'!$C$2)+1,FALSE),ROWS($A$2:$E137))))</f>
        <v/>
      </c>
      <c r="D138" s="130" t="str">
        <f t="array" ref="D138">IF(ROWS($A$2:$E137)&gt;COUNTIF('CALC. ORÇAMENTO'!$C$2:$C$1965,PAINEL!$C$6),"",INDEX('CALC. ORÇAMENTO'!$E$2:$E$1965,SMALL(IF('CALC. ORÇAMENTO'!$C$2:$C$1965=PAINEL!$C$6,ROW('CALC. ORÇAMENTO'!$C$2:$C$1965)-ROW('CALC. ORÇAMENTO'!$C$2)+1,FALSE),ROWS($A$2:$E137))))</f>
        <v/>
      </c>
      <c r="E138" s="132" t="str">
        <f t="array" ref="E138">IF(ROWS($A$2:$E137)&gt;COUNTIF('CALC. ORÇAMENTO'!$C$2:$C$1965,PAINEL!$C$6),"",INDEX('CALC. ORÇAMENTO'!$F$2:$F$1965,SMALL(IF('CALC. ORÇAMENTO'!$C$2:$C$1965=PAINEL!$C$6,ROW('CALC. ORÇAMENTO'!$C$2:$C$1965)-ROW('CALC. ORÇAMENTO'!$C$2)+1,FALSE),ROWS($A$2:$E137))))</f>
        <v/>
      </c>
    </row>
    <row r="139" spans="1:5" ht="15.75" customHeight="1" x14ac:dyDescent="0.2">
      <c r="A139" s="130" t="e">
        <f t="array" ref="A139">IF(ROWS($A$2:$E$2)&gt;COUNTIF('CALC. ORÇAMENTO'!$C$2:$C$1965,PAINEL!$C$6),"",INDEX('CALC. ORÇAMENTO'!$A$2:$A$1965,SMALL(IF('CALC. ORÇAMENTO'!$C$2:$C$1965=PAINEL!$C$6,ROW('CALC. ORÇAMENTO'!$C$2:$C$1965)-ROW('CALC. ORÇAMENTO'!$C$2)+1,FALSE),ROWS($A$2:$E138))))</f>
        <v>#NUM!</v>
      </c>
      <c r="B139" s="130" t="e">
        <f t="array" ref="B139">IF(ROWS($A$2:$E$2)&gt;COUNTIF('CALC. ORÇAMENTO'!$C$2:$C$1965,PAINEL!$C$6),"",INDEX('CALC. ORÇAMENTO'!$B$2:$B$1965,SMALL(IF('CALC. ORÇAMENTO'!$C$2:$C$1965=PAINEL!$C$6,ROW('CALC. ORÇAMENTO'!$C$2:$C$1965)-ROW('CALC. ORÇAMENTO'!$C$2)+1,FALSE),ROWS($A$2:$E138))))</f>
        <v>#NUM!</v>
      </c>
      <c r="C139" s="131" t="str">
        <f t="array" ref="C139">IF(ROWS($A$2:$E138)&gt;COUNTIF('CALC. ORÇAMENTO'!$C$2:$C$1965,PAINEL!$C$6),"",INDEX('CALC. ORÇAMENTO'!$D$2:$D$1965,SMALL(IF('CALC. ORÇAMENTO'!$C$2:$C$1965=PAINEL!$C$6,ROW('CALC. ORÇAMENTO'!$C$2:$C$1965)-ROW('CALC. ORÇAMENTO'!$C$2)+1,FALSE),ROWS($A$2:$E138))))</f>
        <v/>
      </c>
      <c r="D139" s="130" t="str">
        <f t="array" ref="D139">IF(ROWS($A$2:$E138)&gt;COUNTIF('CALC. ORÇAMENTO'!$C$2:$C$1965,PAINEL!$C$6),"",INDEX('CALC. ORÇAMENTO'!$E$2:$E$1965,SMALL(IF('CALC. ORÇAMENTO'!$C$2:$C$1965=PAINEL!$C$6,ROW('CALC. ORÇAMENTO'!$C$2:$C$1965)-ROW('CALC. ORÇAMENTO'!$C$2)+1,FALSE),ROWS($A$2:$E138))))</f>
        <v/>
      </c>
      <c r="E139" s="132" t="str">
        <f t="array" ref="E139">IF(ROWS($A$2:$E138)&gt;COUNTIF('CALC. ORÇAMENTO'!$C$2:$C$1965,PAINEL!$C$6),"",INDEX('CALC. ORÇAMENTO'!$F$2:$F$1965,SMALL(IF('CALC. ORÇAMENTO'!$C$2:$C$1965=PAINEL!$C$6,ROW('CALC. ORÇAMENTO'!$C$2:$C$1965)-ROW('CALC. ORÇAMENTO'!$C$2)+1,FALSE),ROWS($A$2:$E138))))</f>
        <v/>
      </c>
    </row>
    <row r="140" spans="1:5" ht="15.75" customHeight="1" x14ac:dyDescent="0.2">
      <c r="A140" s="130" t="e">
        <f t="array" ref="A140">IF(ROWS($A$2:$E$2)&gt;COUNTIF('CALC. ORÇAMENTO'!$C$2:$C$1965,PAINEL!$C$6),"",INDEX('CALC. ORÇAMENTO'!$A$2:$A$1965,SMALL(IF('CALC. ORÇAMENTO'!$C$2:$C$1965=PAINEL!$C$6,ROW('CALC. ORÇAMENTO'!$C$2:$C$1965)-ROW('CALC. ORÇAMENTO'!$C$2)+1,FALSE),ROWS($A$2:$E139))))</f>
        <v>#NUM!</v>
      </c>
      <c r="B140" s="130" t="e">
        <f t="array" ref="B140">IF(ROWS($A$2:$E$2)&gt;COUNTIF('CALC. ORÇAMENTO'!$C$2:$C$1965,PAINEL!$C$6),"",INDEX('CALC. ORÇAMENTO'!$B$2:$B$1965,SMALL(IF('CALC. ORÇAMENTO'!$C$2:$C$1965=PAINEL!$C$6,ROW('CALC. ORÇAMENTO'!$C$2:$C$1965)-ROW('CALC. ORÇAMENTO'!$C$2)+1,FALSE),ROWS($A$2:$E139))))</f>
        <v>#NUM!</v>
      </c>
      <c r="C140" s="131" t="str">
        <f t="array" ref="C140">IF(ROWS($A$2:$E139)&gt;COUNTIF('CALC. ORÇAMENTO'!$C$2:$C$1965,PAINEL!$C$6),"",INDEX('CALC. ORÇAMENTO'!$D$2:$D$1965,SMALL(IF('CALC. ORÇAMENTO'!$C$2:$C$1965=PAINEL!$C$6,ROW('CALC. ORÇAMENTO'!$C$2:$C$1965)-ROW('CALC. ORÇAMENTO'!$C$2)+1,FALSE),ROWS($A$2:$E139))))</f>
        <v/>
      </c>
      <c r="D140" s="130" t="str">
        <f t="array" ref="D140">IF(ROWS($A$2:$E139)&gt;COUNTIF('CALC. ORÇAMENTO'!$C$2:$C$1965,PAINEL!$C$6),"",INDEX('CALC. ORÇAMENTO'!$E$2:$E$1965,SMALL(IF('CALC. ORÇAMENTO'!$C$2:$C$1965=PAINEL!$C$6,ROW('CALC. ORÇAMENTO'!$C$2:$C$1965)-ROW('CALC. ORÇAMENTO'!$C$2)+1,FALSE),ROWS($A$2:$E139))))</f>
        <v/>
      </c>
      <c r="E140" s="132" t="str">
        <f t="array" ref="E140">IF(ROWS($A$2:$E139)&gt;COUNTIF('CALC. ORÇAMENTO'!$C$2:$C$1965,PAINEL!$C$6),"",INDEX('CALC. ORÇAMENTO'!$F$2:$F$1965,SMALL(IF('CALC. ORÇAMENTO'!$C$2:$C$1965=PAINEL!$C$6,ROW('CALC. ORÇAMENTO'!$C$2:$C$1965)-ROW('CALC. ORÇAMENTO'!$C$2)+1,FALSE),ROWS($A$2:$E139))))</f>
        <v/>
      </c>
    </row>
    <row r="141" spans="1:5" ht="15.75" customHeight="1" x14ac:dyDescent="0.2">
      <c r="A141" s="130" t="e">
        <f t="array" ref="A141">IF(ROWS($A$2:$E$2)&gt;COUNTIF('CALC. ORÇAMENTO'!$C$2:$C$1965,PAINEL!$C$6),"",INDEX('CALC. ORÇAMENTO'!$A$2:$A$1965,SMALL(IF('CALC. ORÇAMENTO'!$C$2:$C$1965=PAINEL!$C$6,ROW('CALC. ORÇAMENTO'!$C$2:$C$1965)-ROW('CALC. ORÇAMENTO'!$C$2)+1,FALSE),ROWS($A$2:$E140))))</f>
        <v>#NUM!</v>
      </c>
      <c r="B141" s="130" t="e">
        <f t="array" ref="B141">IF(ROWS($A$2:$E$2)&gt;COUNTIF('CALC. ORÇAMENTO'!$C$2:$C$1965,PAINEL!$C$6),"",INDEX('CALC. ORÇAMENTO'!$B$2:$B$1965,SMALL(IF('CALC. ORÇAMENTO'!$C$2:$C$1965=PAINEL!$C$6,ROW('CALC. ORÇAMENTO'!$C$2:$C$1965)-ROW('CALC. ORÇAMENTO'!$C$2)+1,FALSE),ROWS($A$2:$E140))))</f>
        <v>#NUM!</v>
      </c>
      <c r="C141" s="131" t="str">
        <f t="array" ref="C141">IF(ROWS($A$2:$E140)&gt;COUNTIF('CALC. ORÇAMENTO'!$C$2:$C$1965,PAINEL!$C$6),"",INDEX('CALC. ORÇAMENTO'!$D$2:$D$1965,SMALL(IF('CALC. ORÇAMENTO'!$C$2:$C$1965=PAINEL!$C$6,ROW('CALC. ORÇAMENTO'!$C$2:$C$1965)-ROW('CALC. ORÇAMENTO'!$C$2)+1,FALSE),ROWS($A$2:$E140))))</f>
        <v/>
      </c>
      <c r="D141" s="130" t="str">
        <f t="array" ref="D141">IF(ROWS($A$2:$E140)&gt;COUNTIF('CALC. ORÇAMENTO'!$C$2:$C$1965,PAINEL!$C$6),"",INDEX('CALC. ORÇAMENTO'!$E$2:$E$1965,SMALL(IF('CALC. ORÇAMENTO'!$C$2:$C$1965=PAINEL!$C$6,ROW('CALC. ORÇAMENTO'!$C$2:$C$1965)-ROW('CALC. ORÇAMENTO'!$C$2)+1,FALSE),ROWS($A$2:$E140))))</f>
        <v/>
      </c>
      <c r="E141" s="132" t="str">
        <f t="array" ref="E141">IF(ROWS($A$2:$E140)&gt;COUNTIF('CALC. ORÇAMENTO'!$C$2:$C$1965,PAINEL!$C$6),"",INDEX('CALC. ORÇAMENTO'!$F$2:$F$1965,SMALL(IF('CALC. ORÇAMENTO'!$C$2:$C$1965=PAINEL!$C$6,ROW('CALC. ORÇAMENTO'!$C$2:$C$1965)-ROW('CALC. ORÇAMENTO'!$C$2)+1,FALSE),ROWS($A$2:$E140))))</f>
        <v/>
      </c>
    </row>
    <row r="142" spans="1:5" ht="15.75" customHeight="1" x14ac:dyDescent="0.2">
      <c r="A142" s="130" t="e">
        <f t="array" ref="A142">IF(ROWS($A$2:$E$2)&gt;COUNTIF('CALC. ORÇAMENTO'!$C$2:$C$1965,PAINEL!$C$6),"",INDEX('CALC. ORÇAMENTO'!$A$2:$A$1965,SMALL(IF('CALC. ORÇAMENTO'!$C$2:$C$1965=PAINEL!$C$6,ROW('CALC. ORÇAMENTO'!$C$2:$C$1965)-ROW('CALC. ORÇAMENTO'!$C$2)+1,FALSE),ROWS($A$2:$E141))))</f>
        <v>#NUM!</v>
      </c>
      <c r="B142" s="130" t="e">
        <f t="array" ref="B142">IF(ROWS($A$2:$E$2)&gt;COUNTIF('CALC. ORÇAMENTO'!$C$2:$C$1965,PAINEL!$C$6),"",INDEX('CALC. ORÇAMENTO'!$B$2:$B$1965,SMALL(IF('CALC. ORÇAMENTO'!$C$2:$C$1965=PAINEL!$C$6,ROW('CALC. ORÇAMENTO'!$C$2:$C$1965)-ROW('CALC. ORÇAMENTO'!$C$2)+1,FALSE),ROWS($A$2:$E141))))</f>
        <v>#NUM!</v>
      </c>
      <c r="C142" s="131" t="str">
        <f t="array" ref="C142">IF(ROWS($A$2:$E141)&gt;COUNTIF('CALC. ORÇAMENTO'!$C$2:$C$1965,PAINEL!$C$6),"",INDEX('CALC. ORÇAMENTO'!$D$2:$D$1965,SMALL(IF('CALC. ORÇAMENTO'!$C$2:$C$1965=PAINEL!$C$6,ROW('CALC. ORÇAMENTO'!$C$2:$C$1965)-ROW('CALC. ORÇAMENTO'!$C$2)+1,FALSE),ROWS($A$2:$E141))))</f>
        <v/>
      </c>
      <c r="D142" s="130" t="str">
        <f t="array" ref="D142">IF(ROWS($A$2:$E141)&gt;COUNTIF('CALC. ORÇAMENTO'!$C$2:$C$1965,PAINEL!$C$6),"",INDEX('CALC. ORÇAMENTO'!$E$2:$E$1965,SMALL(IF('CALC. ORÇAMENTO'!$C$2:$C$1965=PAINEL!$C$6,ROW('CALC. ORÇAMENTO'!$C$2:$C$1965)-ROW('CALC. ORÇAMENTO'!$C$2)+1,FALSE),ROWS($A$2:$E141))))</f>
        <v/>
      </c>
      <c r="E142" s="132" t="str">
        <f t="array" ref="E142">IF(ROWS($A$2:$E141)&gt;COUNTIF('CALC. ORÇAMENTO'!$C$2:$C$1965,PAINEL!$C$6),"",INDEX('CALC. ORÇAMENTO'!$F$2:$F$1965,SMALL(IF('CALC. ORÇAMENTO'!$C$2:$C$1965=PAINEL!$C$6,ROW('CALC. ORÇAMENTO'!$C$2:$C$1965)-ROW('CALC. ORÇAMENTO'!$C$2)+1,FALSE),ROWS($A$2:$E141))))</f>
        <v/>
      </c>
    </row>
    <row r="143" spans="1:5" ht="15.75" customHeight="1" x14ac:dyDescent="0.2">
      <c r="A143" s="130" t="e">
        <f t="array" ref="A143">IF(ROWS($A$2:$E$2)&gt;COUNTIF('CALC. ORÇAMENTO'!$C$2:$C$1965,PAINEL!$C$6),"",INDEX('CALC. ORÇAMENTO'!$A$2:$A$1965,SMALL(IF('CALC. ORÇAMENTO'!$C$2:$C$1965=PAINEL!$C$6,ROW('CALC. ORÇAMENTO'!$C$2:$C$1965)-ROW('CALC. ORÇAMENTO'!$C$2)+1,FALSE),ROWS($A$2:$E142))))</f>
        <v>#NUM!</v>
      </c>
      <c r="B143" s="130" t="e">
        <f t="array" ref="B143">IF(ROWS($A$2:$E$2)&gt;COUNTIF('CALC. ORÇAMENTO'!$C$2:$C$1965,PAINEL!$C$6),"",INDEX('CALC. ORÇAMENTO'!$B$2:$B$1965,SMALL(IF('CALC. ORÇAMENTO'!$C$2:$C$1965=PAINEL!$C$6,ROW('CALC. ORÇAMENTO'!$C$2:$C$1965)-ROW('CALC. ORÇAMENTO'!$C$2)+1,FALSE),ROWS($A$2:$E142))))</f>
        <v>#NUM!</v>
      </c>
      <c r="C143" s="131" t="str">
        <f t="array" ref="C143">IF(ROWS($A$2:$E142)&gt;COUNTIF('CALC. ORÇAMENTO'!$C$2:$C$1965,PAINEL!$C$6),"",INDEX('CALC. ORÇAMENTO'!$D$2:$D$1965,SMALL(IF('CALC. ORÇAMENTO'!$C$2:$C$1965=PAINEL!$C$6,ROW('CALC. ORÇAMENTO'!$C$2:$C$1965)-ROW('CALC. ORÇAMENTO'!$C$2)+1,FALSE),ROWS($A$2:$E142))))</f>
        <v/>
      </c>
      <c r="D143" s="130" t="str">
        <f t="array" ref="D143">IF(ROWS($A$2:$E142)&gt;COUNTIF('CALC. ORÇAMENTO'!$C$2:$C$1965,PAINEL!$C$6),"",INDEX('CALC. ORÇAMENTO'!$E$2:$E$1965,SMALL(IF('CALC. ORÇAMENTO'!$C$2:$C$1965=PAINEL!$C$6,ROW('CALC. ORÇAMENTO'!$C$2:$C$1965)-ROW('CALC. ORÇAMENTO'!$C$2)+1,FALSE),ROWS($A$2:$E142))))</f>
        <v/>
      </c>
      <c r="E143" s="132" t="str">
        <f t="array" ref="E143">IF(ROWS($A$2:$E142)&gt;COUNTIF('CALC. ORÇAMENTO'!$C$2:$C$1965,PAINEL!$C$6),"",INDEX('CALC. ORÇAMENTO'!$F$2:$F$1965,SMALL(IF('CALC. ORÇAMENTO'!$C$2:$C$1965=PAINEL!$C$6,ROW('CALC. ORÇAMENTO'!$C$2:$C$1965)-ROW('CALC. ORÇAMENTO'!$C$2)+1,FALSE),ROWS($A$2:$E142))))</f>
        <v/>
      </c>
    </row>
    <row r="144" spans="1:5" ht="15.75" customHeight="1" x14ac:dyDescent="0.2">
      <c r="A144" s="130" t="e">
        <f t="array" ref="A144">IF(ROWS($A$2:$E$2)&gt;COUNTIF('CALC. ORÇAMENTO'!$C$2:$C$1965,PAINEL!$C$6),"",INDEX('CALC. ORÇAMENTO'!$A$2:$A$1965,SMALL(IF('CALC. ORÇAMENTO'!$C$2:$C$1965=PAINEL!$C$6,ROW('CALC. ORÇAMENTO'!$C$2:$C$1965)-ROW('CALC. ORÇAMENTO'!$C$2)+1,FALSE),ROWS($A$2:$E143))))</f>
        <v>#NUM!</v>
      </c>
      <c r="B144" s="130" t="e">
        <f t="array" ref="B144">IF(ROWS($A$2:$E$2)&gt;COUNTIF('CALC. ORÇAMENTO'!$C$2:$C$1965,PAINEL!$C$6),"",INDEX('CALC. ORÇAMENTO'!$B$2:$B$1965,SMALL(IF('CALC. ORÇAMENTO'!$C$2:$C$1965=PAINEL!$C$6,ROW('CALC. ORÇAMENTO'!$C$2:$C$1965)-ROW('CALC. ORÇAMENTO'!$C$2)+1,FALSE),ROWS($A$2:$E143))))</f>
        <v>#NUM!</v>
      </c>
      <c r="C144" s="131" t="str">
        <f t="array" ref="C144">IF(ROWS($A$2:$E143)&gt;COUNTIF('CALC. ORÇAMENTO'!$C$2:$C$1965,PAINEL!$C$6),"",INDEX('CALC. ORÇAMENTO'!$D$2:$D$1965,SMALL(IF('CALC. ORÇAMENTO'!$C$2:$C$1965=PAINEL!$C$6,ROW('CALC. ORÇAMENTO'!$C$2:$C$1965)-ROW('CALC. ORÇAMENTO'!$C$2)+1,FALSE),ROWS($A$2:$E143))))</f>
        <v/>
      </c>
      <c r="D144" s="130" t="str">
        <f t="array" ref="D144">IF(ROWS($A$2:$E143)&gt;COUNTIF('CALC. ORÇAMENTO'!$C$2:$C$1965,PAINEL!$C$6),"",INDEX('CALC. ORÇAMENTO'!$E$2:$E$1965,SMALL(IF('CALC. ORÇAMENTO'!$C$2:$C$1965=PAINEL!$C$6,ROW('CALC. ORÇAMENTO'!$C$2:$C$1965)-ROW('CALC. ORÇAMENTO'!$C$2)+1,FALSE),ROWS($A$2:$E143))))</f>
        <v/>
      </c>
      <c r="E144" s="132" t="str">
        <f t="array" ref="E144">IF(ROWS($A$2:$E143)&gt;COUNTIF('CALC. ORÇAMENTO'!$C$2:$C$1965,PAINEL!$C$6),"",INDEX('CALC. ORÇAMENTO'!$F$2:$F$1965,SMALL(IF('CALC. ORÇAMENTO'!$C$2:$C$1965=PAINEL!$C$6,ROW('CALC. ORÇAMENTO'!$C$2:$C$1965)-ROW('CALC. ORÇAMENTO'!$C$2)+1,FALSE),ROWS($A$2:$E143))))</f>
        <v/>
      </c>
    </row>
    <row r="145" spans="1:5" ht="15.75" customHeight="1" x14ac:dyDescent="0.2">
      <c r="A145" s="130" t="e">
        <f t="array" ref="A145">IF(ROWS($A$2:$E$2)&gt;COUNTIF('CALC. ORÇAMENTO'!$C$2:$C$1965,PAINEL!$C$6),"",INDEX('CALC. ORÇAMENTO'!$A$2:$A$1965,SMALL(IF('CALC. ORÇAMENTO'!$C$2:$C$1965=PAINEL!$C$6,ROW('CALC. ORÇAMENTO'!$C$2:$C$1965)-ROW('CALC. ORÇAMENTO'!$C$2)+1,FALSE),ROWS($A$2:$E144))))</f>
        <v>#NUM!</v>
      </c>
      <c r="B145" s="130" t="e">
        <f t="array" ref="B145">IF(ROWS($A$2:$E$2)&gt;COUNTIF('CALC. ORÇAMENTO'!$C$2:$C$1965,PAINEL!$C$6),"",INDEX('CALC. ORÇAMENTO'!$B$2:$B$1965,SMALL(IF('CALC. ORÇAMENTO'!$C$2:$C$1965=PAINEL!$C$6,ROW('CALC. ORÇAMENTO'!$C$2:$C$1965)-ROW('CALC. ORÇAMENTO'!$C$2)+1,FALSE),ROWS($A$2:$E144))))</f>
        <v>#NUM!</v>
      </c>
      <c r="C145" s="131" t="str">
        <f t="array" ref="C145">IF(ROWS($A$2:$E144)&gt;COUNTIF('CALC. ORÇAMENTO'!$C$2:$C$1965,PAINEL!$C$6),"",INDEX('CALC. ORÇAMENTO'!$D$2:$D$1965,SMALL(IF('CALC. ORÇAMENTO'!$C$2:$C$1965=PAINEL!$C$6,ROW('CALC. ORÇAMENTO'!$C$2:$C$1965)-ROW('CALC. ORÇAMENTO'!$C$2)+1,FALSE),ROWS($A$2:$E144))))</f>
        <v/>
      </c>
      <c r="D145" s="130" t="str">
        <f t="array" ref="D145">IF(ROWS($A$2:$E144)&gt;COUNTIF('CALC. ORÇAMENTO'!$C$2:$C$1965,PAINEL!$C$6),"",INDEX('CALC. ORÇAMENTO'!$E$2:$E$1965,SMALL(IF('CALC. ORÇAMENTO'!$C$2:$C$1965=PAINEL!$C$6,ROW('CALC. ORÇAMENTO'!$C$2:$C$1965)-ROW('CALC. ORÇAMENTO'!$C$2)+1,FALSE),ROWS($A$2:$E144))))</f>
        <v/>
      </c>
      <c r="E145" s="132" t="str">
        <f t="array" ref="E145">IF(ROWS($A$2:$E144)&gt;COUNTIF('CALC. ORÇAMENTO'!$C$2:$C$1965,PAINEL!$C$6),"",INDEX('CALC. ORÇAMENTO'!$F$2:$F$1965,SMALL(IF('CALC. ORÇAMENTO'!$C$2:$C$1965=PAINEL!$C$6,ROW('CALC. ORÇAMENTO'!$C$2:$C$1965)-ROW('CALC. ORÇAMENTO'!$C$2)+1,FALSE),ROWS($A$2:$E144))))</f>
        <v/>
      </c>
    </row>
    <row r="146" spans="1:5" ht="15.75" customHeight="1" x14ac:dyDescent="0.2">
      <c r="A146" s="130" t="e">
        <f t="array" ref="A146">IF(ROWS($A$2:$E$2)&gt;COUNTIF('CALC. ORÇAMENTO'!$C$2:$C$1965,PAINEL!$C$6),"",INDEX('CALC. ORÇAMENTO'!$A$2:$A$1965,SMALL(IF('CALC. ORÇAMENTO'!$C$2:$C$1965=PAINEL!$C$6,ROW('CALC. ORÇAMENTO'!$C$2:$C$1965)-ROW('CALC. ORÇAMENTO'!$C$2)+1,FALSE),ROWS($A$2:$E145))))</f>
        <v>#NUM!</v>
      </c>
      <c r="B146" s="130" t="e">
        <f t="array" ref="B146">IF(ROWS($A$2:$E$2)&gt;COUNTIF('CALC. ORÇAMENTO'!$C$2:$C$1965,PAINEL!$C$6),"",INDEX('CALC. ORÇAMENTO'!$B$2:$B$1965,SMALL(IF('CALC. ORÇAMENTO'!$C$2:$C$1965=PAINEL!$C$6,ROW('CALC. ORÇAMENTO'!$C$2:$C$1965)-ROW('CALC. ORÇAMENTO'!$C$2)+1,FALSE),ROWS($A$2:$E145))))</f>
        <v>#NUM!</v>
      </c>
      <c r="C146" s="131" t="str">
        <f t="array" ref="C146">IF(ROWS($A$2:$E145)&gt;COUNTIF('CALC. ORÇAMENTO'!$C$2:$C$1965,PAINEL!$C$6),"",INDEX('CALC. ORÇAMENTO'!$D$2:$D$1965,SMALL(IF('CALC. ORÇAMENTO'!$C$2:$C$1965=PAINEL!$C$6,ROW('CALC. ORÇAMENTO'!$C$2:$C$1965)-ROW('CALC. ORÇAMENTO'!$C$2)+1,FALSE),ROWS($A$2:$E145))))</f>
        <v/>
      </c>
      <c r="D146" s="130" t="str">
        <f t="array" ref="D146">IF(ROWS($A$2:$E145)&gt;COUNTIF('CALC. ORÇAMENTO'!$C$2:$C$1965,PAINEL!$C$6),"",INDEX('CALC. ORÇAMENTO'!$E$2:$E$1965,SMALL(IF('CALC. ORÇAMENTO'!$C$2:$C$1965=PAINEL!$C$6,ROW('CALC. ORÇAMENTO'!$C$2:$C$1965)-ROW('CALC. ORÇAMENTO'!$C$2)+1,FALSE),ROWS($A$2:$E145))))</f>
        <v/>
      </c>
      <c r="E146" s="132" t="str">
        <f t="array" ref="E146">IF(ROWS($A$2:$E145)&gt;COUNTIF('CALC. ORÇAMENTO'!$C$2:$C$1965,PAINEL!$C$6),"",INDEX('CALC. ORÇAMENTO'!$F$2:$F$1965,SMALL(IF('CALC. ORÇAMENTO'!$C$2:$C$1965=PAINEL!$C$6,ROW('CALC. ORÇAMENTO'!$C$2:$C$1965)-ROW('CALC. ORÇAMENTO'!$C$2)+1,FALSE),ROWS($A$2:$E145))))</f>
        <v/>
      </c>
    </row>
    <row r="147" spans="1:5" ht="15.75" customHeight="1" x14ac:dyDescent="0.2">
      <c r="A147" s="130" t="e">
        <f t="array" ref="A147">IF(ROWS($A$2:$E$2)&gt;COUNTIF('CALC. ORÇAMENTO'!$C$2:$C$1965,PAINEL!$C$6),"",INDEX('CALC. ORÇAMENTO'!$A$2:$A$1965,SMALL(IF('CALC. ORÇAMENTO'!$C$2:$C$1965=PAINEL!$C$6,ROW('CALC. ORÇAMENTO'!$C$2:$C$1965)-ROW('CALC. ORÇAMENTO'!$C$2)+1,FALSE),ROWS($A$2:$E146))))</f>
        <v>#NUM!</v>
      </c>
      <c r="B147" s="130" t="e">
        <f t="array" ref="B147">IF(ROWS($A$2:$E$2)&gt;COUNTIF('CALC. ORÇAMENTO'!$C$2:$C$1965,PAINEL!$C$6),"",INDEX('CALC. ORÇAMENTO'!$B$2:$B$1965,SMALL(IF('CALC. ORÇAMENTO'!$C$2:$C$1965=PAINEL!$C$6,ROW('CALC. ORÇAMENTO'!$C$2:$C$1965)-ROW('CALC. ORÇAMENTO'!$C$2)+1,FALSE),ROWS($A$2:$E146))))</f>
        <v>#NUM!</v>
      </c>
      <c r="C147" s="131" t="str">
        <f t="array" ref="C147">IF(ROWS($A$2:$E146)&gt;COUNTIF('CALC. ORÇAMENTO'!$C$2:$C$1965,PAINEL!$C$6),"",INDEX('CALC. ORÇAMENTO'!$D$2:$D$1965,SMALL(IF('CALC. ORÇAMENTO'!$C$2:$C$1965=PAINEL!$C$6,ROW('CALC. ORÇAMENTO'!$C$2:$C$1965)-ROW('CALC. ORÇAMENTO'!$C$2)+1,FALSE),ROWS($A$2:$E146))))</f>
        <v/>
      </c>
      <c r="D147" s="130" t="str">
        <f t="array" ref="D147">IF(ROWS($A$2:$E146)&gt;COUNTIF('CALC. ORÇAMENTO'!$C$2:$C$1965,PAINEL!$C$6),"",INDEX('CALC. ORÇAMENTO'!$E$2:$E$1965,SMALL(IF('CALC. ORÇAMENTO'!$C$2:$C$1965=PAINEL!$C$6,ROW('CALC. ORÇAMENTO'!$C$2:$C$1965)-ROW('CALC. ORÇAMENTO'!$C$2)+1,FALSE),ROWS($A$2:$E146))))</f>
        <v/>
      </c>
      <c r="E147" s="132" t="str">
        <f t="array" ref="E147">IF(ROWS($A$2:$E146)&gt;COUNTIF('CALC. ORÇAMENTO'!$C$2:$C$1965,PAINEL!$C$6),"",INDEX('CALC. ORÇAMENTO'!$F$2:$F$1965,SMALL(IF('CALC. ORÇAMENTO'!$C$2:$C$1965=PAINEL!$C$6,ROW('CALC. ORÇAMENTO'!$C$2:$C$1965)-ROW('CALC. ORÇAMENTO'!$C$2)+1,FALSE),ROWS($A$2:$E146))))</f>
        <v/>
      </c>
    </row>
    <row r="148" spans="1:5" ht="15.75" customHeight="1" x14ac:dyDescent="0.2">
      <c r="A148" s="130" t="e">
        <f t="array" ref="A148">IF(ROWS($A$2:$E$2)&gt;COUNTIF('CALC. ORÇAMENTO'!$C$2:$C$1965,PAINEL!$C$6),"",INDEX('CALC. ORÇAMENTO'!$A$2:$A$1965,SMALL(IF('CALC. ORÇAMENTO'!$C$2:$C$1965=PAINEL!$C$6,ROW('CALC. ORÇAMENTO'!$C$2:$C$1965)-ROW('CALC. ORÇAMENTO'!$C$2)+1,FALSE),ROWS($A$2:$E147))))</f>
        <v>#NUM!</v>
      </c>
      <c r="B148" s="130" t="e">
        <f t="array" ref="B148">IF(ROWS($A$2:$E$2)&gt;COUNTIF('CALC. ORÇAMENTO'!$C$2:$C$1965,PAINEL!$C$6),"",INDEX('CALC. ORÇAMENTO'!$B$2:$B$1965,SMALL(IF('CALC. ORÇAMENTO'!$C$2:$C$1965=PAINEL!$C$6,ROW('CALC. ORÇAMENTO'!$C$2:$C$1965)-ROW('CALC. ORÇAMENTO'!$C$2)+1,FALSE),ROWS($A$2:$E147))))</f>
        <v>#NUM!</v>
      </c>
      <c r="C148" s="131" t="str">
        <f t="array" ref="C148">IF(ROWS($A$2:$E147)&gt;COUNTIF('CALC. ORÇAMENTO'!$C$2:$C$1965,PAINEL!$C$6),"",INDEX('CALC. ORÇAMENTO'!$D$2:$D$1965,SMALL(IF('CALC. ORÇAMENTO'!$C$2:$C$1965=PAINEL!$C$6,ROW('CALC. ORÇAMENTO'!$C$2:$C$1965)-ROW('CALC. ORÇAMENTO'!$C$2)+1,FALSE),ROWS($A$2:$E147))))</f>
        <v/>
      </c>
      <c r="D148" s="130" t="str">
        <f t="array" ref="D148">IF(ROWS($A$2:$E147)&gt;COUNTIF('CALC. ORÇAMENTO'!$C$2:$C$1965,PAINEL!$C$6),"",INDEX('CALC. ORÇAMENTO'!$E$2:$E$1965,SMALL(IF('CALC. ORÇAMENTO'!$C$2:$C$1965=PAINEL!$C$6,ROW('CALC. ORÇAMENTO'!$C$2:$C$1965)-ROW('CALC. ORÇAMENTO'!$C$2)+1,FALSE),ROWS($A$2:$E147))))</f>
        <v/>
      </c>
      <c r="E148" s="132" t="str">
        <f t="array" ref="E148">IF(ROWS($A$2:$E147)&gt;COUNTIF('CALC. ORÇAMENTO'!$C$2:$C$1965,PAINEL!$C$6),"",INDEX('CALC. ORÇAMENTO'!$F$2:$F$1965,SMALL(IF('CALC. ORÇAMENTO'!$C$2:$C$1965=PAINEL!$C$6,ROW('CALC. ORÇAMENTO'!$C$2:$C$1965)-ROW('CALC. ORÇAMENTO'!$C$2)+1,FALSE),ROWS($A$2:$E147))))</f>
        <v/>
      </c>
    </row>
    <row r="149" spans="1:5" ht="15.75" customHeight="1" x14ac:dyDescent="0.2">
      <c r="A149" s="130" t="e">
        <f t="array" ref="A149">IF(ROWS($A$2:$E$2)&gt;COUNTIF('CALC. ORÇAMENTO'!$C$2:$C$1965,PAINEL!$C$6),"",INDEX('CALC. ORÇAMENTO'!$A$2:$A$1965,SMALL(IF('CALC. ORÇAMENTO'!$C$2:$C$1965=PAINEL!$C$6,ROW('CALC. ORÇAMENTO'!$C$2:$C$1965)-ROW('CALC. ORÇAMENTO'!$C$2)+1,FALSE),ROWS($A$2:$E148))))</f>
        <v>#NUM!</v>
      </c>
      <c r="B149" s="130" t="e">
        <f t="array" ref="B149">IF(ROWS($A$2:$E$2)&gt;COUNTIF('CALC. ORÇAMENTO'!$C$2:$C$1965,PAINEL!$C$6),"",INDEX('CALC. ORÇAMENTO'!$B$2:$B$1965,SMALL(IF('CALC. ORÇAMENTO'!$C$2:$C$1965=PAINEL!$C$6,ROW('CALC. ORÇAMENTO'!$C$2:$C$1965)-ROW('CALC. ORÇAMENTO'!$C$2)+1,FALSE),ROWS($A$2:$E148))))</f>
        <v>#NUM!</v>
      </c>
      <c r="C149" s="131" t="str">
        <f t="array" ref="C149">IF(ROWS($A$2:$E148)&gt;COUNTIF('CALC. ORÇAMENTO'!$C$2:$C$1965,PAINEL!$C$6),"",INDEX('CALC. ORÇAMENTO'!$D$2:$D$1965,SMALL(IF('CALC. ORÇAMENTO'!$C$2:$C$1965=PAINEL!$C$6,ROW('CALC. ORÇAMENTO'!$C$2:$C$1965)-ROW('CALC. ORÇAMENTO'!$C$2)+1,FALSE),ROWS($A$2:$E148))))</f>
        <v/>
      </c>
      <c r="D149" s="130" t="str">
        <f t="array" ref="D149">IF(ROWS($A$2:$E148)&gt;COUNTIF('CALC. ORÇAMENTO'!$C$2:$C$1965,PAINEL!$C$6),"",INDEX('CALC. ORÇAMENTO'!$E$2:$E$1965,SMALL(IF('CALC. ORÇAMENTO'!$C$2:$C$1965=PAINEL!$C$6,ROW('CALC. ORÇAMENTO'!$C$2:$C$1965)-ROW('CALC. ORÇAMENTO'!$C$2)+1,FALSE),ROWS($A$2:$E148))))</f>
        <v/>
      </c>
      <c r="E149" s="132" t="str">
        <f t="array" ref="E149">IF(ROWS($A$2:$E148)&gt;COUNTIF('CALC. ORÇAMENTO'!$C$2:$C$1965,PAINEL!$C$6),"",INDEX('CALC. ORÇAMENTO'!$F$2:$F$1965,SMALL(IF('CALC. ORÇAMENTO'!$C$2:$C$1965=PAINEL!$C$6,ROW('CALC. ORÇAMENTO'!$C$2:$C$1965)-ROW('CALC. ORÇAMENTO'!$C$2)+1,FALSE),ROWS($A$2:$E148))))</f>
        <v/>
      </c>
    </row>
    <row r="150" spans="1:5" ht="15.75" customHeight="1" x14ac:dyDescent="0.2">
      <c r="A150" s="130" t="e">
        <f t="array" ref="A150">IF(ROWS($A$2:$E$2)&gt;COUNTIF('CALC. ORÇAMENTO'!$C$2:$C$1965,PAINEL!$C$6),"",INDEX('CALC. ORÇAMENTO'!$A$2:$A$1965,SMALL(IF('CALC. ORÇAMENTO'!$C$2:$C$1965=PAINEL!$C$6,ROW('CALC. ORÇAMENTO'!$C$2:$C$1965)-ROW('CALC. ORÇAMENTO'!$C$2)+1,FALSE),ROWS($A$2:$E149))))</f>
        <v>#NUM!</v>
      </c>
      <c r="B150" s="130" t="e">
        <f t="array" ref="B150">IF(ROWS($A$2:$E$2)&gt;COUNTIF('CALC. ORÇAMENTO'!$C$2:$C$1965,PAINEL!$C$6),"",INDEX('CALC. ORÇAMENTO'!$B$2:$B$1965,SMALL(IF('CALC. ORÇAMENTO'!$C$2:$C$1965=PAINEL!$C$6,ROW('CALC. ORÇAMENTO'!$C$2:$C$1965)-ROW('CALC. ORÇAMENTO'!$C$2)+1,FALSE),ROWS($A$2:$E149))))</f>
        <v>#NUM!</v>
      </c>
      <c r="C150" s="131" t="str">
        <f t="array" ref="C150">IF(ROWS($A$2:$E149)&gt;COUNTIF('CALC. ORÇAMENTO'!$C$2:$C$1965,PAINEL!$C$6),"",INDEX('CALC. ORÇAMENTO'!$D$2:$D$1965,SMALL(IF('CALC. ORÇAMENTO'!$C$2:$C$1965=PAINEL!$C$6,ROW('CALC. ORÇAMENTO'!$C$2:$C$1965)-ROW('CALC. ORÇAMENTO'!$C$2)+1,FALSE),ROWS($A$2:$E149))))</f>
        <v/>
      </c>
      <c r="D150" s="130" t="str">
        <f t="array" ref="D150">IF(ROWS($A$2:$E149)&gt;COUNTIF('CALC. ORÇAMENTO'!$C$2:$C$1965,PAINEL!$C$6),"",INDEX('CALC. ORÇAMENTO'!$E$2:$E$1965,SMALL(IF('CALC. ORÇAMENTO'!$C$2:$C$1965=PAINEL!$C$6,ROW('CALC. ORÇAMENTO'!$C$2:$C$1965)-ROW('CALC. ORÇAMENTO'!$C$2)+1,FALSE),ROWS($A$2:$E149))))</f>
        <v/>
      </c>
      <c r="E150" s="132" t="str">
        <f t="array" ref="E150">IF(ROWS($A$2:$E149)&gt;COUNTIF('CALC. ORÇAMENTO'!$C$2:$C$1965,PAINEL!$C$6),"",INDEX('CALC. ORÇAMENTO'!$F$2:$F$1965,SMALL(IF('CALC. ORÇAMENTO'!$C$2:$C$1965=PAINEL!$C$6,ROW('CALC. ORÇAMENTO'!$C$2:$C$1965)-ROW('CALC. ORÇAMENTO'!$C$2)+1,FALSE),ROWS($A$2:$E149))))</f>
        <v/>
      </c>
    </row>
    <row r="151" spans="1:5" ht="15.75" customHeight="1" x14ac:dyDescent="0.2">
      <c r="A151" s="130" t="e">
        <f t="array" ref="A151">IF(ROWS($A$2:$E$2)&gt;COUNTIF('CALC. ORÇAMENTO'!$C$2:$C$1965,PAINEL!$C$6),"",INDEX('CALC. ORÇAMENTO'!$A$2:$A$1965,SMALL(IF('CALC. ORÇAMENTO'!$C$2:$C$1965=PAINEL!$C$6,ROW('CALC. ORÇAMENTO'!$C$2:$C$1965)-ROW('CALC. ORÇAMENTO'!$C$2)+1,FALSE),ROWS($A$2:$E150))))</f>
        <v>#NUM!</v>
      </c>
      <c r="B151" s="130" t="e">
        <f t="array" ref="B151">IF(ROWS($A$2:$E$2)&gt;COUNTIF('CALC. ORÇAMENTO'!$C$2:$C$1965,PAINEL!$C$6),"",INDEX('CALC. ORÇAMENTO'!$B$2:$B$1965,SMALL(IF('CALC. ORÇAMENTO'!$C$2:$C$1965=PAINEL!$C$6,ROW('CALC. ORÇAMENTO'!$C$2:$C$1965)-ROW('CALC. ORÇAMENTO'!$C$2)+1,FALSE),ROWS($A$2:$E150))))</f>
        <v>#NUM!</v>
      </c>
      <c r="C151" s="131" t="str">
        <f t="array" ref="C151">IF(ROWS($A$2:$E150)&gt;COUNTIF('CALC. ORÇAMENTO'!$C$2:$C$1965,PAINEL!$C$6),"",INDEX('CALC. ORÇAMENTO'!$D$2:$D$1965,SMALL(IF('CALC. ORÇAMENTO'!$C$2:$C$1965=PAINEL!$C$6,ROW('CALC. ORÇAMENTO'!$C$2:$C$1965)-ROW('CALC. ORÇAMENTO'!$C$2)+1,FALSE),ROWS($A$2:$E150))))</f>
        <v/>
      </c>
      <c r="D151" s="130" t="str">
        <f t="array" ref="D151">IF(ROWS($A$2:$E150)&gt;COUNTIF('CALC. ORÇAMENTO'!$C$2:$C$1965,PAINEL!$C$6),"",INDEX('CALC. ORÇAMENTO'!$E$2:$E$1965,SMALL(IF('CALC. ORÇAMENTO'!$C$2:$C$1965=PAINEL!$C$6,ROW('CALC. ORÇAMENTO'!$C$2:$C$1965)-ROW('CALC. ORÇAMENTO'!$C$2)+1,FALSE),ROWS($A$2:$E150))))</f>
        <v/>
      </c>
      <c r="E151" s="132" t="str">
        <f t="array" ref="E151">IF(ROWS($A$2:$E150)&gt;COUNTIF('CALC. ORÇAMENTO'!$C$2:$C$1965,PAINEL!$C$6),"",INDEX('CALC. ORÇAMENTO'!$F$2:$F$1965,SMALL(IF('CALC. ORÇAMENTO'!$C$2:$C$1965=PAINEL!$C$6,ROW('CALC. ORÇAMENTO'!$C$2:$C$1965)-ROW('CALC. ORÇAMENTO'!$C$2)+1,FALSE),ROWS($A$2:$E150))))</f>
        <v/>
      </c>
    </row>
    <row r="152" spans="1:5" ht="15.75" customHeight="1" x14ac:dyDescent="0.2">
      <c r="A152" s="130" t="e">
        <f t="array" ref="A152">IF(ROWS($A$2:$E$2)&gt;COUNTIF('CALC. ORÇAMENTO'!$C$2:$C$1965,PAINEL!$C$6),"",INDEX('CALC. ORÇAMENTO'!$A$2:$A$1965,SMALL(IF('CALC. ORÇAMENTO'!$C$2:$C$1965=PAINEL!$C$6,ROW('CALC. ORÇAMENTO'!$C$2:$C$1965)-ROW('CALC. ORÇAMENTO'!$C$2)+1,FALSE),ROWS($A$2:$E151))))</f>
        <v>#NUM!</v>
      </c>
      <c r="B152" s="130" t="e">
        <f t="array" ref="B152">IF(ROWS($A$2:$E$2)&gt;COUNTIF('CALC. ORÇAMENTO'!$C$2:$C$1965,PAINEL!$C$6),"",INDEX('CALC. ORÇAMENTO'!$B$2:$B$1965,SMALL(IF('CALC. ORÇAMENTO'!$C$2:$C$1965=PAINEL!$C$6,ROW('CALC. ORÇAMENTO'!$C$2:$C$1965)-ROW('CALC. ORÇAMENTO'!$C$2)+1,FALSE),ROWS($A$2:$E151))))</f>
        <v>#NUM!</v>
      </c>
      <c r="C152" s="131" t="str">
        <f t="array" ref="C152">IF(ROWS($A$2:$E151)&gt;COUNTIF('CALC. ORÇAMENTO'!$C$2:$C$1965,PAINEL!$C$6),"",INDEX('CALC. ORÇAMENTO'!$D$2:$D$1965,SMALL(IF('CALC. ORÇAMENTO'!$C$2:$C$1965=PAINEL!$C$6,ROW('CALC. ORÇAMENTO'!$C$2:$C$1965)-ROW('CALC. ORÇAMENTO'!$C$2)+1,FALSE),ROWS($A$2:$E151))))</f>
        <v/>
      </c>
      <c r="D152" s="130" t="str">
        <f t="array" ref="D152">IF(ROWS($A$2:$E151)&gt;COUNTIF('CALC. ORÇAMENTO'!$C$2:$C$1965,PAINEL!$C$6),"",INDEX('CALC. ORÇAMENTO'!$E$2:$E$1965,SMALL(IF('CALC. ORÇAMENTO'!$C$2:$C$1965=PAINEL!$C$6,ROW('CALC. ORÇAMENTO'!$C$2:$C$1965)-ROW('CALC. ORÇAMENTO'!$C$2)+1,FALSE),ROWS($A$2:$E151))))</f>
        <v/>
      </c>
      <c r="E152" s="132" t="str">
        <f t="array" ref="E152">IF(ROWS($A$2:$E151)&gt;COUNTIF('CALC. ORÇAMENTO'!$C$2:$C$1965,PAINEL!$C$6),"",INDEX('CALC. ORÇAMENTO'!$F$2:$F$1965,SMALL(IF('CALC. ORÇAMENTO'!$C$2:$C$1965=PAINEL!$C$6,ROW('CALC. ORÇAMENTO'!$C$2:$C$1965)-ROW('CALC. ORÇAMENTO'!$C$2)+1,FALSE),ROWS($A$2:$E151))))</f>
        <v/>
      </c>
    </row>
    <row r="153" spans="1:5" ht="15.75" customHeight="1" x14ac:dyDescent="0.2">
      <c r="A153" s="130" t="e">
        <f t="array" ref="A153">IF(ROWS($A$2:$E$2)&gt;COUNTIF('CALC. ORÇAMENTO'!$C$2:$C$1965,PAINEL!$C$6),"",INDEX('CALC. ORÇAMENTO'!$A$2:$A$1965,SMALL(IF('CALC. ORÇAMENTO'!$C$2:$C$1965=PAINEL!$C$6,ROW('CALC. ORÇAMENTO'!$C$2:$C$1965)-ROW('CALC. ORÇAMENTO'!$C$2)+1,FALSE),ROWS($A$2:$E152))))</f>
        <v>#NUM!</v>
      </c>
      <c r="B153" s="130" t="e">
        <f t="array" ref="B153">IF(ROWS($A$2:$E$2)&gt;COUNTIF('CALC. ORÇAMENTO'!$C$2:$C$1965,PAINEL!$C$6),"",INDEX('CALC. ORÇAMENTO'!$B$2:$B$1965,SMALL(IF('CALC. ORÇAMENTO'!$C$2:$C$1965=PAINEL!$C$6,ROW('CALC. ORÇAMENTO'!$C$2:$C$1965)-ROW('CALC. ORÇAMENTO'!$C$2)+1,FALSE),ROWS($A$2:$E152))))</f>
        <v>#NUM!</v>
      </c>
      <c r="C153" s="131" t="str">
        <f t="array" ref="C153">IF(ROWS($A$2:$E152)&gt;COUNTIF('CALC. ORÇAMENTO'!$C$2:$C$1965,PAINEL!$C$6),"",INDEX('CALC. ORÇAMENTO'!$D$2:$D$1965,SMALL(IF('CALC. ORÇAMENTO'!$C$2:$C$1965=PAINEL!$C$6,ROW('CALC. ORÇAMENTO'!$C$2:$C$1965)-ROW('CALC. ORÇAMENTO'!$C$2)+1,FALSE),ROWS($A$2:$E152))))</f>
        <v/>
      </c>
      <c r="D153" s="130" t="str">
        <f t="array" ref="D153">IF(ROWS($A$2:$E152)&gt;COUNTIF('CALC. ORÇAMENTO'!$C$2:$C$1965,PAINEL!$C$6),"",INDEX('CALC. ORÇAMENTO'!$E$2:$E$1965,SMALL(IF('CALC. ORÇAMENTO'!$C$2:$C$1965=PAINEL!$C$6,ROW('CALC. ORÇAMENTO'!$C$2:$C$1965)-ROW('CALC. ORÇAMENTO'!$C$2)+1,FALSE),ROWS($A$2:$E152))))</f>
        <v/>
      </c>
      <c r="E153" s="132" t="str">
        <f t="array" ref="E153">IF(ROWS($A$2:$E152)&gt;COUNTIF('CALC. ORÇAMENTO'!$C$2:$C$1965,PAINEL!$C$6),"",INDEX('CALC. ORÇAMENTO'!$F$2:$F$1965,SMALL(IF('CALC. ORÇAMENTO'!$C$2:$C$1965=PAINEL!$C$6,ROW('CALC. ORÇAMENTO'!$C$2:$C$1965)-ROW('CALC. ORÇAMENTO'!$C$2)+1,FALSE),ROWS($A$2:$E152))))</f>
        <v/>
      </c>
    </row>
    <row r="154" spans="1:5" ht="15.75" customHeight="1" x14ac:dyDescent="0.2">
      <c r="A154" s="130" t="e">
        <f t="array" ref="A154">IF(ROWS($A$2:$E$2)&gt;COUNTIF('CALC. ORÇAMENTO'!$C$2:$C$1965,PAINEL!$C$6),"",INDEX('CALC. ORÇAMENTO'!$A$2:$A$1965,SMALL(IF('CALC. ORÇAMENTO'!$C$2:$C$1965=PAINEL!$C$6,ROW('CALC. ORÇAMENTO'!$C$2:$C$1965)-ROW('CALC. ORÇAMENTO'!$C$2)+1,FALSE),ROWS($A$2:$E153))))</f>
        <v>#NUM!</v>
      </c>
      <c r="B154" s="130" t="e">
        <f t="array" ref="B154">IF(ROWS($A$2:$E$2)&gt;COUNTIF('CALC. ORÇAMENTO'!$C$2:$C$1965,PAINEL!$C$6),"",INDEX('CALC. ORÇAMENTO'!$B$2:$B$1965,SMALL(IF('CALC. ORÇAMENTO'!$C$2:$C$1965=PAINEL!$C$6,ROW('CALC. ORÇAMENTO'!$C$2:$C$1965)-ROW('CALC. ORÇAMENTO'!$C$2)+1,FALSE),ROWS($A$2:$E153))))</f>
        <v>#NUM!</v>
      </c>
      <c r="C154" s="131" t="str">
        <f t="array" ref="C154">IF(ROWS($A$2:$E153)&gt;COUNTIF('CALC. ORÇAMENTO'!$C$2:$C$1965,PAINEL!$C$6),"",INDEX('CALC. ORÇAMENTO'!$D$2:$D$1965,SMALL(IF('CALC. ORÇAMENTO'!$C$2:$C$1965=PAINEL!$C$6,ROW('CALC. ORÇAMENTO'!$C$2:$C$1965)-ROW('CALC. ORÇAMENTO'!$C$2)+1,FALSE),ROWS($A$2:$E153))))</f>
        <v/>
      </c>
      <c r="D154" s="130" t="str">
        <f t="array" ref="D154">IF(ROWS($A$2:$E153)&gt;COUNTIF('CALC. ORÇAMENTO'!$C$2:$C$1965,PAINEL!$C$6),"",INDEX('CALC. ORÇAMENTO'!$E$2:$E$1965,SMALL(IF('CALC. ORÇAMENTO'!$C$2:$C$1965=PAINEL!$C$6,ROW('CALC. ORÇAMENTO'!$C$2:$C$1965)-ROW('CALC. ORÇAMENTO'!$C$2)+1,FALSE),ROWS($A$2:$E153))))</f>
        <v/>
      </c>
      <c r="E154" s="132" t="str">
        <f t="array" ref="E154">IF(ROWS($A$2:$E153)&gt;COUNTIF('CALC. ORÇAMENTO'!$C$2:$C$1965,PAINEL!$C$6),"",INDEX('CALC. ORÇAMENTO'!$F$2:$F$1965,SMALL(IF('CALC. ORÇAMENTO'!$C$2:$C$1965=PAINEL!$C$6,ROW('CALC. ORÇAMENTO'!$C$2:$C$1965)-ROW('CALC. ORÇAMENTO'!$C$2)+1,FALSE),ROWS($A$2:$E153))))</f>
        <v/>
      </c>
    </row>
    <row r="155" spans="1:5" ht="15.75" customHeight="1" x14ac:dyDescent="0.2">
      <c r="A155" s="130" t="e">
        <f t="array" ref="A155">IF(ROWS($A$2:$E$2)&gt;COUNTIF('CALC. ORÇAMENTO'!$C$2:$C$1965,PAINEL!$C$6),"",INDEX('CALC. ORÇAMENTO'!$A$2:$A$1965,SMALL(IF('CALC. ORÇAMENTO'!$C$2:$C$1965=PAINEL!$C$6,ROW('CALC. ORÇAMENTO'!$C$2:$C$1965)-ROW('CALC. ORÇAMENTO'!$C$2)+1,FALSE),ROWS($A$2:$E154))))</f>
        <v>#NUM!</v>
      </c>
      <c r="B155" s="130" t="e">
        <f t="array" ref="B155">IF(ROWS($A$2:$E$2)&gt;COUNTIF('CALC. ORÇAMENTO'!$C$2:$C$1965,PAINEL!$C$6),"",INDEX('CALC. ORÇAMENTO'!$B$2:$B$1965,SMALL(IF('CALC. ORÇAMENTO'!$C$2:$C$1965=PAINEL!$C$6,ROW('CALC. ORÇAMENTO'!$C$2:$C$1965)-ROW('CALC. ORÇAMENTO'!$C$2)+1,FALSE),ROWS($A$2:$E154))))</f>
        <v>#NUM!</v>
      </c>
      <c r="C155" s="131" t="str">
        <f t="array" ref="C155">IF(ROWS($A$2:$E154)&gt;COUNTIF('CALC. ORÇAMENTO'!$C$2:$C$1965,PAINEL!$C$6),"",INDEX('CALC. ORÇAMENTO'!$D$2:$D$1965,SMALL(IF('CALC. ORÇAMENTO'!$C$2:$C$1965=PAINEL!$C$6,ROW('CALC. ORÇAMENTO'!$C$2:$C$1965)-ROW('CALC. ORÇAMENTO'!$C$2)+1,FALSE),ROWS($A$2:$E154))))</f>
        <v/>
      </c>
      <c r="D155" s="130" t="str">
        <f t="array" ref="D155">IF(ROWS($A$2:$E154)&gt;COUNTIF('CALC. ORÇAMENTO'!$C$2:$C$1965,PAINEL!$C$6),"",INDEX('CALC. ORÇAMENTO'!$E$2:$E$1965,SMALL(IF('CALC. ORÇAMENTO'!$C$2:$C$1965=PAINEL!$C$6,ROW('CALC. ORÇAMENTO'!$C$2:$C$1965)-ROW('CALC. ORÇAMENTO'!$C$2)+1,FALSE),ROWS($A$2:$E154))))</f>
        <v/>
      </c>
      <c r="E155" s="132" t="str">
        <f t="array" ref="E155">IF(ROWS($A$2:$E154)&gt;COUNTIF('CALC. ORÇAMENTO'!$C$2:$C$1965,PAINEL!$C$6),"",INDEX('CALC. ORÇAMENTO'!$F$2:$F$1965,SMALL(IF('CALC. ORÇAMENTO'!$C$2:$C$1965=PAINEL!$C$6,ROW('CALC. ORÇAMENTO'!$C$2:$C$1965)-ROW('CALC. ORÇAMENTO'!$C$2)+1,FALSE),ROWS($A$2:$E154))))</f>
        <v/>
      </c>
    </row>
    <row r="156" spans="1:5" ht="15.75" customHeight="1" x14ac:dyDescent="0.2">
      <c r="A156" s="130" t="e">
        <f t="array" ref="A156">IF(ROWS($A$2:$E$2)&gt;COUNTIF('CALC. ORÇAMENTO'!$C$2:$C$1965,PAINEL!$C$6),"",INDEX('CALC. ORÇAMENTO'!$A$2:$A$1965,SMALL(IF('CALC. ORÇAMENTO'!$C$2:$C$1965=PAINEL!$C$6,ROW('CALC. ORÇAMENTO'!$C$2:$C$1965)-ROW('CALC. ORÇAMENTO'!$C$2)+1,FALSE),ROWS($A$2:$E155))))</f>
        <v>#NUM!</v>
      </c>
      <c r="B156" s="130" t="e">
        <f t="array" ref="B156">IF(ROWS($A$2:$E$2)&gt;COUNTIF('CALC. ORÇAMENTO'!$C$2:$C$1965,PAINEL!$C$6),"",INDEX('CALC. ORÇAMENTO'!$B$2:$B$1965,SMALL(IF('CALC. ORÇAMENTO'!$C$2:$C$1965=PAINEL!$C$6,ROW('CALC. ORÇAMENTO'!$C$2:$C$1965)-ROW('CALC. ORÇAMENTO'!$C$2)+1,FALSE),ROWS($A$2:$E155))))</f>
        <v>#NUM!</v>
      </c>
      <c r="C156" s="131" t="str">
        <f t="array" ref="C156">IF(ROWS($A$2:$E155)&gt;COUNTIF('CALC. ORÇAMENTO'!$C$2:$C$1965,PAINEL!$C$6),"",INDEX('CALC. ORÇAMENTO'!$D$2:$D$1965,SMALL(IF('CALC. ORÇAMENTO'!$C$2:$C$1965=PAINEL!$C$6,ROW('CALC. ORÇAMENTO'!$C$2:$C$1965)-ROW('CALC. ORÇAMENTO'!$C$2)+1,FALSE),ROWS($A$2:$E155))))</f>
        <v/>
      </c>
      <c r="D156" s="130" t="str">
        <f t="array" ref="D156">IF(ROWS($A$2:$E155)&gt;COUNTIF('CALC. ORÇAMENTO'!$C$2:$C$1965,PAINEL!$C$6),"",INDEX('CALC. ORÇAMENTO'!$E$2:$E$1965,SMALL(IF('CALC. ORÇAMENTO'!$C$2:$C$1965=PAINEL!$C$6,ROW('CALC. ORÇAMENTO'!$C$2:$C$1965)-ROW('CALC. ORÇAMENTO'!$C$2)+1,FALSE),ROWS($A$2:$E155))))</f>
        <v/>
      </c>
      <c r="E156" s="132" t="str">
        <f t="array" ref="E156">IF(ROWS($A$2:$E155)&gt;COUNTIF('CALC. ORÇAMENTO'!$C$2:$C$1965,PAINEL!$C$6),"",INDEX('CALC. ORÇAMENTO'!$F$2:$F$1965,SMALL(IF('CALC. ORÇAMENTO'!$C$2:$C$1965=PAINEL!$C$6,ROW('CALC. ORÇAMENTO'!$C$2:$C$1965)-ROW('CALC. ORÇAMENTO'!$C$2)+1,FALSE),ROWS($A$2:$E155))))</f>
        <v/>
      </c>
    </row>
    <row r="157" spans="1:5" ht="15.75" customHeight="1" x14ac:dyDescent="0.2">
      <c r="A157" s="130" t="e">
        <f t="array" ref="A157">IF(ROWS($A$2:$E$2)&gt;COUNTIF('CALC. ORÇAMENTO'!$C$2:$C$1965,PAINEL!$C$6),"",INDEX('CALC. ORÇAMENTO'!$A$2:$A$1965,SMALL(IF('CALC. ORÇAMENTO'!$C$2:$C$1965=PAINEL!$C$6,ROW('CALC. ORÇAMENTO'!$C$2:$C$1965)-ROW('CALC. ORÇAMENTO'!$C$2)+1,FALSE),ROWS($A$2:$E156))))</f>
        <v>#NUM!</v>
      </c>
      <c r="B157" s="130" t="e">
        <f t="array" ref="B157">IF(ROWS($A$2:$E$2)&gt;COUNTIF('CALC. ORÇAMENTO'!$C$2:$C$1965,PAINEL!$C$6),"",INDEX('CALC. ORÇAMENTO'!$B$2:$B$1965,SMALL(IF('CALC. ORÇAMENTO'!$C$2:$C$1965=PAINEL!$C$6,ROW('CALC. ORÇAMENTO'!$C$2:$C$1965)-ROW('CALC. ORÇAMENTO'!$C$2)+1,FALSE),ROWS($A$2:$E156))))</f>
        <v>#NUM!</v>
      </c>
      <c r="C157" s="131" t="str">
        <f t="array" ref="C157">IF(ROWS($A$2:$E156)&gt;COUNTIF('CALC. ORÇAMENTO'!$C$2:$C$1965,PAINEL!$C$6),"",INDEX('CALC. ORÇAMENTO'!$D$2:$D$1965,SMALL(IF('CALC. ORÇAMENTO'!$C$2:$C$1965=PAINEL!$C$6,ROW('CALC. ORÇAMENTO'!$C$2:$C$1965)-ROW('CALC. ORÇAMENTO'!$C$2)+1,FALSE),ROWS($A$2:$E156))))</f>
        <v/>
      </c>
      <c r="D157" s="130" t="str">
        <f t="array" ref="D157">IF(ROWS($A$2:$E156)&gt;COUNTIF('CALC. ORÇAMENTO'!$C$2:$C$1965,PAINEL!$C$6),"",INDEX('CALC. ORÇAMENTO'!$E$2:$E$1965,SMALL(IF('CALC. ORÇAMENTO'!$C$2:$C$1965=PAINEL!$C$6,ROW('CALC. ORÇAMENTO'!$C$2:$C$1965)-ROW('CALC. ORÇAMENTO'!$C$2)+1,FALSE),ROWS($A$2:$E156))))</f>
        <v/>
      </c>
      <c r="E157" s="132" t="str">
        <f t="array" ref="E157">IF(ROWS($A$2:$E156)&gt;COUNTIF('CALC. ORÇAMENTO'!$C$2:$C$1965,PAINEL!$C$6),"",INDEX('CALC. ORÇAMENTO'!$F$2:$F$1965,SMALL(IF('CALC. ORÇAMENTO'!$C$2:$C$1965=PAINEL!$C$6,ROW('CALC. ORÇAMENTO'!$C$2:$C$1965)-ROW('CALC. ORÇAMENTO'!$C$2)+1,FALSE),ROWS($A$2:$E156))))</f>
        <v/>
      </c>
    </row>
    <row r="158" spans="1:5" ht="15.75" customHeight="1" x14ac:dyDescent="0.2">
      <c r="A158" s="130" t="e">
        <f t="array" ref="A158">IF(ROWS($A$2:$E$2)&gt;COUNTIF('CALC. ORÇAMENTO'!$C$2:$C$1965,PAINEL!$C$6),"",INDEX('CALC. ORÇAMENTO'!$A$2:$A$1965,SMALL(IF('CALC. ORÇAMENTO'!$C$2:$C$1965=PAINEL!$C$6,ROW('CALC. ORÇAMENTO'!$C$2:$C$1965)-ROW('CALC. ORÇAMENTO'!$C$2)+1,FALSE),ROWS($A$2:$E157))))</f>
        <v>#NUM!</v>
      </c>
      <c r="B158" s="130" t="e">
        <f t="array" ref="B158">IF(ROWS($A$2:$E$2)&gt;COUNTIF('CALC. ORÇAMENTO'!$C$2:$C$1965,PAINEL!$C$6),"",INDEX('CALC. ORÇAMENTO'!$B$2:$B$1965,SMALL(IF('CALC. ORÇAMENTO'!$C$2:$C$1965=PAINEL!$C$6,ROW('CALC. ORÇAMENTO'!$C$2:$C$1965)-ROW('CALC. ORÇAMENTO'!$C$2)+1,FALSE),ROWS($A$2:$E157))))</f>
        <v>#NUM!</v>
      </c>
      <c r="C158" s="131" t="str">
        <f t="array" ref="C158">IF(ROWS($A$2:$E157)&gt;COUNTIF('CALC. ORÇAMENTO'!$C$2:$C$1965,PAINEL!$C$6),"",INDEX('CALC. ORÇAMENTO'!$D$2:$D$1965,SMALL(IF('CALC. ORÇAMENTO'!$C$2:$C$1965=PAINEL!$C$6,ROW('CALC. ORÇAMENTO'!$C$2:$C$1965)-ROW('CALC. ORÇAMENTO'!$C$2)+1,FALSE),ROWS($A$2:$E157))))</f>
        <v/>
      </c>
      <c r="D158" s="130" t="str">
        <f t="array" ref="D158">IF(ROWS($A$2:$E157)&gt;COUNTIF('CALC. ORÇAMENTO'!$C$2:$C$1965,PAINEL!$C$6),"",INDEX('CALC. ORÇAMENTO'!$E$2:$E$1965,SMALL(IF('CALC. ORÇAMENTO'!$C$2:$C$1965=PAINEL!$C$6,ROW('CALC. ORÇAMENTO'!$C$2:$C$1965)-ROW('CALC. ORÇAMENTO'!$C$2)+1,FALSE),ROWS($A$2:$E157))))</f>
        <v/>
      </c>
      <c r="E158" s="132" t="str">
        <f t="array" ref="E158">IF(ROWS($A$2:$E157)&gt;COUNTIF('CALC. ORÇAMENTO'!$C$2:$C$1965,PAINEL!$C$6),"",INDEX('CALC. ORÇAMENTO'!$F$2:$F$1965,SMALL(IF('CALC. ORÇAMENTO'!$C$2:$C$1965=PAINEL!$C$6,ROW('CALC. ORÇAMENTO'!$C$2:$C$1965)-ROW('CALC. ORÇAMENTO'!$C$2)+1,FALSE),ROWS($A$2:$E157))))</f>
        <v/>
      </c>
    </row>
    <row r="159" spans="1:5" ht="15.75" customHeight="1" x14ac:dyDescent="0.2">
      <c r="A159" s="130" t="e">
        <f t="array" ref="A159">IF(ROWS($A$2:$E$2)&gt;COUNTIF('CALC. ORÇAMENTO'!$C$2:$C$1965,PAINEL!$C$6),"",INDEX('CALC. ORÇAMENTO'!$A$2:$A$1965,SMALL(IF('CALC. ORÇAMENTO'!$C$2:$C$1965=PAINEL!$C$6,ROW('CALC. ORÇAMENTO'!$C$2:$C$1965)-ROW('CALC. ORÇAMENTO'!$C$2)+1,FALSE),ROWS($A$2:$E158))))</f>
        <v>#NUM!</v>
      </c>
      <c r="B159" s="130" t="e">
        <f t="array" ref="B159">IF(ROWS($A$2:$E$2)&gt;COUNTIF('CALC. ORÇAMENTO'!$C$2:$C$1965,PAINEL!$C$6),"",INDEX('CALC. ORÇAMENTO'!$B$2:$B$1965,SMALL(IF('CALC. ORÇAMENTO'!$C$2:$C$1965=PAINEL!$C$6,ROW('CALC. ORÇAMENTO'!$C$2:$C$1965)-ROW('CALC. ORÇAMENTO'!$C$2)+1,FALSE),ROWS($A$2:$E158))))</f>
        <v>#NUM!</v>
      </c>
      <c r="C159" s="131" t="str">
        <f t="array" ref="C159">IF(ROWS($A$2:$E158)&gt;COUNTIF('CALC. ORÇAMENTO'!$C$2:$C$1965,PAINEL!$C$6),"",INDEX('CALC. ORÇAMENTO'!$D$2:$D$1965,SMALL(IF('CALC. ORÇAMENTO'!$C$2:$C$1965=PAINEL!$C$6,ROW('CALC. ORÇAMENTO'!$C$2:$C$1965)-ROW('CALC. ORÇAMENTO'!$C$2)+1,FALSE),ROWS($A$2:$E158))))</f>
        <v/>
      </c>
      <c r="D159" s="130" t="str">
        <f t="array" ref="D159">IF(ROWS($A$2:$E158)&gt;COUNTIF('CALC. ORÇAMENTO'!$C$2:$C$1965,PAINEL!$C$6),"",INDEX('CALC. ORÇAMENTO'!$E$2:$E$1965,SMALL(IF('CALC. ORÇAMENTO'!$C$2:$C$1965=PAINEL!$C$6,ROW('CALC. ORÇAMENTO'!$C$2:$C$1965)-ROW('CALC. ORÇAMENTO'!$C$2)+1,FALSE),ROWS($A$2:$E158))))</f>
        <v/>
      </c>
      <c r="E159" s="132" t="str">
        <f t="array" ref="E159">IF(ROWS($A$2:$E158)&gt;COUNTIF('CALC. ORÇAMENTO'!$C$2:$C$1965,PAINEL!$C$6),"",INDEX('CALC. ORÇAMENTO'!$F$2:$F$1965,SMALL(IF('CALC. ORÇAMENTO'!$C$2:$C$1965=PAINEL!$C$6,ROW('CALC. ORÇAMENTO'!$C$2:$C$1965)-ROW('CALC. ORÇAMENTO'!$C$2)+1,FALSE),ROWS($A$2:$E158))))</f>
        <v/>
      </c>
    </row>
    <row r="160" spans="1:5" ht="15.75" customHeight="1" x14ac:dyDescent="0.2">
      <c r="A160" s="130" t="e">
        <f t="array" ref="A160">IF(ROWS($A$2:$E$2)&gt;COUNTIF('CALC. ORÇAMENTO'!$C$2:$C$1965,PAINEL!$C$6),"",INDEX('CALC. ORÇAMENTO'!$A$2:$A$1965,SMALL(IF('CALC. ORÇAMENTO'!$C$2:$C$1965=PAINEL!$C$6,ROW('CALC. ORÇAMENTO'!$C$2:$C$1965)-ROW('CALC. ORÇAMENTO'!$C$2)+1,FALSE),ROWS($A$2:$E159))))</f>
        <v>#NUM!</v>
      </c>
      <c r="B160" s="130" t="e">
        <f t="array" ref="B160">IF(ROWS($A$2:$E$2)&gt;COUNTIF('CALC. ORÇAMENTO'!$C$2:$C$1965,PAINEL!$C$6),"",INDEX('CALC. ORÇAMENTO'!$B$2:$B$1965,SMALL(IF('CALC. ORÇAMENTO'!$C$2:$C$1965=PAINEL!$C$6,ROW('CALC. ORÇAMENTO'!$C$2:$C$1965)-ROW('CALC. ORÇAMENTO'!$C$2)+1,FALSE),ROWS($A$2:$E159))))</f>
        <v>#NUM!</v>
      </c>
      <c r="C160" s="131" t="str">
        <f t="array" ref="C160">IF(ROWS($A$2:$E159)&gt;COUNTIF('CALC. ORÇAMENTO'!$C$2:$C$1965,PAINEL!$C$6),"",INDEX('CALC. ORÇAMENTO'!$D$2:$D$1965,SMALL(IF('CALC. ORÇAMENTO'!$C$2:$C$1965=PAINEL!$C$6,ROW('CALC. ORÇAMENTO'!$C$2:$C$1965)-ROW('CALC. ORÇAMENTO'!$C$2)+1,FALSE),ROWS($A$2:$E159))))</f>
        <v/>
      </c>
      <c r="D160" s="130" t="str">
        <f t="array" ref="D160">IF(ROWS($A$2:$E159)&gt;COUNTIF('CALC. ORÇAMENTO'!$C$2:$C$1965,PAINEL!$C$6),"",INDEX('CALC. ORÇAMENTO'!$E$2:$E$1965,SMALL(IF('CALC. ORÇAMENTO'!$C$2:$C$1965=PAINEL!$C$6,ROW('CALC. ORÇAMENTO'!$C$2:$C$1965)-ROW('CALC. ORÇAMENTO'!$C$2)+1,FALSE),ROWS($A$2:$E159))))</f>
        <v/>
      </c>
      <c r="E160" s="132" t="str">
        <f t="array" ref="E160">IF(ROWS($A$2:$E159)&gt;COUNTIF('CALC. ORÇAMENTO'!$C$2:$C$1965,PAINEL!$C$6),"",INDEX('CALC. ORÇAMENTO'!$F$2:$F$1965,SMALL(IF('CALC. ORÇAMENTO'!$C$2:$C$1965=PAINEL!$C$6,ROW('CALC. ORÇAMENTO'!$C$2:$C$1965)-ROW('CALC. ORÇAMENTO'!$C$2)+1,FALSE),ROWS($A$2:$E159))))</f>
        <v/>
      </c>
    </row>
    <row r="161" spans="1:5" ht="15.75" customHeight="1" x14ac:dyDescent="0.2">
      <c r="A161" s="130" t="e">
        <f t="array" ref="A161">IF(ROWS($A$2:$E$2)&gt;COUNTIF('CALC. ORÇAMENTO'!$C$2:$C$1965,PAINEL!$C$6),"",INDEX('CALC. ORÇAMENTO'!$A$2:$A$1965,SMALL(IF('CALC. ORÇAMENTO'!$C$2:$C$1965=PAINEL!$C$6,ROW('CALC. ORÇAMENTO'!$C$2:$C$1965)-ROW('CALC. ORÇAMENTO'!$C$2)+1,FALSE),ROWS($A$2:$E160))))</f>
        <v>#NUM!</v>
      </c>
      <c r="B161" s="130" t="e">
        <f t="array" ref="B161">IF(ROWS($A$2:$E$2)&gt;COUNTIF('CALC. ORÇAMENTO'!$C$2:$C$1965,PAINEL!$C$6),"",INDEX('CALC. ORÇAMENTO'!$B$2:$B$1965,SMALL(IF('CALC. ORÇAMENTO'!$C$2:$C$1965=PAINEL!$C$6,ROW('CALC. ORÇAMENTO'!$C$2:$C$1965)-ROW('CALC. ORÇAMENTO'!$C$2)+1,FALSE),ROWS($A$2:$E160))))</f>
        <v>#NUM!</v>
      </c>
      <c r="C161" s="131" t="str">
        <f t="array" ref="C161">IF(ROWS($A$2:$E160)&gt;COUNTIF('CALC. ORÇAMENTO'!$C$2:$C$1965,PAINEL!$C$6),"",INDEX('CALC. ORÇAMENTO'!$D$2:$D$1965,SMALL(IF('CALC. ORÇAMENTO'!$C$2:$C$1965=PAINEL!$C$6,ROW('CALC. ORÇAMENTO'!$C$2:$C$1965)-ROW('CALC. ORÇAMENTO'!$C$2)+1,FALSE),ROWS($A$2:$E160))))</f>
        <v/>
      </c>
      <c r="D161" s="130" t="str">
        <f t="array" ref="D161">IF(ROWS($A$2:$E160)&gt;COUNTIF('CALC. ORÇAMENTO'!$C$2:$C$1965,PAINEL!$C$6),"",INDEX('CALC. ORÇAMENTO'!$E$2:$E$1965,SMALL(IF('CALC. ORÇAMENTO'!$C$2:$C$1965=PAINEL!$C$6,ROW('CALC. ORÇAMENTO'!$C$2:$C$1965)-ROW('CALC. ORÇAMENTO'!$C$2)+1,FALSE),ROWS($A$2:$E160))))</f>
        <v/>
      </c>
      <c r="E161" s="132" t="str">
        <f t="array" ref="E161">IF(ROWS($A$2:$E160)&gt;COUNTIF('CALC. ORÇAMENTO'!$C$2:$C$1965,PAINEL!$C$6),"",INDEX('CALC. ORÇAMENTO'!$F$2:$F$1965,SMALL(IF('CALC. ORÇAMENTO'!$C$2:$C$1965=PAINEL!$C$6,ROW('CALC. ORÇAMENTO'!$C$2:$C$1965)-ROW('CALC. ORÇAMENTO'!$C$2)+1,FALSE),ROWS($A$2:$E160))))</f>
        <v/>
      </c>
    </row>
    <row r="162" spans="1:5" ht="15.75" customHeight="1" x14ac:dyDescent="0.2">
      <c r="A162" s="130" t="e">
        <f t="array" ref="A162">IF(ROWS($A$2:$E$2)&gt;COUNTIF('CALC. ORÇAMENTO'!$C$2:$C$1965,PAINEL!$C$6),"",INDEX('CALC. ORÇAMENTO'!$A$2:$A$1965,SMALL(IF('CALC. ORÇAMENTO'!$C$2:$C$1965=PAINEL!$C$6,ROW('CALC. ORÇAMENTO'!$C$2:$C$1965)-ROW('CALC. ORÇAMENTO'!$C$2)+1,FALSE),ROWS($A$2:$E161))))</f>
        <v>#NUM!</v>
      </c>
      <c r="B162" s="130" t="e">
        <f t="array" ref="B162">IF(ROWS($A$2:$E$2)&gt;COUNTIF('CALC. ORÇAMENTO'!$C$2:$C$1965,PAINEL!$C$6),"",INDEX('CALC. ORÇAMENTO'!$B$2:$B$1965,SMALL(IF('CALC. ORÇAMENTO'!$C$2:$C$1965=PAINEL!$C$6,ROW('CALC. ORÇAMENTO'!$C$2:$C$1965)-ROW('CALC. ORÇAMENTO'!$C$2)+1,FALSE),ROWS($A$2:$E161))))</f>
        <v>#NUM!</v>
      </c>
      <c r="C162" s="131" t="str">
        <f t="array" ref="C162">IF(ROWS($A$2:$E161)&gt;COUNTIF('CALC. ORÇAMENTO'!$C$2:$C$1965,PAINEL!$C$6),"",INDEX('CALC. ORÇAMENTO'!$D$2:$D$1965,SMALL(IF('CALC. ORÇAMENTO'!$C$2:$C$1965=PAINEL!$C$6,ROW('CALC. ORÇAMENTO'!$C$2:$C$1965)-ROW('CALC. ORÇAMENTO'!$C$2)+1,FALSE),ROWS($A$2:$E161))))</f>
        <v/>
      </c>
      <c r="D162" s="130" t="str">
        <f t="array" ref="D162">IF(ROWS($A$2:$E161)&gt;COUNTIF('CALC. ORÇAMENTO'!$C$2:$C$1965,PAINEL!$C$6),"",INDEX('CALC. ORÇAMENTO'!$E$2:$E$1965,SMALL(IF('CALC. ORÇAMENTO'!$C$2:$C$1965=PAINEL!$C$6,ROW('CALC. ORÇAMENTO'!$C$2:$C$1965)-ROW('CALC. ORÇAMENTO'!$C$2)+1,FALSE),ROWS($A$2:$E161))))</f>
        <v/>
      </c>
      <c r="E162" s="132" t="str">
        <f t="array" ref="E162">IF(ROWS($A$2:$E161)&gt;COUNTIF('CALC. ORÇAMENTO'!$C$2:$C$1965,PAINEL!$C$6),"",INDEX('CALC. ORÇAMENTO'!$F$2:$F$1965,SMALL(IF('CALC. ORÇAMENTO'!$C$2:$C$1965=PAINEL!$C$6,ROW('CALC. ORÇAMENTO'!$C$2:$C$1965)-ROW('CALC. ORÇAMENTO'!$C$2)+1,FALSE),ROWS($A$2:$E161))))</f>
        <v/>
      </c>
    </row>
    <row r="163" spans="1:5" ht="15.75" customHeight="1" x14ac:dyDescent="0.2">
      <c r="A163" s="130" t="e">
        <f t="array" ref="A163">IF(ROWS($A$2:$E$2)&gt;COUNTIF('CALC. ORÇAMENTO'!$C$2:$C$1965,PAINEL!$C$6),"",INDEX('CALC. ORÇAMENTO'!$A$2:$A$1965,SMALL(IF('CALC. ORÇAMENTO'!$C$2:$C$1965=PAINEL!$C$6,ROW('CALC. ORÇAMENTO'!$C$2:$C$1965)-ROW('CALC. ORÇAMENTO'!$C$2)+1,FALSE),ROWS($A$2:$E162))))</f>
        <v>#NUM!</v>
      </c>
      <c r="B163" s="130" t="e">
        <f t="array" ref="B163">IF(ROWS($A$2:$E$2)&gt;COUNTIF('CALC. ORÇAMENTO'!$C$2:$C$1965,PAINEL!$C$6),"",INDEX('CALC. ORÇAMENTO'!$B$2:$B$1965,SMALL(IF('CALC. ORÇAMENTO'!$C$2:$C$1965=PAINEL!$C$6,ROW('CALC. ORÇAMENTO'!$C$2:$C$1965)-ROW('CALC. ORÇAMENTO'!$C$2)+1,FALSE),ROWS($A$2:$E162))))</f>
        <v>#NUM!</v>
      </c>
      <c r="C163" s="131" t="str">
        <f t="array" ref="C163">IF(ROWS($A$2:$E162)&gt;COUNTIF('CALC. ORÇAMENTO'!$C$2:$C$1965,PAINEL!$C$6),"",INDEX('CALC. ORÇAMENTO'!$D$2:$D$1965,SMALL(IF('CALC. ORÇAMENTO'!$C$2:$C$1965=PAINEL!$C$6,ROW('CALC. ORÇAMENTO'!$C$2:$C$1965)-ROW('CALC. ORÇAMENTO'!$C$2)+1,FALSE),ROWS($A$2:$E162))))</f>
        <v/>
      </c>
      <c r="D163" s="130" t="str">
        <f t="array" ref="D163">IF(ROWS($A$2:$E162)&gt;COUNTIF('CALC. ORÇAMENTO'!$C$2:$C$1965,PAINEL!$C$6),"",INDEX('CALC. ORÇAMENTO'!$E$2:$E$1965,SMALL(IF('CALC. ORÇAMENTO'!$C$2:$C$1965=PAINEL!$C$6,ROW('CALC. ORÇAMENTO'!$C$2:$C$1965)-ROW('CALC. ORÇAMENTO'!$C$2)+1,FALSE),ROWS($A$2:$E162))))</f>
        <v/>
      </c>
      <c r="E163" s="132" t="str">
        <f t="array" ref="E163">IF(ROWS($A$2:$E162)&gt;COUNTIF('CALC. ORÇAMENTO'!$C$2:$C$1965,PAINEL!$C$6),"",INDEX('CALC. ORÇAMENTO'!$F$2:$F$1965,SMALL(IF('CALC. ORÇAMENTO'!$C$2:$C$1965=PAINEL!$C$6,ROW('CALC. ORÇAMENTO'!$C$2:$C$1965)-ROW('CALC. ORÇAMENTO'!$C$2)+1,FALSE),ROWS($A$2:$E162))))</f>
        <v/>
      </c>
    </row>
    <row r="164" spans="1:5" ht="15.75" customHeight="1" x14ac:dyDescent="0.2">
      <c r="A164" s="130" t="e">
        <f t="array" ref="A164">IF(ROWS($A$2:$E$2)&gt;COUNTIF('CALC. ORÇAMENTO'!$C$2:$C$1965,PAINEL!$C$6),"",INDEX('CALC. ORÇAMENTO'!$A$2:$A$1965,SMALL(IF('CALC. ORÇAMENTO'!$C$2:$C$1965=PAINEL!$C$6,ROW('CALC. ORÇAMENTO'!$C$2:$C$1965)-ROW('CALC. ORÇAMENTO'!$C$2)+1,FALSE),ROWS($A$2:$E163))))</f>
        <v>#NUM!</v>
      </c>
      <c r="B164" s="130" t="e">
        <f t="array" ref="B164">IF(ROWS($A$2:$E$2)&gt;COUNTIF('CALC. ORÇAMENTO'!$C$2:$C$1965,PAINEL!$C$6),"",INDEX('CALC. ORÇAMENTO'!$B$2:$B$1965,SMALL(IF('CALC. ORÇAMENTO'!$C$2:$C$1965=PAINEL!$C$6,ROW('CALC. ORÇAMENTO'!$C$2:$C$1965)-ROW('CALC. ORÇAMENTO'!$C$2)+1,FALSE),ROWS($A$2:$E163))))</f>
        <v>#NUM!</v>
      </c>
      <c r="C164" s="131" t="str">
        <f t="array" ref="C164">IF(ROWS($A$2:$E163)&gt;COUNTIF('CALC. ORÇAMENTO'!$C$2:$C$1965,PAINEL!$C$6),"",INDEX('CALC. ORÇAMENTO'!$D$2:$D$1965,SMALL(IF('CALC. ORÇAMENTO'!$C$2:$C$1965=PAINEL!$C$6,ROW('CALC. ORÇAMENTO'!$C$2:$C$1965)-ROW('CALC. ORÇAMENTO'!$C$2)+1,FALSE),ROWS($A$2:$E163))))</f>
        <v/>
      </c>
      <c r="D164" s="130" t="str">
        <f t="array" ref="D164">IF(ROWS($A$2:$E163)&gt;COUNTIF('CALC. ORÇAMENTO'!$C$2:$C$1965,PAINEL!$C$6),"",INDEX('CALC. ORÇAMENTO'!$E$2:$E$1965,SMALL(IF('CALC. ORÇAMENTO'!$C$2:$C$1965=PAINEL!$C$6,ROW('CALC. ORÇAMENTO'!$C$2:$C$1965)-ROW('CALC. ORÇAMENTO'!$C$2)+1,FALSE),ROWS($A$2:$E163))))</f>
        <v/>
      </c>
      <c r="E164" s="132" t="str">
        <f t="array" ref="E164">IF(ROWS($A$2:$E163)&gt;COUNTIF('CALC. ORÇAMENTO'!$C$2:$C$1965,PAINEL!$C$6),"",INDEX('CALC. ORÇAMENTO'!$F$2:$F$1965,SMALL(IF('CALC. ORÇAMENTO'!$C$2:$C$1965=PAINEL!$C$6,ROW('CALC. ORÇAMENTO'!$C$2:$C$1965)-ROW('CALC. ORÇAMENTO'!$C$2)+1,FALSE),ROWS($A$2:$E163))))</f>
        <v/>
      </c>
    </row>
    <row r="165" spans="1:5" ht="15.75" customHeight="1" x14ac:dyDescent="0.2">
      <c r="A165" s="130" t="e">
        <f t="array" ref="A165">IF(ROWS($A$2:$E$2)&gt;COUNTIF('CALC. ORÇAMENTO'!$C$2:$C$1965,PAINEL!$C$6),"",INDEX('CALC. ORÇAMENTO'!$A$2:$A$1965,SMALL(IF('CALC. ORÇAMENTO'!$C$2:$C$1965=PAINEL!$C$6,ROW('CALC. ORÇAMENTO'!$C$2:$C$1965)-ROW('CALC. ORÇAMENTO'!$C$2)+1,FALSE),ROWS($A$2:$E164))))</f>
        <v>#NUM!</v>
      </c>
      <c r="B165" s="130" t="e">
        <f t="array" ref="B165">IF(ROWS($A$2:$E$2)&gt;COUNTIF('CALC. ORÇAMENTO'!$C$2:$C$1965,PAINEL!$C$6),"",INDEX('CALC. ORÇAMENTO'!$B$2:$B$1965,SMALL(IF('CALC. ORÇAMENTO'!$C$2:$C$1965=PAINEL!$C$6,ROW('CALC. ORÇAMENTO'!$C$2:$C$1965)-ROW('CALC. ORÇAMENTO'!$C$2)+1,FALSE),ROWS($A$2:$E164))))</f>
        <v>#NUM!</v>
      </c>
      <c r="C165" s="131" t="str">
        <f t="array" ref="C165">IF(ROWS($A$2:$E164)&gt;COUNTIF('CALC. ORÇAMENTO'!$C$2:$C$1965,PAINEL!$C$6),"",INDEX('CALC. ORÇAMENTO'!$D$2:$D$1965,SMALL(IF('CALC. ORÇAMENTO'!$C$2:$C$1965=PAINEL!$C$6,ROW('CALC. ORÇAMENTO'!$C$2:$C$1965)-ROW('CALC. ORÇAMENTO'!$C$2)+1,FALSE),ROWS($A$2:$E164))))</f>
        <v/>
      </c>
      <c r="D165" s="130" t="str">
        <f t="array" ref="D165">IF(ROWS($A$2:$E164)&gt;COUNTIF('CALC. ORÇAMENTO'!$C$2:$C$1965,PAINEL!$C$6),"",INDEX('CALC. ORÇAMENTO'!$E$2:$E$1965,SMALL(IF('CALC. ORÇAMENTO'!$C$2:$C$1965=PAINEL!$C$6,ROW('CALC. ORÇAMENTO'!$C$2:$C$1965)-ROW('CALC. ORÇAMENTO'!$C$2)+1,FALSE),ROWS($A$2:$E164))))</f>
        <v/>
      </c>
      <c r="E165" s="132" t="str">
        <f t="array" ref="E165">IF(ROWS($A$2:$E164)&gt;COUNTIF('CALC. ORÇAMENTO'!$C$2:$C$1965,PAINEL!$C$6),"",INDEX('CALC. ORÇAMENTO'!$F$2:$F$1965,SMALL(IF('CALC. ORÇAMENTO'!$C$2:$C$1965=PAINEL!$C$6,ROW('CALC. ORÇAMENTO'!$C$2:$C$1965)-ROW('CALC. ORÇAMENTO'!$C$2)+1,FALSE),ROWS($A$2:$E164))))</f>
        <v/>
      </c>
    </row>
    <row r="166" spans="1:5" ht="15.75" customHeight="1" x14ac:dyDescent="0.2">
      <c r="A166" s="130" t="e">
        <f t="array" ref="A166">IF(ROWS($A$2:$E$2)&gt;COUNTIF('CALC. ORÇAMENTO'!$C$2:$C$1965,PAINEL!$C$6),"",INDEX('CALC. ORÇAMENTO'!$A$2:$A$1965,SMALL(IF('CALC. ORÇAMENTO'!$C$2:$C$1965=PAINEL!$C$6,ROW('CALC. ORÇAMENTO'!$C$2:$C$1965)-ROW('CALC. ORÇAMENTO'!$C$2)+1,FALSE),ROWS($A$2:$E165))))</f>
        <v>#NUM!</v>
      </c>
      <c r="B166" s="130" t="e">
        <f t="array" ref="B166">IF(ROWS($A$2:$E$2)&gt;COUNTIF('CALC. ORÇAMENTO'!$C$2:$C$1965,PAINEL!$C$6),"",INDEX('CALC. ORÇAMENTO'!$B$2:$B$1965,SMALL(IF('CALC. ORÇAMENTO'!$C$2:$C$1965=PAINEL!$C$6,ROW('CALC. ORÇAMENTO'!$C$2:$C$1965)-ROW('CALC. ORÇAMENTO'!$C$2)+1,FALSE),ROWS($A$2:$E165))))</f>
        <v>#NUM!</v>
      </c>
      <c r="C166" s="131" t="str">
        <f t="array" ref="C166">IF(ROWS($A$2:$E165)&gt;COUNTIF('CALC. ORÇAMENTO'!$C$2:$C$1965,PAINEL!$C$6),"",INDEX('CALC. ORÇAMENTO'!$D$2:$D$1965,SMALL(IF('CALC. ORÇAMENTO'!$C$2:$C$1965=PAINEL!$C$6,ROW('CALC. ORÇAMENTO'!$C$2:$C$1965)-ROW('CALC. ORÇAMENTO'!$C$2)+1,FALSE),ROWS($A$2:$E165))))</f>
        <v/>
      </c>
      <c r="D166" s="130" t="str">
        <f t="array" ref="D166">IF(ROWS($A$2:$E165)&gt;COUNTIF('CALC. ORÇAMENTO'!$C$2:$C$1965,PAINEL!$C$6),"",INDEX('CALC. ORÇAMENTO'!$E$2:$E$1965,SMALL(IF('CALC. ORÇAMENTO'!$C$2:$C$1965=PAINEL!$C$6,ROW('CALC. ORÇAMENTO'!$C$2:$C$1965)-ROW('CALC. ORÇAMENTO'!$C$2)+1,FALSE),ROWS($A$2:$E165))))</f>
        <v/>
      </c>
      <c r="E166" s="132" t="str">
        <f t="array" ref="E166">IF(ROWS($A$2:$E165)&gt;COUNTIF('CALC. ORÇAMENTO'!$C$2:$C$1965,PAINEL!$C$6),"",INDEX('CALC. ORÇAMENTO'!$F$2:$F$1965,SMALL(IF('CALC. ORÇAMENTO'!$C$2:$C$1965=PAINEL!$C$6,ROW('CALC. ORÇAMENTO'!$C$2:$C$1965)-ROW('CALC. ORÇAMENTO'!$C$2)+1,FALSE),ROWS($A$2:$E165))))</f>
        <v/>
      </c>
    </row>
    <row r="167" spans="1:5" ht="15.75" customHeight="1" x14ac:dyDescent="0.2">
      <c r="A167" s="130" t="e">
        <f t="array" ref="A167">IF(ROWS($A$2:$E$2)&gt;COUNTIF('CALC. ORÇAMENTO'!$C$2:$C$1965,PAINEL!$C$6),"",INDEX('CALC. ORÇAMENTO'!$A$2:$A$1965,SMALL(IF('CALC. ORÇAMENTO'!$C$2:$C$1965=PAINEL!$C$6,ROW('CALC. ORÇAMENTO'!$C$2:$C$1965)-ROW('CALC. ORÇAMENTO'!$C$2)+1,FALSE),ROWS($A$2:$E166))))</f>
        <v>#NUM!</v>
      </c>
      <c r="B167" s="130" t="e">
        <f t="array" ref="B167">IF(ROWS($A$2:$E$2)&gt;COUNTIF('CALC. ORÇAMENTO'!$C$2:$C$1965,PAINEL!$C$6),"",INDEX('CALC. ORÇAMENTO'!$B$2:$B$1965,SMALL(IF('CALC. ORÇAMENTO'!$C$2:$C$1965=PAINEL!$C$6,ROW('CALC. ORÇAMENTO'!$C$2:$C$1965)-ROW('CALC. ORÇAMENTO'!$C$2)+1,FALSE),ROWS($A$2:$E166))))</f>
        <v>#NUM!</v>
      </c>
      <c r="C167" s="131" t="str">
        <f t="array" ref="C167">IF(ROWS($A$2:$E166)&gt;COUNTIF('CALC. ORÇAMENTO'!$C$2:$C$1965,PAINEL!$C$6),"",INDEX('CALC. ORÇAMENTO'!$D$2:$D$1965,SMALL(IF('CALC. ORÇAMENTO'!$C$2:$C$1965=PAINEL!$C$6,ROW('CALC. ORÇAMENTO'!$C$2:$C$1965)-ROW('CALC. ORÇAMENTO'!$C$2)+1,FALSE),ROWS($A$2:$E166))))</f>
        <v/>
      </c>
      <c r="D167" s="130" t="str">
        <f t="array" ref="D167">IF(ROWS($A$2:$E166)&gt;COUNTIF('CALC. ORÇAMENTO'!$C$2:$C$1965,PAINEL!$C$6),"",INDEX('CALC. ORÇAMENTO'!$E$2:$E$1965,SMALL(IF('CALC. ORÇAMENTO'!$C$2:$C$1965=PAINEL!$C$6,ROW('CALC. ORÇAMENTO'!$C$2:$C$1965)-ROW('CALC. ORÇAMENTO'!$C$2)+1,FALSE),ROWS($A$2:$E166))))</f>
        <v/>
      </c>
      <c r="E167" s="132" t="str">
        <f t="array" ref="E167">IF(ROWS($A$2:$E166)&gt;COUNTIF('CALC. ORÇAMENTO'!$C$2:$C$1965,PAINEL!$C$6),"",INDEX('CALC. ORÇAMENTO'!$F$2:$F$1965,SMALL(IF('CALC. ORÇAMENTO'!$C$2:$C$1965=PAINEL!$C$6,ROW('CALC. ORÇAMENTO'!$C$2:$C$1965)-ROW('CALC. ORÇAMENTO'!$C$2)+1,FALSE),ROWS($A$2:$E166))))</f>
        <v/>
      </c>
    </row>
    <row r="168" spans="1:5" ht="15.75" customHeight="1" x14ac:dyDescent="0.2">
      <c r="A168" s="130" t="e">
        <f t="array" ref="A168">IF(ROWS($A$2:$E$2)&gt;COUNTIF('CALC. ORÇAMENTO'!$C$2:$C$1965,PAINEL!$C$6),"",INDEX('CALC. ORÇAMENTO'!$A$2:$A$1965,SMALL(IF('CALC. ORÇAMENTO'!$C$2:$C$1965=PAINEL!$C$6,ROW('CALC. ORÇAMENTO'!$C$2:$C$1965)-ROW('CALC. ORÇAMENTO'!$C$2)+1,FALSE),ROWS($A$2:$E167))))</f>
        <v>#NUM!</v>
      </c>
      <c r="B168" s="130" t="e">
        <f t="array" ref="B168">IF(ROWS($A$2:$E$2)&gt;COUNTIF('CALC. ORÇAMENTO'!$C$2:$C$1965,PAINEL!$C$6),"",INDEX('CALC. ORÇAMENTO'!$B$2:$B$1965,SMALL(IF('CALC. ORÇAMENTO'!$C$2:$C$1965=PAINEL!$C$6,ROW('CALC. ORÇAMENTO'!$C$2:$C$1965)-ROW('CALC. ORÇAMENTO'!$C$2)+1,FALSE),ROWS($A$2:$E167))))</f>
        <v>#NUM!</v>
      </c>
      <c r="C168" s="131" t="str">
        <f t="array" ref="C168">IF(ROWS($A$2:$E167)&gt;COUNTIF('CALC. ORÇAMENTO'!$C$2:$C$1965,PAINEL!$C$6),"",INDEX('CALC. ORÇAMENTO'!$D$2:$D$1965,SMALL(IF('CALC. ORÇAMENTO'!$C$2:$C$1965=PAINEL!$C$6,ROW('CALC. ORÇAMENTO'!$C$2:$C$1965)-ROW('CALC. ORÇAMENTO'!$C$2)+1,FALSE),ROWS($A$2:$E167))))</f>
        <v/>
      </c>
      <c r="D168" s="130" t="str">
        <f t="array" ref="D168">IF(ROWS($A$2:$E167)&gt;COUNTIF('CALC. ORÇAMENTO'!$C$2:$C$1965,PAINEL!$C$6),"",INDEX('CALC. ORÇAMENTO'!$E$2:$E$1965,SMALL(IF('CALC. ORÇAMENTO'!$C$2:$C$1965=PAINEL!$C$6,ROW('CALC. ORÇAMENTO'!$C$2:$C$1965)-ROW('CALC. ORÇAMENTO'!$C$2)+1,FALSE),ROWS($A$2:$E167))))</f>
        <v/>
      </c>
      <c r="E168" s="132" t="str">
        <f t="array" ref="E168">IF(ROWS($A$2:$E167)&gt;COUNTIF('CALC. ORÇAMENTO'!$C$2:$C$1965,PAINEL!$C$6),"",INDEX('CALC. ORÇAMENTO'!$F$2:$F$1965,SMALL(IF('CALC. ORÇAMENTO'!$C$2:$C$1965=PAINEL!$C$6,ROW('CALC. ORÇAMENTO'!$C$2:$C$1965)-ROW('CALC. ORÇAMENTO'!$C$2)+1,FALSE),ROWS($A$2:$E167))))</f>
        <v/>
      </c>
    </row>
    <row r="169" spans="1:5" ht="15.75" customHeight="1" x14ac:dyDescent="0.2">
      <c r="A169" s="130" t="e">
        <f t="array" ref="A169">IF(ROWS($A$2:$E$2)&gt;COUNTIF('CALC. ORÇAMENTO'!$C$2:$C$1965,PAINEL!$C$6),"",INDEX('CALC. ORÇAMENTO'!$A$2:$A$1965,SMALL(IF('CALC. ORÇAMENTO'!$C$2:$C$1965=PAINEL!$C$6,ROW('CALC. ORÇAMENTO'!$C$2:$C$1965)-ROW('CALC. ORÇAMENTO'!$C$2)+1,FALSE),ROWS($A$2:$E168))))</f>
        <v>#NUM!</v>
      </c>
      <c r="B169" s="130" t="e">
        <f t="array" ref="B169">IF(ROWS($A$2:$E$2)&gt;COUNTIF('CALC. ORÇAMENTO'!$C$2:$C$1965,PAINEL!$C$6),"",INDEX('CALC. ORÇAMENTO'!$B$2:$B$1965,SMALL(IF('CALC. ORÇAMENTO'!$C$2:$C$1965=PAINEL!$C$6,ROW('CALC. ORÇAMENTO'!$C$2:$C$1965)-ROW('CALC. ORÇAMENTO'!$C$2)+1,FALSE),ROWS($A$2:$E168))))</f>
        <v>#NUM!</v>
      </c>
      <c r="C169" s="131" t="str">
        <f t="array" ref="C169">IF(ROWS($A$2:$E168)&gt;COUNTIF('CALC. ORÇAMENTO'!$C$2:$C$1965,PAINEL!$C$6),"",INDEX('CALC. ORÇAMENTO'!$D$2:$D$1965,SMALL(IF('CALC. ORÇAMENTO'!$C$2:$C$1965=PAINEL!$C$6,ROW('CALC. ORÇAMENTO'!$C$2:$C$1965)-ROW('CALC. ORÇAMENTO'!$C$2)+1,FALSE),ROWS($A$2:$E168))))</f>
        <v/>
      </c>
      <c r="D169" s="130" t="str">
        <f t="array" ref="D169">IF(ROWS($A$2:$E168)&gt;COUNTIF('CALC. ORÇAMENTO'!$C$2:$C$1965,PAINEL!$C$6),"",INDEX('CALC. ORÇAMENTO'!$E$2:$E$1965,SMALL(IF('CALC. ORÇAMENTO'!$C$2:$C$1965=PAINEL!$C$6,ROW('CALC. ORÇAMENTO'!$C$2:$C$1965)-ROW('CALC. ORÇAMENTO'!$C$2)+1,FALSE),ROWS($A$2:$E168))))</f>
        <v/>
      </c>
      <c r="E169" s="132" t="str">
        <f t="array" ref="E169">IF(ROWS($A$2:$E168)&gt;COUNTIF('CALC. ORÇAMENTO'!$C$2:$C$1965,PAINEL!$C$6),"",INDEX('CALC. ORÇAMENTO'!$F$2:$F$1965,SMALL(IF('CALC. ORÇAMENTO'!$C$2:$C$1965=PAINEL!$C$6,ROW('CALC. ORÇAMENTO'!$C$2:$C$1965)-ROW('CALC. ORÇAMENTO'!$C$2)+1,FALSE),ROWS($A$2:$E168))))</f>
        <v/>
      </c>
    </row>
    <row r="170" spans="1:5" ht="15.75" customHeight="1" x14ac:dyDescent="0.2">
      <c r="A170" s="130" t="e">
        <f t="array" ref="A170">IF(ROWS($A$2:$E$2)&gt;COUNTIF('CALC. ORÇAMENTO'!$C$2:$C$1965,PAINEL!$C$6),"",INDEX('CALC. ORÇAMENTO'!$A$2:$A$1965,SMALL(IF('CALC. ORÇAMENTO'!$C$2:$C$1965=PAINEL!$C$6,ROW('CALC. ORÇAMENTO'!$C$2:$C$1965)-ROW('CALC. ORÇAMENTO'!$C$2)+1,FALSE),ROWS($A$2:$E169))))</f>
        <v>#NUM!</v>
      </c>
      <c r="B170" s="130" t="e">
        <f t="array" ref="B170">IF(ROWS($A$2:$E$2)&gt;COUNTIF('CALC. ORÇAMENTO'!$C$2:$C$1965,PAINEL!$C$6),"",INDEX('CALC. ORÇAMENTO'!$B$2:$B$1965,SMALL(IF('CALC. ORÇAMENTO'!$C$2:$C$1965=PAINEL!$C$6,ROW('CALC. ORÇAMENTO'!$C$2:$C$1965)-ROW('CALC. ORÇAMENTO'!$C$2)+1,FALSE),ROWS($A$2:$E169))))</f>
        <v>#NUM!</v>
      </c>
      <c r="C170" s="131" t="str">
        <f t="array" ref="C170">IF(ROWS($A$2:$E169)&gt;COUNTIF('CALC. ORÇAMENTO'!$C$2:$C$1965,PAINEL!$C$6),"",INDEX('CALC. ORÇAMENTO'!$D$2:$D$1965,SMALL(IF('CALC. ORÇAMENTO'!$C$2:$C$1965=PAINEL!$C$6,ROW('CALC. ORÇAMENTO'!$C$2:$C$1965)-ROW('CALC. ORÇAMENTO'!$C$2)+1,FALSE),ROWS($A$2:$E169))))</f>
        <v/>
      </c>
      <c r="D170" s="130" t="str">
        <f t="array" ref="D170">IF(ROWS($A$2:$E169)&gt;COUNTIF('CALC. ORÇAMENTO'!$C$2:$C$1965,PAINEL!$C$6),"",INDEX('CALC. ORÇAMENTO'!$E$2:$E$1965,SMALL(IF('CALC. ORÇAMENTO'!$C$2:$C$1965=PAINEL!$C$6,ROW('CALC. ORÇAMENTO'!$C$2:$C$1965)-ROW('CALC. ORÇAMENTO'!$C$2)+1,FALSE),ROWS($A$2:$E169))))</f>
        <v/>
      </c>
      <c r="E170" s="132" t="str">
        <f t="array" ref="E170">IF(ROWS($A$2:$E169)&gt;COUNTIF('CALC. ORÇAMENTO'!$C$2:$C$1965,PAINEL!$C$6),"",INDEX('CALC. ORÇAMENTO'!$F$2:$F$1965,SMALL(IF('CALC. ORÇAMENTO'!$C$2:$C$1965=PAINEL!$C$6,ROW('CALC. ORÇAMENTO'!$C$2:$C$1965)-ROW('CALC. ORÇAMENTO'!$C$2)+1,FALSE),ROWS($A$2:$E169))))</f>
        <v/>
      </c>
    </row>
    <row r="171" spans="1:5" ht="15.75" customHeight="1" x14ac:dyDescent="0.2">
      <c r="A171" s="130" t="e">
        <f t="array" ref="A171">IF(ROWS($A$2:$E$2)&gt;COUNTIF('CALC. ORÇAMENTO'!$C$2:$C$1965,PAINEL!$C$6),"",INDEX('CALC. ORÇAMENTO'!$A$2:$A$1965,SMALL(IF('CALC. ORÇAMENTO'!$C$2:$C$1965=PAINEL!$C$6,ROW('CALC. ORÇAMENTO'!$C$2:$C$1965)-ROW('CALC. ORÇAMENTO'!$C$2)+1,FALSE),ROWS($A$2:$E170))))</f>
        <v>#NUM!</v>
      </c>
      <c r="B171" s="130" t="e">
        <f t="array" ref="B171">IF(ROWS($A$2:$E$2)&gt;COUNTIF('CALC. ORÇAMENTO'!$C$2:$C$1965,PAINEL!$C$6),"",INDEX('CALC. ORÇAMENTO'!$B$2:$B$1965,SMALL(IF('CALC. ORÇAMENTO'!$C$2:$C$1965=PAINEL!$C$6,ROW('CALC. ORÇAMENTO'!$C$2:$C$1965)-ROW('CALC. ORÇAMENTO'!$C$2)+1,FALSE),ROWS($A$2:$E170))))</f>
        <v>#NUM!</v>
      </c>
      <c r="C171" s="131" t="str">
        <f t="array" ref="C171">IF(ROWS($A$2:$E170)&gt;COUNTIF('CALC. ORÇAMENTO'!$C$2:$C$1965,PAINEL!$C$6),"",INDEX('CALC. ORÇAMENTO'!$D$2:$D$1965,SMALL(IF('CALC. ORÇAMENTO'!$C$2:$C$1965=PAINEL!$C$6,ROW('CALC. ORÇAMENTO'!$C$2:$C$1965)-ROW('CALC. ORÇAMENTO'!$C$2)+1,FALSE),ROWS($A$2:$E170))))</f>
        <v/>
      </c>
      <c r="D171" s="130" t="str">
        <f t="array" ref="D171">IF(ROWS($A$2:$E170)&gt;COUNTIF('CALC. ORÇAMENTO'!$C$2:$C$1965,PAINEL!$C$6),"",INDEX('CALC. ORÇAMENTO'!$E$2:$E$1965,SMALL(IF('CALC. ORÇAMENTO'!$C$2:$C$1965=PAINEL!$C$6,ROW('CALC. ORÇAMENTO'!$C$2:$C$1965)-ROW('CALC. ORÇAMENTO'!$C$2)+1,FALSE),ROWS($A$2:$E170))))</f>
        <v/>
      </c>
      <c r="E171" s="132" t="str">
        <f t="array" ref="E171">IF(ROWS($A$2:$E170)&gt;COUNTIF('CALC. ORÇAMENTO'!$C$2:$C$1965,PAINEL!$C$6),"",INDEX('CALC. ORÇAMENTO'!$F$2:$F$1965,SMALL(IF('CALC. ORÇAMENTO'!$C$2:$C$1965=PAINEL!$C$6,ROW('CALC. ORÇAMENTO'!$C$2:$C$1965)-ROW('CALC. ORÇAMENTO'!$C$2)+1,FALSE),ROWS($A$2:$E170))))</f>
        <v/>
      </c>
    </row>
    <row r="172" spans="1:5" ht="15.75" customHeight="1" x14ac:dyDescent="0.2">
      <c r="A172" s="130" t="e">
        <f t="array" ref="A172">IF(ROWS($A$2:$E$2)&gt;COUNTIF('CALC. ORÇAMENTO'!$C$2:$C$1965,PAINEL!$C$6),"",INDEX('CALC. ORÇAMENTO'!$A$2:$A$1965,SMALL(IF('CALC. ORÇAMENTO'!$C$2:$C$1965=PAINEL!$C$6,ROW('CALC. ORÇAMENTO'!$C$2:$C$1965)-ROW('CALC. ORÇAMENTO'!$C$2)+1,FALSE),ROWS($A$2:$E171))))</f>
        <v>#NUM!</v>
      </c>
      <c r="B172" s="130" t="e">
        <f t="array" ref="B172">IF(ROWS($A$2:$E$2)&gt;COUNTIF('CALC. ORÇAMENTO'!$C$2:$C$1965,PAINEL!$C$6),"",INDEX('CALC. ORÇAMENTO'!$B$2:$B$1965,SMALL(IF('CALC. ORÇAMENTO'!$C$2:$C$1965=PAINEL!$C$6,ROW('CALC. ORÇAMENTO'!$C$2:$C$1965)-ROW('CALC. ORÇAMENTO'!$C$2)+1,FALSE),ROWS($A$2:$E171))))</f>
        <v>#NUM!</v>
      </c>
      <c r="C172" s="131" t="str">
        <f t="array" ref="C172">IF(ROWS($A$2:$E171)&gt;COUNTIF('CALC. ORÇAMENTO'!$C$2:$C$1965,PAINEL!$C$6),"",INDEX('CALC. ORÇAMENTO'!$D$2:$D$1965,SMALL(IF('CALC. ORÇAMENTO'!$C$2:$C$1965=PAINEL!$C$6,ROW('CALC. ORÇAMENTO'!$C$2:$C$1965)-ROW('CALC. ORÇAMENTO'!$C$2)+1,FALSE),ROWS($A$2:$E171))))</f>
        <v/>
      </c>
      <c r="D172" s="130" t="str">
        <f t="array" ref="D172">IF(ROWS($A$2:$E171)&gt;COUNTIF('CALC. ORÇAMENTO'!$C$2:$C$1965,PAINEL!$C$6),"",INDEX('CALC. ORÇAMENTO'!$E$2:$E$1965,SMALL(IF('CALC. ORÇAMENTO'!$C$2:$C$1965=PAINEL!$C$6,ROW('CALC. ORÇAMENTO'!$C$2:$C$1965)-ROW('CALC. ORÇAMENTO'!$C$2)+1,FALSE),ROWS($A$2:$E171))))</f>
        <v/>
      </c>
      <c r="E172" s="132" t="str">
        <f t="array" ref="E172">IF(ROWS($A$2:$E171)&gt;COUNTIF('CALC. ORÇAMENTO'!$C$2:$C$1965,PAINEL!$C$6),"",INDEX('CALC. ORÇAMENTO'!$F$2:$F$1965,SMALL(IF('CALC. ORÇAMENTO'!$C$2:$C$1965=PAINEL!$C$6,ROW('CALC. ORÇAMENTO'!$C$2:$C$1965)-ROW('CALC. ORÇAMENTO'!$C$2)+1,FALSE),ROWS($A$2:$E171))))</f>
        <v/>
      </c>
    </row>
    <row r="173" spans="1:5" ht="15.75" customHeight="1" x14ac:dyDescent="0.2">
      <c r="A173" s="130" t="e">
        <f t="array" ref="A173">IF(ROWS($A$2:$E$2)&gt;COUNTIF('CALC. ORÇAMENTO'!$C$2:$C$1965,PAINEL!$C$6),"",INDEX('CALC. ORÇAMENTO'!$A$2:$A$1965,SMALL(IF('CALC. ORÇAMENTO'!$C$2:$C$1965=PAINEL!$C$6,ROW('CALC. ORÇAMENTO'!$C$2:$C$1965)-ROW('CALC. ORÇAMENTO'!$C$2)+1,FALSE),ROWS($A$2:$E172))))</f>
        <v>#NUM!</v>
      </c>
      <c r="B173" s="130" t="e">
        <f t="array" ref="B173">IF(ROWS($A$2:$E$2)&gt;COUNTIF('CALC. ORÇAMENTO'!$C$2:$C$1965,PAINEL!$C$6),"",INDEX('CALC. ORÇAMENTO'!$B$2:$B$1965,SMALL(IF('CALC. ORÇAMENTO'!$C$2:$C$1965=PAINEL!$C$6,ROW('CALC. ORÇAMENTO'!$C$2:$C$1965)-ROW('CALC. ORÇAMENTO'!$C$2)+1,FALSE),ROWS($A$2:$E172))))</f>
        <v>#NUM!</v>
      </c>
      <c r="C173" s="131" t="str">
        <f t="array" ref="C173">IF(ROWS($A$2:$E172)&gt;COUNTIF('CALC. ORÇAMENTO'!$C$2:$C$1965,PAINEL!$C$6),"",INDEX('CALC. ORÇAMENTO'!$D$2:$D$1965,SMALL(IF('CALC. ORÇAMENTO'!$C$2:$C$1965=PAINEL!$C$6,ROW('CALC. ORÇAMENTO'!$C$2:$C$1965)-ROW('CALC. ORÇAMENTO'!$C$2)+1,FALSE),ROWS($A$2:$E172))))</f>
        <v/>
      </c>
      <c r="D173" s="130" t="str">
        <f t="array" ref="D173">IF(ROWS($A$2:$E172)&gt;COUNTIF('CALC. ORÇAMENTO'!$C$2:$C$1965,PAINEL!$C$6),"",INDEX('CALC. ORÇAMENTO'!$E$2:$E$1965,SMALL(IF('CALC. ORÇAMENTO'!$C$2:$C$1965=PAINEL!$C$6,ROW('CALC. ORÇAMENTO'!$C$2:$C$1965)-ROW('CALC. ORÇAMENTO'!$C$2)+1,FALSE),ROWS($A$2:$E172))))</f>
        <v/>
      </c>
      <c r="E173" s="132" t="str">
        <f t="array" ref="E173">IF(ROWS($A$2:$E172)&gt;COUNTIF('CALC. ORÇAMENTO'!$C$2:$C$1965,PAINEL!$C$6),"",INDEX('CALC. ORÇAMENTO'!$F$2:$F$1965,SMALL(IF('CALC. ORÇAMENTO'!$C$2:$C$1965=PAINEL!$C$6,ROW('CALC. ORÇAMENTO'!$C$2:$C$1965)-ROW('CALC. ORÇAMENTO'!$C$2)+1,FALSE),ROWS($A$2:$E172))))</f>
        <v/>
      </c>
    </row>
    <row r="174" spans="1:5" ht="15.75" customHeight="1" x14ac:dyDescent="0.2">
      <c r="A174" s="130" t="e">
        <f t="array" ref="A174">IF(ROWS($A$2:$E$2)&gt;COUNTIF('CALC. ORÇAMENTO'!$C$2:$C$1965,PAINEL!$C$6),"",INDEX('CALC. ORÇAMENTO'!$A$2:$A$1965,SMALL(IF('CALC. ORÇAMENTO'!$C$2:$C$1965=PAINEL!$C$6,ROW('CALC. ORÇAMENTO'!$C$2:$C$1965)-ROW('CALC. ORÇAMENTO'!$C$2)+1,FALSE),ROWS($A$2:$E173))))</f>
        <v>#NUM!</v>
      </c>
      <c r="B174" s="130" t="e">
        <f t="array" ref="B174">IF(ROWS($A$2:$E$2)&gt;COUNTIF('CALC. ORÇAMENTO'!$C$2:$C$1965,PAINEL!$C$6),"",INDEX('CALC. ORÇAMENTO'!$B$2:$B$1965,SMALL(IF('CALC. ORÇAMENTO'!$C$2:$C$1965=PAINEL!$C$6,ROW('CALC. ORÇAMENTO'!$C$2:$C$1965)-ROW('CALC. ORÇAMENTO'!$C$2)+1,FALSE),ROWS($A$2:$E173))))</f>
        <v>#NUM!</v>
      </c>
      <c r="C174" s="131" t="str">
        <f t="array" ref="C174">IF(ROWS($A$2:$E173)&gt;COUNTIF('CALC. ORÇAMENTO'!$C$2:$C$1965,PAINEL!$C$6),"",INDEX('CALC. ORÇAMENTO'!$D$2:$D$1965,SMALL(IF('CALC. ORÇAMENTO'!$C$2:$C$1965=PAINEL!$C$6,ROW('CALC. ORÇAMENTO'!$C$2:$C$1965)-ROW('CALC. ORÇAMENTO'!$C$2)+1,FALSE),ROWS($A$2:$E173))))</f>
        <v/>
      </c>
      <c r="D174" s="130" t="str">
        <f t="array" ref="D174">IF(ROWS($A$2:$E173)&gt;COUNTIF('CALC. ORÇAMENTO'!$C$2:$C$1965,PAINEL!$C$6),"",INDEX('CALC. ORÇAMENTO'!$E$2:$E$1965,SMALL(IF('CALC. ORÇAMENTO'!$C$2:$C$1965=PAINEL!$C$6,ROW('CALC. ORÇAMENTO'!$C$2:$C$1965)-ROW('CALC. ORÇAMENTO'!$C$2)+1,FALSE),ROWS($A$2:$E173))))</f>
        <v/>
      </c>
      <c r="E174" s="132" t="str">
        <f t="array" ref="E174">IF(ROWS($A$2:$E173)&gt;COUNTIF('CALC. ORÇAMENTO'!$C$2:$C$1965,PAINEL!$C$6),"",INDEX('CALC. ORÇAMENTO'!$F$2:$F$1965,SMALL(IF('CALC. ORÇAMENTO'!$C$2:$C$1965=PAINEL!$C$6,ROW('CALC. ORÇAMENTO'!$C$2:$C$1965)-ROW('CALC. ORÇAMENTO'!$C$2)+1,FALSE),ROWS($A$2:$E173))))</f>
        <v/>
      </c>
    </row>
    <row r="175" spans="1:5" ht="15.75" customHeight="1" x14ac:dyDescent="0.2">
      <c r="A175" s="130" t="e">
        <f t="array" ref="A175">IF(ROWS($A$2:$E$2)&gt;COUNTIF('CALC. ORÇAMENTO'!$C$2:$C$1965,PAINEL!$C$6),"",INDEX('CALC. ORÇAMENTO'!$A$2:$A$1965,SMALL(IF('CALC. ORÇAMENTO'!$C$2:$C$1965=PAINEL!$C$6,ROW('CALC. ORÇAMENTO'!$C$2:$C$1965)-ROW('CALC. ORÇAMENTO'!$C$2)+1,FALSE),ROWS($A$2:$E174))))</f>
        <v>#NUM!</v>
      </c>
      <c r="B175" s="130" t="e">
        <f t="array" ref="B175">IF(ROWS($A$2:$E$2)&gt;COUNTIF('CALC. ORÇAMENTO'!$C$2:$C$1965,PAINEL!$C$6),"",INDEX('CALC. ORÇAMENTO'!$B$2:$B$1965,SMALL(IF('CALC. ORÇAMENTO'!$C$2:$C$1965=PAINEL!$C$6,ROW('CALC. ORÇAMENTO'!$C$2:$C$1965)-ROW('CALC. ORÇAMENTO'!$C$2)+1,FALSE),ROWS($A$2:$E174))))</f>
        <v>#NUM!</v>
      </c>
      <c r="C175" s="131" t="str">
        <f t="array" ref="C175">IF(ROWS($A$2:$E174)&gt;COUNTIF('CALC. ORÇAMENTO'!$C$2:$C$1965,PAINEL!$C$6),"",INDEX('CALC. ORÇAMENTO'!$D$2:$D$1965,SMALL(IF('CALC. ORÇAMENTO'!$C$2:$C$1965=PAINEL!$C$6,ROW('CALC. ORÇAMENTO'!$C$2:$C$1965)-ROW('CALC. ORÇAMENTO'!$C$2)+1,FALSE),ROWS($A$2:$E174))))</f>
        <v/>
      </c>
      <c r="D175" s="130" t="str">
        <f t="array" ref="D175">IF(ROWS($A$2:$E174)&gt;COUNTIF('CALC. ORÇAMENTO'!$C$2:$C$1965,PAINEL!$C$6),"",INDEX('CALC. ORÇAMENTO'!$E$2:$E$1965,SMALL(IF('CALC. ORÇAMENTO'!$C$2:$C$1965=PAINEL!$C$6,ROW('CALC. ORÇAMENTO'!$C$2:$C$1965)-ROW('CALC. ORÇAMENTO'!$C$2)+1,FALSE),ROWS($A$2:$E174))))</f>
        <v/>
      </c>
      <c r="E175" s="132" t="str">
        <f t="array" ref="E175">IF(ROWS($A$2:$E174)&gt;COUNTIF('CALC. ORÇAMENTO'!$C$2:$C$1965,PAINEL!$C$6),"",INDEX('CALC. ORÇAMENTO'!$F$2:$F$1965,SMALL(IF('CALC. ORÇAMENTO'!$C$2:$C$1965=PAINEL!$C$6,ROW('CALC. ORÇAMENTO'!$C$2:$C$1965)-ROW('CALC. ORÇAMENTO'!$C$2)+1,FALSE),ROWS($A$2:$E174))))</f>
        <v/>
      </c>
    </row>
    <row r="176" spans="1:5" ht="15.75" customHeight="1" x14ac:dyDescent="0.2">
      <c r="A176" s="130" t="e">
        <f t="array" ref="A176">IF(ROWS($A$2:$E$2)&gt;COUNTIF('CALC. ORÇAMENTO'!$C$2:$C$1965,PAINEL!$C$6),"",INDEX('CALC. ORÇAMENTO'!$A$2:$A$1965,SMALL(IF('CALC. ORÇAMENTO'!$C$2:$C$1965=PAINEL!$C$6,ROW('CALC. ORÇAMENTO'!$C$2:$C$1965)-ROW('CALC. ORÇAMENTO'!$C$2)+1,FALSE),ROWS($A$2:$E175))))</f>
        <v>#NUM!</v>
      </c>
      <c r="B176" s="130" t="e">
        <f t="array" ref="B176">IF(ROWS($A$2:$E$2)&gt;COUNTIF('CALC. ORÇAMENTO'!$C$2:$C$1965,PAINEL!$C$6),"",INDEX('CALC. ORÇAMENTO'!$B$2:$B$1965,SMALL(IF('CALC. ORÇAMENTO'!$C$2:$C$1965=PAINEL!$C$6,ROW('CALC. ORÇAMENTO'!$C$2:$C$1965)-ROW('CALC. ORÇAMENTO'!$C$2)+1,FALSE),ROWS($A$2:$E175))))</f>
        <v>#NUM!</v>
      </c>
      <c r="C176" s="131" t="str">
        <f t="array" ref="C176">IF(ROWS($A$2:$E175)&gt;COUNTIF('CALC. ORÇAMENTO'!$C$2:$C$1965,PAINEL!$C$6),"",INDEX('CALC. ORÇAMENTO'!$D$2:$D$1965,SMALL(IF('CALC. ORÇAMENTO'!$C$2:$C$1965=PAINEL!$C$6,ROW('CALC. ORÇAMENTO'!$C$2:$C$1965)-ROW('CALC. ORÇAMENTO'!$C$2)+1,FALSE),ROWS($A$2:$E175))))</f>
        <v/>
      </c>
      <c r="D176" s="130" t="str">
        <f t="array" ref="D176">IF(ROWS($A$2:$E175)&gt;COUNTIF('CALC. ORÇAMENTO'!$C$2:$C$1965,PAINEL!$C$6),"",INDEX('CALC. ORÇAMENTO'!$E$2:$E$1965,SMALL(IF('CALC. ORÇAMENTO'!$C$2:$C$1965=PAINEL!$C$6,ROW('CALC. ORÇAMENTO'!$C$2:$C$1965)-ROW('CALC. ORÇAMENTO'!$C$2)+1,FALSE),ROWS($A$2:$E175))))</f>
        <v/>
      </c>
      <c r="E176" s="132" t="str">
        <f t="array" ref="E176">IF(ROWS($A$2:$E175)&gt;COUNTIF('CALC. ORÇAMENTO'!$C$2:$C$1965,PAINEL!$C$6),"",INDEX('CALC. ORÇAMENTO'!$F$2:$F$1965,SMALL(IF('CALC. ORÇAMENTO'!$C$2:$C$1965=PAINEL!$C$6,ROW('CALC. ORÇAMENTO'!$C$2:$C$1965)-ROW('CALC. ORÇAMENTO'!$C$2)+1,FALSE),ROWS($A$2:$E175))))</f>
        <v/>
      </c>
    </row>
    <row r="177" spans="1:5" ht="15.75" customHeight="1" x14ac:dyDescent="0.2">
      <c r="A177" s="130" t="e">
        <f t="array" ref="A177">IF(ROWS($A$2:$E$2)&gt;COUNTIF('CALC. ORÇAMENTO'!$C$2:$C$1965,PAINEL!$C$6),"",INDEX('CALC. ORÇAMENTO'!$A$2:$A$1965,SMALL(IF('CALC. ORÇAMENTO'!$C$2:$C$1965=PAINEL!$C$6,ROW('CALC. ORÇAMENTO'!$C$2:$C$1965)-ROW('CALC. ORÇAMENTO'!$C$2)+1,FALSE),ROWS($A$2:$E176))))</f>
        <v>#NUM!</v>
      </c>
      <c r="B177" s="130" t="e">
        <f t="array" ref="B177">IF(ROWS($A$2:$E$2)&gt;COUNTIF('CALC. ORÇAMENTO'!$C$2:$C$1965,PAINEL!$C$6),"",INDEX('CALC. ORÇAMENTO'!$B$2:$B$1965,SMALL(IF('CALC. ORÇAMENTO'!$C$2:$C$1965=PAINEL!$C$6,ROW('CALC. ORÇAMENTO'!$C$2:$C$1965)-ROW('CALC. ORÇAMENTO'!$C$2)+1,FALSE),ROWS($A$2:$E176))))</f>
        <v>#NUM!</v>
      </c>
      <c r="C177" s="131" t="str">
        <f t="array" ref="C177">IF(ROWS($A$2:$E176)&gt;COUNTIF('CALC. ORÇAMENTO'!$C$2:$C$1965,PAINEL!$C$6),"",INDEX('CALC. ORÇAMENTO'!$D$2:$D$1965,SMALL(IF('CALC. ORÇAMENTO'!$C$2:$C$1965=PAINEL!$C$6,ROW('CALC. ORÇAMENTO'!$C$2:$C$1965)-ROW('CALC. ORÇAMENTO'!$C$2)+1,FALSE),ROWS($A$2:$E176))))</f>
        <v/>
      </c>
      <c r="D177" s="130" t="str">
        <f t="array" ref="D177">IF(ROWS($A$2:$E176)&gt;COUNTIF('CALC. ORÇAMENTO'!$C$2:$C$1965,PAINEL!$C$6),"",INDEX('CALC. ORÇAMENTO'!$E$2:$E$1965,SMALL(IF('CALC. ORÇAMENTO'!$C$2:$C$1965=PAINEL!$C$6,ROW('CALC. ORÇAMENTO'!$C$2:$C$1965)-ROW('CALC. ORÇAMENTO'!$C$2)+1,FALSE),ROWS($A$2:$E176))))</f>
        <v/>
      </c>
      <c r="E177" s="132" t="str">
        <f t="array" ref="E177">IF(ROWS($A$2:$E176)&gt;COUNTIF('CALC. ORÇAMENTO'!$C$2:$C$1965,PAINEL!$C$6),"",INDEX('CALC. ORÇAMENTO'!$F$2:$F$1965,SMALL(IF('CALC. ORÇAMENTO'!$C$2:$C$1965=PAINEL!$C$6,ROW('CALC. ORÇAMENTO'!$C$2:$C$1965)-ROW('CALC. ORÇAMENTO'!$C$2)+1,FALSE),ROWS($A$2:$E176))))</f>
        <v/>
      </c>
    </row>
    <row r="178" spans="1:5" ht="15.75" customHeight="1" x14ac:dyDescent="0.2">
      <c r="A178" s="130" t="e">
        <f t="array" ref="A178">IF(ROWS($A$2:$E$2)&gt;COUNTIF('CALC. ORÇAMENTO'!$C$2:$C$1965,PAINEL!$C$6),"",INDEX('CALC. ORÇAMENTO'!$A$2:$A$1965,SMALL(IF('CALC. ORÇAMENTO'!$C$2:$C$1965=PAINEL!$C$6,ROW('CALC. ORÇAMENTO'!$C$2:$C$1965)-ROW('CALC. ORÇAMENTO'!$C$2)+1,FALSE),ROWS($A$2:$E177))))</f>
        <v>#NUM!</v>
      </c>
      <c r="B178" s="130" t="e">
        <f t="array" ref="B178">IF(ROWS($A$2:$E$2)&gt;COUNTIF('CALC. ORÇAMENTO'!$C$2:$C$1965,PAINEL!$C$6),"",INDEX('CALC. ORÇAMENTO'!$B$2:$B$1965,SMALL(IF('CALC. ORÇAMENTO'!$C$2:$C$1965=PAINEL!$C$6,ROW('CALC. ORÇAMENTO'!$C$2:$C$1965)-ROW('CALC. ORÇAMENTO'!$C$2)+1,FALSE),ROWS($A$2:$E177))))</f>
        <v>#NUM!</v>
      </c>
      <c r="C178" s="131" t="str">
        <f t="array" ref="C178">IF(ROWS($A$2:$E177)&gt;COUNTIF('CALC. ORÇAMENTO'!$C$2:$C$1965,PAINEL!$C$6),"",INDEX('CALC. ORÇAMENTO'!$D$2:$D$1965,SMALL(IF('CALC. ORÇAMENTO'!$C$2:$C$1965=PAINEL!$C$6,ROW('CALC. ORÇAMENTO'!$C$2:$C$1965)-ROW('CALC. ORÇAMENTO'!$C$2)+1,FALSE),ROWS($A$2:$E177))))</f>
        <v/>
      </c>
      <c r="D178" s="130" t="str">
        <f t="array" ref="D178">IF(ROWS($A$2:$E177)&gt;COUNTIF('CALC. ORÇAMENTO'!$C$2:$C$1965,PAINEL!$C$6),"",INDEX('CALC. ORÇAMENTO'!$E$2:$E$1965,SMALL(IF('CALC. ORÇAMENTO'!$C$2:$C$1965=PAINEL!$C$6,ROW('CALC. ORÇAMENTO'!$C$2:$C$1965)-ROW('CALC. ORÇAMENTO'!$C$2)+1,FALSE),ROWS($A$2:$E177))))</f>
        <v/>
      </c>
      <c r="E178" s="132" t="str">
        <f t="array" ref="E178">IF(ROWS($A$2:$E177)&gt;COUNTIF('CALC. ORÇAMENTO'!$C$2:$C$1965,PAINEL!$C$6),"",INDEX('CALC. ORÇAMENTO'!$F$2:$F$1965,SMALL(IF('CALC. ORÇAMENTO'!$C$2:$C$1965=PAINEL!$C$6,ROW('CALC. ORÇAMENTO'!$C$2:$C$1965)-ROW('CALC. ORÇAMENTO'!$C$2)+1,FALSE),ROWS($A$2:$E177))))</f>
        <v/>
      </c>
    </row>
    <row r="179" spans="1:5" ht="15.75" customHeight="1" x14ac:dyDescent="0.2">
      <c r="A179" s="130" t="e">
        <f t="array" ref="A179">IF(ROWS($A$2:$E$2)&gt;COUNTIF('CALC. ORÇAMENTO'!$C$2:$C$1965,PAINEL!$C$6),"",INDEX('CALC. ORÇAMENTO'!$A$2:$A$1965,SMALL(IF('CALC. ORÇAMENTO'!$C$2:$C$1965=PAINEL!$C$6,ROW('CALC. ORÇAMENTO'!$C$2:$C$1965)-ROW('CALC. ORÇAMENTO'!$C$2)+1,FALSE),ROWS($A$2:$E178))))</f>
        <v>#NUM!</v>
      </c>
      <c r="B179" s="130" t="e">
        <f t="array" ref="B179">IF(ROWS($A$2:$E$2)&gt;COUNTIF('CALC. ORÇAMENTO'!$C$2:$C$1965,PAINEL!$C$6),"",INDEX('CALC. ORÇAMENTO'!$B$2:$B$1965,SMALL(IF('CALC. ORÇAMENTO'!$C$2:$C$1965=PAINEL!$C$6,ROW('CALC. ORÇAMENTO'!$C$2:$C$1965)-ROW('CALC. ORÇAMENTO'!$C$2)+1,FALSE),ROWS($A$2:$E178))))</f>
        <v>#NUM!</v>
      </c>
      <c r="C179" s="131" t="str">
        <f t="array" ref="C179">IF(ROWS($A$2:$E178)&gt;COUNTIF('CALC. ORÇAMENTO'!$C$2:$C$1965,PAINEL!$C$6),"",INDEX('CALC. ORÇAMENTO'!$D$2:$D$1965,SMALL(IF('CALC. ORÇAMENTO'!$C$2:$C$1965=PAINEL!$C$6,ROW('CALC. ORÇAMENTO'!$C$2:$C$1965)-ROW('CALC. ORÇAMENTO'!$C$2)+1,FALSE),ROWS($A$2:$E178))))</f>
        <v/>
      </c>
      <c r="D179" s="130" t="str">
        <f t="array" ref="D179">IF(ROWS($A$2:$E178)&gt;COUNTIF('CALC. ORÇAMENTO'!$C$2:$C$1965,PAINEL!$C$6),"",INDEX('CALC. ORÇAMENTO'!$E$2:$E$1965,SMALL(IF('CALC. ORÇAMENTO'!$C$2:$C$1965=PAINEL!$C$6,ROW('CALC. ORÇAMENTO'!$C$2:$C$1965)-ROW('CALC. ORÇAMENTO'!$C$2)+1,FALSE),ROWS($A$2:$E178))))</f>
        <v/>
      </c>
      <c r="E179" s="132" t="str">
        <f t="array" ref="E179">IF(ROWS($A$2:$E178)&gt;COUNTIF('CALC. ORÇAMENTO'!$C$2:$C$1965,PAINEL!$C$6),"",INDEX('CALC. ORÇAMENTO'!$F$2:$F$1965,SMALL(IF('CALC. ORÇAMENTO'!$C$2:$C$1965=PAINEL!$C$6,ROW('CALC. ORÇAMENTO'!$C$2:$C$1965)-ROW('CALC. ORÇAMENTO'!$C$2)+1,FALSE),ROWS($A$2:$E178))))</f>
        <v/>
      </c>
    </row>
    <row r="180" spans="1:5" ht="15.75" customHeight="1" x14ac:dyDescent="0.2">
      <c r="A180" s="130" t="e">
        <f t="array" ref="A180">IF(ROWS($A$2:$E$2)&gt;COUNTIF('CALC. ORÇAMENTO'!$C$2:$C$1965,PAINEL!$C$6),"",INDEX('CALC. ORÇAMENTO'!$A$2:$A$1965,SMALL(IF('CALC. ORÇAMENTO'!$C$2:$C$1965=PAINEL!$C$6,ROW('CALC. ORÇAMENTO'!$C$2:$C$1965)-ROW('CALC. ORÇAMENTO'!$C$2)+1,FALSE),ROWS($A$2:$E179))))</f>
        <v>#NUM!</v>
      </c>
      <c r="B180" s="130" t="e">
        <f t="array" ref="B180">IF(ROWS($A$2:$E$2)&gt;COUNTIF('CALC. ORÇAMENTO'!$C$2:$C$1965,PAINEL!$C$6),"",INDEX('CALC. ORÇAMENTO'!$B$2:$B$1965,SMALL(IF('CALC. ORÇAMENTO'!$C$2:$C$1965=PAINEL!$C$6,ROW('CALC. ORÇAMENTO'!$C$2:$C$1965)-ROW('CALC. ORÇAMENTO'!$C$2)+1,FALSE),ROWS($A$2:$E179))))</f>
        <v>#NUM!</v>
      </c>
      <c r="C180" s="131" t="str">
        <f t="array" ref="C180">IF(ROWS($A$2:$E179)&gt;COUNTIF('CALC. ORÇAMENTO'!$C$2:$C$1965,PAINEL!$C$6),"",INDEX('CALC. ORÇAMENTO'!$D$2:$D$1965,SMALL(IF('CALC. ORÇAMENTO'!$C$2:$C$1965=PAINEL!$C$6,ROW('CALC. ORÇAMENTO'!$C$2:$C$1965)-ROW('CALC. ORÇAMENTO'!$C$2)+1,FALSE),ROWS($A$2:$E179))))</f>
        <v/>
      </c>
      <c r="D180" s="130" t="str">
        <f t="array" ref="D180">IF(ROWS($A$2:$E179)&gt;COUNTIF('CALC. ORÇAMENTO'!$C$2:$C$1965,PAINEL!$C$6),"",INDEX('CALC. ORÇAMENTO'!$E$2:$E$1965,SMALL(IF('CALC. ORÇAMENTO'!$C$2:$C$1965=PAINEL!$C$6,ROW('CALC. ORÇAMENTO'!$C$2:$C$1965)-ROW('CALC. ORÇAMENTO'!$C$2)+1,FALSE),ROWS($A$2:$E179))))</f>
        <v/>
      </c>
      <c r="E180" s="132" t="str">
        <f t="array" ref="E180">IF(ROWS($A$2:$E179)&gt;COUNTIF('CALC. ORÇAMENTO'!$C$2:$C$1965,PAINEL!$C$6),"",INDEX('CALC. ORÇAMENTO'!$F$2:$F$1965,SMALL(IF('CALC. ORÇAMENTO'!$C$2:$C$1965=PAINEL!$C$6,ROW('CALC. ORÇAMENTO'!$C$2:$C$1965)-ROW('CALC. ORÇAMENTO'!$C$2)+1,FALSE),ROWS($A$2:$E179))))</f>
        <v/>
      </c>
    </row>
    <row r="181" spans="1:5" ht="15.75" customHeight="1" x14ac:dyDescent="0.2">
      <c r="A181" s="130" t="e">
        <f t="array" ref="A181">IF(ROWS($A$2:$E$2)&gt;COUNTIF('CALC. ORÇAMENTO'!$C$2:$C$1965,PAINEL!$C$6),"",INDEX('CALC. ORÇAMENTO'!$A$2:$A$1965,SMALL(IF('CALC. ORÇAMENTO'!$C$2:$C$1965=PAINEL!$C$6,ROW('CALC. ORÇAMENTO'!$C$2:$C$1965)-ROW('CALC. ORÇAMENTO'!$C$2)+1,FALSE),ROWS($A$2:$E180))))</f>
        <v>#NUM!</v>
      </c>
      <c r="B181" s="130" t="e">
        <f t="array" ref="B181">IF(ROWS($A$2:$E$2)&gt;COUNTIF('CALC. ORÇAMENTO'!$C$2:$C$1965,PAINEL!$C$6),"",INDEX('CALC. ORÇAMENTO'!$B$2:$B$1965,SMALL(IF('CALC. ORÇAMENTO'!$C$2:$C$1965=PAINEL!$C$6,ROW('CALC. ORÇAMENTO'!$C$2:$C$1965)-ROW('CALC. ORÇAMENTO'!$C$2)+1,FALSE),ROWS($A$2:$E180))))</f>
        <v>#NUM!</v>
      </c>
      <c r="C181" s="131" t="str">
        <f t="array" ref="C181">IF(ROWS($A$2:$E180)&gt;COUNTIF('CALC. ORÇAMENTO'!$C$2:$C$1965,PAINEL!$C$6),"",INDEX('CALC. ORÇAMENTO'!$D$2:$D$1965,SMALL(IF('CALC. ORÇAMENTO'!$C$2:$C$1965=PAINEL!$C$6,ROW('CALC. ORÇAMENTO'!$C$2:$C$1965)-ROW('CALC. ORÇAMENTO'!$C$2)+1,FALSE),ROWS($A$2:$E180))))</f>
        <v/>
      </c>
      <c r="D181" s="130" t="str">
        <f t="array" ref="D181">IF(ROWS($A$2:$E180)&gt;COUNTIF('CALC. ORÇAMENTO'!$C$2:$C$1965,PAINEL!$C$6),"",INDEX('CALC. ORÇAMENTO'!$E$2:$E$1965,SMALL(IF('CALC. ORÇAMENTO'!$C$2:$C$1965=PAINEL!$C$6,ROW('CALC. ORÇAMENTO'!$C$2:$C$1965)-ROW('CALC. ORÇAMENTO'!$C$2)+1,FALSE),ROWS($A$2:$E180))))</f>
        <v/>
      </c>
      <c r="E181" s="132" t="str">
        <f t="array" ref="E181">IF(ROWS($A$2:$E180)&gt;COUNTIF('CALC. ORÇAMENTO'!$C$2:$C$1965,PAINEL!$C$6),"",INDEX('CALC. ORÇAMENTO'!$F$2:$F$1965,SMALL(IF('CALC. ORÇAMENTO'!$C$2:$C$1965=PAINEL!$C$6,ROW('CALC. ORÇAMENTO'!$C$2:$C$1965)-ROW('CALC. ORÇAMENTO'!$C$2)+1,FALSE),ROWS($A$2:$E180))))</f>
        <v/>
      </c>
    </row>
    <row r="182" spans="1:5" ht="15.75" customHeight="1" x14ac:dyDescent="0.2">
      <c r="A182" s="130" t="e">
        <f t="array" ref="A182">IF(ROWS($A$2:$E$2)&gt;COUNTIF('CALC. ORÇAMENTO'!$C$2:$C$1965,PAINEL!$C$6),"",INDEX('CALC. ORÇAMENTO'!$A$2:$A$1965,SMALL(IF('CALC. ORÇAMENTO'!$C$2:$C$1965=PAINEL!$C$6,ROW('CALC. ORÇAMENTO'!$C$2:$C$1965)-ROW('CALC. ORÇAMENTO'!$C$2)+1,FALSE),ROWS($A$2:$E181))))</f>
        <v>#NUM!</v>
      </c>
      <c r="B182" s="130" t="e">
        <f t="array" ref="B182">IF(ROWS($A$2:$E$2)&gt;COUNTIF('CALC. ORÇAMENTO'!$C$2:$C$1965,PAINEL!$C$6),"",INDEX('CALC. ORÇAMENTO'!$B$2:$B$1965,SMALL(IF('CALC. ORÇAMENTO'!$C$2:$C$1965=PAINEL!$C$6,ROW('CALC. ORÇAMENTO'!$C$2:$C$1965)-ROW('CALC. ORÇAMENTO'!$C$2)+1,FALSE),ROWS($A$2:$E181))))</f>
        <v>#NUM!</v>
      </c>
      <c r="C182" s="131" t="str">
        <f t="array" ref="C182">IF(ROWS($A$2:$E181)&gt;COUNTIF('CALC. ORÇAMENTO'!$C$2:$C$1965,PAINEL!$C$6),"",INDEX('CALC. ORÇAMENTO'!$D$2:$D$1965,SMALL(IF('CALC. ORÇAMENTO'!$C$2:$C$1965=PAINEL!$C$6,ROW('CALC. ORÇAMENTO'!$C$2:$C$1965)-ROW('CALC. ORÇAMENTO'!$C$2)+1,FALSE),ROWS($A$2:$E181))))</f>
        <v/>
      </c>
      <c r="D182" s="130" t="str">
        <f t="array" ref="D182">IF(ROWS($A$2:$E181)&gt;COUNTIF('CALC. ORÇAMENTO'!$C$2:$C$1965,PAINEL!$C$6),"",INDEX('CALC. ORÇAMENTO'!$E$2:$E$1965,SMALL(IF('CALC. ORÇAMENTO'!$C$2:$C$1965=PAINEL!$C$6,ROW('CALC. ORÇAMENTO'!$C$2:$C$1965)-ROW('CALC. ORÇAMENTO'!$C$2)+1,FALSE),ROWS($A$2:$E181))))</f>
        <v/>
      </c>
      <c r="E182" s="132" t="str">
        <f t="array" ref="E182">IF(ROWS($A$2:$E181)&gt;COUNTIF('CALC. ORÇAMENTO'!$C$2:$C$1965,PAINEL!$C$6),"",INDEX('CALC. ORÇAMENTO'!$F$2:$F$1965,SMALL(IF('CALC. ORÇAMENTO'!$C$2:$C$1965=PAINEL!$C$6,ROW('CALC. ORÇAMENTO'!$C$2:$C$1965)-ROW('CALC. ORÇAMENTO'!$C$2)+1,FALSE),ROWS($A$2:$E181))))</f>
        <v/>
      </c>
    </row>
    <row r="183" spans="1:5" ht="15.75" customHeight="1" x14ac:dyDescent="0.2">
      <c r="A183" s="130" t="e">
        <f t="array" ref="A183">IF(ROWS($A$2:$E$2)&gt;COUNTIF('CALC. ORÇAMENTO'!$C$2:$C$1965,PAINEL!$C$6),"",INDEX('CALC. ORÇAMENTO'!$A$2:$A$1965,SMALL(IF('CALC. ORÇAMENTO'!$C$2:$C$1965=PAINEL!$C$6,ROW('CALC. ORÇAMENTO'!$C$2:$C$1965)-ROW('CALC. ORÇAMENTO'!$C$2)+1,FALSE),ROWS($A$2:$E182))))</f>
        <v>#NUM!</v>
      </c>
      <c r="B183" s="130" t="e">
        <f t="array" ref="B183">IF(ROWS($A$2:$E$2)&gt;COUNTIF('CALC. ORÇAMENTO'!$C$2:$C$1965,PAINEL!$C$6),"",INDEX('CALC. ORÇAMENTO'!$B$2:$B$1965,SMALL(IF('CALC. ORÇAMENTO'!$C$2:$C$1965=PAINEL!$C$6,ROW('CALC. ORÇAMENTO'!$C$2:$C$1965)-ROW('CALC. ORÇAMENTO'!$C$2)+1,FALSE),ROWS($A$2:$E182))))</f>
        <v>#NUM!</v>
      </c>
      <c r="C183" s="131" t="str">
        <f t="array" ref="C183">IF(ROWS($A$2:$E182)&gt;COUNTIF('CALC. ORÇAMENTO'!$C$2:$C$1965,PAINEL!$C$6),"",INDEX('CALC. ORÇAMENTO'!$D$2:$D$1965,SMALL(IF('CALC. ORÇAMENTO'!$C$2:$C$1965=PAINEL!$C$6,ROW('CALC. ORÇAMENTO'!$C$2:$C$1965)-ROW('CALC. ORÇAMENTO'!$C$2)+1,FALSE),ROWS($A$2:$E182))))</f>
        <v/>
      </c>
      <c r="D183" s="130" t="str">
        <f t="array" ref="D183">IF(ROWS($A$2:$E182)&gt;COUNTIF('CALC. ORÇAMENTO'!$C$2:$C$1965,PAINEL!$C$6),"",INDEX('CALC. ORÇAMENTO'!$E$2:$E$1965,SMALL(IF('CALC. ORÇAMENTO'!$C$2:$C$1965=PAINEL!$C$6,ROW('CALC. ORÇAMENTO'!$C$2:$C$1965)-ROW('CALC. ORÇAMENTO'!$C$2)+1,FALSE),ROWS($A$2:$E182))))</f>
        <v/>
      </c>
      <c r="E183" s="132" t="str">
        <f t="array" ref="E183">IF(ROWS($A$2:$E182)&gt;COUNTIF('CALC. ORÇAMENTO'!$C$2:$C$1965,PAINEL!$C$6),"",INDEX('CALC. ORÇAMENTO'!$F$2:$F$1965,SMALL(IF('CALC. ORÇAMENTO'!$C$2:$C$1965=PAINEL!$C$6,ROW('CALC. ORÇAMENTO'!$C$2:$C$1965)-ROW('CALC. ORÇAMENTO'!$C$2)+1,FALSE),ROWS($A$2:$E182))))</f>
        <v/>
      </c>
    </row>
    <row r="184" spans="1:5" ht="15.75" customHeight="1" x14ac:dyDescent="0.2">
      <c r="A184" s="130" t="e">
        <f t="array" ref="A184">IF(ROWS($A$2:$E$2)&gt;COUNTIF('CALC. ORÇAMENTO'!$C$2:$C$1965,PAINEL!$C$6),"",INDEX('CALC. ORÇAMENTO'!$A$2:$A$1965,SMALL(IF('CALC. ORÇAMENTO'!$C$2:$C$1965=PAINEL!$C$6,ROW('CALC. ORÇAMENTO'!$C$2:$C$1965)-ROW('CALC. ORÇAMENTO'!$C$2)+1,FALSE),ROWS($A$2:$E183))))</f>
        <v>#NUM!</v>
      </c>
      <c r="B184" s="130" t="e">
        <f t="array" ref="B184">IF(ROWS($A$2:$E$2)&gt;COUNTIF('CALC. ORÇAMENTO'!$C$2:$C$1965,PAINEL!$C$6),"",INDEX('CALC. ORÇAMENTO'!$B$2:$B$1965,SMALL(IF('CALC. ORÇAMENTO'!$C$2:$C$1965=PAINEL!$C$6,ROW('CALC. ORÇAMENTO'!$C$2:$C$1965)-ROW('CALC. ORÇAMENTO'!$C$2)+1,FALSE),ROWS($A$2:$E183))))</f>
        <v>#NUM!</v>
      </c>
      <c r="C184" s="131" t="str">
        <f t="array" ref="C184">IF(ROWS($A$2:$E183)&gt;COUNTIF('CALC. ORÇAMENTO'!$C$2:$C$1965,PAINEL!$C$6),"",INDEX('CALC. ORÇAMENTO'!$D$2:$D$1965,SMALL(IF('CALC. ORÇAMENTO'!$C$2:$C$1965=PAINEL!$C$6,ROW('CALC. ORÇAMENTO'!$C$2:$C$1965)-ROW('CALC. ORÇAMENTO'!$C$2)+1,FALSE),ROWS($A$2:$E183))))</f>
        <v/>
      </c>
      <c r="D184" s="130" t="str">
        <f t="array" ref="D184">IF(ROWS($A$2:$E183)&gt;COUNTIF('CALC. ORÇAMENTO'!$C$2:$C$1965,PAINEL!$C$6),"",INDEX('CALC. ORÇAMENTO'!$E$2:$E$1965,SMALL(IF('CALC. ORÇAMENTO'!$C$2:$C$1965=PAINEL!$C$6,ROW('CALC. ORÇAMENTO'!$C$2:$C$1965)-ROW('CALC. ORÇAMENTO'!$C$2)+1,FALSE),ROWS($A$2:$E183))))</f>
        <v/>
      </c>
      <c r="E184" s="132" t="str">
        <f t="array" ref="E184">IF(ROWS($A$2:$E183)&gt;COUNTIF('CALC. ORÇAMENTO'!$C$2:$C$1965,PAINEL!$C$6),"",INDEX('CALC. ORÇAMENTO'!$F$2:$F$1965,SMALL(IF('CALC. ORÇAMENTO'!$C$2:$C$1965=PAINEL!$C$6,ROW('CALC. ORÇAMENTO'!$C$2:$C$1965)-ROW('CALC. ORÇAMENTO'!$C$2)+1,FALSE),ROWS($A$2:$E183))))</f>
        <v/>
      </c>
    </row>
    <row r="185" spans="1:5" ht="15.75" customHeight="1" x14ac:dyDescent="0.2">
      <c r="A185" s="130" t="e">
        <f t="array" ref="A185">IF(ROWS($A$2:$E$2)&gt;COUNTIF('CALC. ORÇAMENTO'!$C$2:$C$1965,PAINEL!$C$6),"",INDEX('CALC. ORÇAMENTO'!$A$2:$A$1965,SMALL(IF('CALC. ORÇAMENTO'!$C$2:$C$1965=PAINEL!$C$6,ROW('CALC. ORÇAMENTO'!$C$2:$C$1965)-ROW('CALC. ORÇAMENTO'!$C$2)+1,FALSE),ROWS($A$2:$E184))))</f>
        <v>#NUM!</v>
      </c>
      <c r="B185" s="130" t="e">
        <f t="array" ref="B185">IF(ROWS($A$2:$E$2)&gt;COUNTIF('CALC. ORÇAMENTO'!$C$2:$C$1965,PAINEL!$C$6),"",INDEX('CALC. ORÇAMENTO'!$B$2:$B$1965,SMALL(IF('CALC. ORÇAMENTO'!$C$2:$C$1965=PAINEL!$C$6,ROW('CALC. ORÇAMENTO'!$C$2:$C$1965)-ROW('CALC. ORÇAMENTO'!$C$2)+1,FALSE),ROWS($A$2:$E184))))</f>
        <v>#NUM!</v>
      </c>
      <c r="C185" s="131" t="str">
        <f t="array" ref="C185">IF(ROWS($A$2:$E184)&gt;COUNTIF('CALC. ORÇAMENTO'!$C$2:$C$1965,PAINEL!$C$6),"",INDEX('CALC. ORÇAMENTO'!$D$2:$D$1965,SMALL(IF('CALC. ORÇAMENTO'!$C$2:$C$1965=PAINEL!$C$6,ROW('CALC. ORÇAMENTO'!$C$2:$C$1965)-ROW('CALC. ORÇAMENTO'!$C$2)+1,FALSE),ROWS($A$2:$E184))))</f>
        <v/>
      </c>
      <c r="D185" s="130" t="str">
        <f t="array" ref="D185">IF(ROWS($A$2:$E184)&gt;COUNTIF('CALC. ORÇAMENTO'!$C$2:$C$1965,PAINEL!$C$6),"",INDEX('CALC. ORÇAMENTO'!$E$2:$E$1965,SMALL(IF('CALC. ORÇAMENTO'!$C$2:$C$1965=PAINEL!$C$6,ROW('CALC. ORÇAMENTO'!$C$2:$C$1965)-ROW('CALC. ORÇAMENTO'!$C$2)+1,FALSE),ROWS($A$2:$E184))))</f>
        <v/>
      </c>
      <c r="E185" s="132" t="str">
        <f t="array" ref="E185">IF(ROWS($A$2:$E184)&gt;COUNTIF('CALC. ORÇAMENTO'!$C$2:$C$1965,PAINEL!$C$6),"",INDEX('CALC. ORÇAMENTO'!$F$2:$F$1965,SMALL(IF('CALC. ORÇAMENTO'!$C$2:$C$1965=PAINEL!$C$6,ROW('CALC. ORÇAMENTO'!$C$2:$C$1965)-ROW('CALC. ORÇAMENTO'!$C$2)+1,FALSE),ROWS($A$2:$E184))))</f>
        <v/>
      </c>
    </row>
    <row r="186" spans="1:5" ht="15.75" customHeight="1" x14ac:dyDescent="0.2">
      <c r="A186" s="130" t="e">
        <f t="array" ref="A186">IF(ROWS($A$2:$E$2)&gt;COUNTIF('CALC. ORÇAMENTO'!$C$2:$C$1965,PAINEL!$C$6),"",INDEX('CALC. ORÇAMENTO'!$A$2:$A$1965,SMALL(IF('CALC. ORÇAMENTO'!$C$2:$C$1965=PAINEL!$C$6,ROW('CALC. ORÇAMENTO'!$C$2:$C$1965)-ROW('CALC. ORÇAMENTO'!$C$2)+1,FALSE),ROWS($A$2:$E185))))</f>
        <v>#NUM!</v>
      </c>
      <c r="B186" s="130" t="e">
        <f t="array" ref="B186">IF(ROWS($A$2:$E$2)&gt;COUNTIF('CALC. ORÇAMENTO'!$C$2:$C$1965,PAINEL!$C$6),"",INDEX('CALC. ORÇAMENTO'!$B$2:$B$1965,SMALL(IF('CALC. ORÇAMENTO'!$C$2:$C$1965=PAINEL!$C$6,ROW('CALC. ORÇAMENTO'!$C$2:$C$1965)-ROW('CALC. ORÇAMENTO'!$C$2)+1,FALSE),ROWS($A$2:$E185))))</f>
        <v>#NUM!</v>
      </c>
      <c r="C186" s="131" t="str">
        <f t="array" ref="C186">IF(ROWS($A$2:$E185)&gt;COUNTIF('CALC. ORÇAMENTO'!$C$2:$C$1965,PAINEL!$C$6),"",INDEX('CALC. ORÇAMENTO'!$D$2:$D$1965,SMALL(IF('CALC. ORÇAMENTO'!$C$2:$C$1965=PAINEL!$C$6,ROW('CALC. ORÇAMENTO'!$C$2:$C$1965)-ROW('CALC. ORÇAMENTO'!$C$2)+1,FALSE),ROWS($A$2:$E185))))</f>
        <v/>
      </c>
      <c r="D186" s="130" t="str">
        <f t="array" ref="D186">IF(ROWS($A$2:$E185)&gt;COUNTIF('CALC. ORÇAMENTO'!$C$2:$C$1965,PAINEL!$C$6),"",INDEX('CALC. ORÇAMENTO'!$E$2:$E$1965,SMALL(IF('CALC. ORÇAMENTO'!$C$2:$C$1965=PAINEL!$C$6,ROW('CALC. ORÇAMENTO'!$C$2:$C$1965)-ROW('CALC. ORÇAMENTO'!$C$2)+1,FALSE),ROWS($A$2:$E185))))</f>
        <v/>
      </c>
      <c r="E186" s="132" t="str">
        <f t="array" ref="E186">IF(ROWS($A$2:$E185)&gt;COUNTIF('CALC. ORÇAMENTO'!$C$2:$C$1965,PAINEL!$C$6),"",INDEX('CALC. ORÇAMENTO'!$F$2:$F$1965,SMALL(IF('CALC. ORÇAMENTO'!$C$2:$C$1965=PAINEL!$C$6,ROW('CALC. ORÇAMENTO'!$C$2:$C$1965)-ROW('CALC. ORÇAMENTO'!$C$2)+1,FALSE),ROWS($A$2:$E185))))</f>
        <v/>
      </c>
    </row>
    <row r="187" spans="1:5" ht="15.75" customHeight="1" x14ac:dyDescent="0.2">
      <c r="A187" s="130" t="e">
        <f t="array" ref="A187">IF(ROWS($A$2:$E$2)&gt;COUNTIF('CALC. ORÇAMENTO'!$C$2:$C$1965,PAINEL!$C$6),"",INDEX('CALC. ORÇAMENTO'!$A$2:$A$1965,SMALL(IF('CALC. ORÇAMENTO'!$C$2:$C$1965=PAINEL!$C$6,ROW('CALC. ORÇAMENTO'!$C$2:$C$1965)-ROW('CALC. ORÇAMENTO'!$C$2)+1,FALSE),ROWS($A$2:$E186))))</f>
        <v>#NUM!</v>
      </c>
      <c r="B187" s="130" t="e">
        <f t="array" ref="B187">IF(ROWS($A$2:$E$2)&gt;COUNTIF('CALC. ORÇAMENTO'!$C$2:$C$1965,PAINEL!$C$6),"",INDEX('CALC. ORÇAMENTO'!$B$2:$B$1965,SMALL(IF('CALC. ORÇAMENTO'!$C$2:$C$1965=PAINEL!$C$6,ROW('CALC. ORÇAMENTO'!$C$2:$C$1965)-ROW('CALC. ORÇAMENTO'!$C$2)+1,FALSE),ROWS($A$2:$E186))))</f>
        <v>#NUM!</v>
      </c>
      <c r="C187" s="131" t="str">
        <f t="array" ref="C187">IF(ROWS($A$2:$E186)&gt;COUNTIF('CALC. ORÇAMENTO'!$C$2:$C$1965,PAINEL!$C$6),"",INDEX('CALC. ORÇAMENTO'!$D$2:$D$1965,SMALL(IF('CALC. ORÇAMENTO'!$C$2:$C$1965=PAINEL!$C$6,ROW('CALC. ORÇAMENTO'!$C$2:$C$1965)-ROW('CALC. ORÇAMENTO'!$C$2)+1,FALSE),ROWS($A$2:$E186))))</f>
        <v/>
      </c>
      <c r="D187" s="130" t="str">
        <f t="array" ref="D187">IF(ROWS($A$2:$E186)&gt;COUNTIF('CALC. ORÇAMENTO'!$C$2:$C$1965,PAINEL!$C$6),"",INDEX('CALC. ORÇAMENTO'!$E$2:$E$1965,SMALL(IF('CALC. ORÇAMENTO'!$C$2:$C$1965=PAINEL!$C$6,ROW('CALC. ORÇAMENTO'!$C$2:$C$1965)-ROW('CALC. ORÇAMENTO'!$C$2)+1,FALSE),ROWS($A$2:$E186))))</f>
        <v/>
      </c>
      <c r="E187" s="132" t="str">
        <f t="array" ref="E187">IF(ROWS($A$2:$E186)&gt;COUNTIF('CALC. ORÇAMENTO'!$C$2:$C$1965,PAINEL!$C$6),"",INDEX('CALC. ORÇAMENTO'!$F$2:$F$1965,SMALL(IF('CALC. ORÇAMENTO'!$C$2:$C$1965=PAINEL!$C$6,ROW('CALC. ORÇAMENTO'!$C$2:$C$1965)-ROW('CALC. ORÇAMENTO'!$C$2)+1,FALSE),ROWS($A$2:$E186))))</f>
        <v/>
      </c>
    </row>
    <row r="188" spans="1:5" ht="15.75" customHeight="1" x14ac:dyDescent="0.2">
      <c r="A188" s="130" t="e">
        <f t="array" ref="A188">IF(ROWS($A$2:$E$2)&gt;COUNTIF('CALC. ORÇAMENTO'!$C$2:$C$1965,PAINEL!$C$6),"",INDEX('CALC. ORÇAMENTO'!$A$2:$A$1965,SMALL(IF('CALC. ORÇAMENTO'!$C$2:$C$1965=PAINEL!$C$6,ROW('CALC. ORÇAMENTO'!$C$2:$C$1965)-ROW('CALC. ORÇAMENTO'!$C$2)+1,FALSE),ROWS($A$2:$E187))))</f>
        <v>#NUM!</v>
      </c>
      <c r="B188" s="130" t="e">
        <f t="array" ref="B188">IF(ROWS($A$2:$E$2)&gt;COUNTIF('CALC. ORÇAMENTO'!$C$2:$C$1965,PAINEL!$C$6),"",INDEX('CALC. ORÇAMENTO'!$B$2:$B$1965,SMALL(IF('CALC. ORÇAMENTO'!$C$2:$C$1965=PAINEL!$C$6,ROW('CALC. ORÇAMENTO'!$C$2:$C$1965)-ROW('CALC. ORÇAMENTO'!$C$2)+1,FALSE),ROWS($A$2:$E187))))</f>
        <v>#NUM!</v>
      </c>
      <c r="C188" s="131" t="str">
        <f t="array" ref="C188">IF(ROWS($A$2:$E187)&gt;COUNTIF('CALC. ORÇAMENTO'!$C$2:$C$1965,PAINEL!$C$6),"",INDEX('CALC. ORÇAMENTO'!$D$2:$D$1965,SMALL(IF('CALC. ORÇAMENTO'!$C$2:$C$1965=PAINEL!$C$6,ROW('CALC. ORÇAMENTO'!$C$2:$C$1965)-ROW('CALC. ORÇAMENTO'!$C$2)+1,FALSE),ROWS($A$2:$E187))))</f>
        <v/>
      </c>
      <c r="D188" s="130" t="str">
        <f t="array" ref="D188">IF(ROWS($A$2:$E187)&gt;COUNTIF('CALC. ORÇAMENTO'!$C$2:$C$1965,PAINEL!$C$6),"",INDEX('CALC. ORÇAMENTO'!$E$2:$E$1965,SMALL(IF('CALC. ORÇAMENTO'!$C$2:$C$1965=PAINEL!$C$6,ROW('CALC. ORÇAMENTO'!$C$2:$C$1965)-ROW('CALC. ORÇAMENTO'!$C$2)+1,FALSE),ROWS($A$2:$E187))))</f>
        <v/>
      </c>
      <c r="E188" s="132" t="str">
        <f t="array" ref="E188">IF(ROWS($A$2:$E187)&gt;COUNTIF('CALC. ORÇAMENTO'!$C$2:$C$1965,PAINEL!$C$6),"",INDEX('CALC. ORÇAMENTO'!$F$2:$F$1965,SMALL(IF('CALC. ORÇAMENTO'!$C$2:$C$1965=PAINEL!$C$6,ROW('CALC. ORÇAMENTO'!$C$2:$C$1965)-ROW('CALC. ORÇAMENTO'!$C$2)+1,FALSE),ROWS($A$2:$E187))))</f>
        <v/>
      </c>
    </row>
    <row r="189" spans="1:5" ht="15.75" customHeight="1" x14ac:dyDescent="0.2">
      <c r="A189" s="130" t="e">
        <f t="array" ref="A189">IF(ROWS($A$2:$E$2)&gt;COUNTIF('CALC. ORÇAMENTO'!$C$2:$C$1965,PAINEL!$C$6),"",INDEX('CALC. ORÇAMENTO'!$A$2:$A$1965,SMALL(IF('CALC. ORÇAMENTO'!$C$2:$C$1965=PAINEL!$C$6,ROW('CALC. ORÇAMENTO'!$C$2:$C$1965)-ROW('CALC. ORÇAMENTO'!$C$2)+1,FALSE),ROWS($A$2:$E188))))</f>
        <v>#NUM!</v>
      </c>
      <c r="B189" s="130" t="e">
        <f t="array" ref="B189">IF(ROWS($A$2:$E$2)&gt;COUNTIF('CALC. ORÇAMENTO'!$C$2:$C$1965,PAINEL!$C$6),"",INDEX('CALC. ORÇAMENTO'!$B$2:$B$1965,SMALL(IF('CALC. ORÇAMENTO'!$C$2:$C$1965=PAINEL!$C$6,ROW('CALC. ORÇAMENTO'!$C$2:$C$1965)-ROW('CALC. ORÇAMENTO'!$C$2)+1,FALSE),ROWS($A$2:$E188))))</f>
        <v>#NUM!</v>
      </c>
      <c r="C189" s="131" t="str">
        <f t="array" ref="C189">IF(ROWS($A$2:$E188)&gt;COUNTIF('CALC. ORÇAMENTO'!$C$2:$C$1965,PAINEL!$C$6),"",INDEX('CALC. ORÇAMENTO'!$D$2:$D$1965,SMALL(IF('CALC. ORÇAMENTO'!$C$2:$C$1965=PAINEL!$C$6,ROW('CALC. ORÇAMENTO'!$C$2:$C$1965)-ROW('CALC. ORÇAMENTO'!$C$2)+1,FALSE),ROWS($A$2:$E188))))</f>
        <v/>
      </c>
      <c r="D189" s="130" t="str">
        <f t="array" ref="D189">IF(ROWS($A$2:$E188)&gt;COUNTIF('CALC. ORÇAMENTO'!$C$2:$C$1965,PAINEL!$C$6),"",INDEX('CALC. ORÇAMENTO'!$E$2:$E$1965,SMALL(IF('CALC. ORÇAMENTO'!$C$2:$C$1965=PAINEL!$C$6,ROW('CALC. ORÇAMENTO'!$C$2:$C$1965)-ROW('CALC. ORÇAMENTO'!$C$2)+1,FALSE),ROWS($A$2:$E188))))</f>
        <v/>
      </c>
      <c r="E189" s="132" t="str">
        <f t="array" ref="E189">IF(ROWS($A$2:$E188)&gt;COUNTIF('CALC. ORÇAMENTO'!$C$2:$C$1965,PAINEL!$C$6),"",INDEX('CALC. ORÇAMENTO'!$F$2:$F$1965,SMALL(IF('CALC. ORÇAMENTO'!$C$2:$C$1965=PAINEL!$C$6,ROW('CALC. ORÇAMENTO'!$C$2:$C$1965)-ROW('CALC. ORÇAMENTO'!$C$2)+1,FALSE),ROWS($A$2:$E188))))</f>
        <v/>
      </c>
    </row>
    <row r="190" spans="1:5" ht="15.75" customHeight="1" x14ac:dyDescent="0.2">
      <c r="A190" s="130" t="e">
        <f t="array" ref="A190">IF(ROWS($A$2:$E$2)&gt;COUNTIF('CALC. ORÇAMENTO'!$C$2:$C$1965,PAINEL!$C$6),"",INDEX('CALC. ORÇAMENTO'!$A$2:$A$1965,SMALL(IF('CALC. ORÇAMENTO'!$C$2:$C$1965=PAINEL!$C$6,ROW('CALC. ORÇAMENTO'!$C$2:$C$1965)-ROW('CALC. ORÇAMENTO'!$C$2)+1,FALSE),ROWS($A$2:$E189))))</f>
        <v>#NUM!</v>
      </c>
      <c r="B190" s="130" t="e">
        <f t="array" ref="B190">IF(ROWS($A$2:$E$2)&gt;COUNTIF('CALC. ORÇAMENTO'!$C$2:$C$1965,PAINEL!$C$6),"",INDEX('CALC. ORÇAMENTO'!$B$2:$B$1965,SMALL(IF('CALC. ORÇAMENTO'!$C$2:$C$1965=PAINEL!$C$6,ROW('CALC. ORÇAMENTO'!$C$2:$C$1965)-ROW('CALC. ORÇAMENTO'!$C$2)+1,FALSE),ROWS($A$2:$E189))))</f>
        <v>#NUM!</v>
      </c>
      <c r="C190" s="131" t="str">
        <f t="array" ref="C190">IF(ROWS($A$2:$E189)&gt;COUNTIF('CALC. ORÇAMENTO'!$C$2:$C$1965,PAINEL!$C$6),"",INDEX('CALC. ORÇAMENTO'!$D$2:$D$1965,SMALL(IF('CALC. ORÇAMENTO'!$C$2:$C$1965=PAINEL!$C$6,ROW('CALC. ORÇAMENTO'!$C$2:$C$1965)-ROW('CALC. ORÇAMENTO'!$C$2)+1,FALSE),ROWS($A$2:$E189))))</f>
        <v/>
      </c>
      <c r="D190" s="130" t="str">
        <f t="array" ref="D190">IF(ROWS($A$2:$E189)&gt;COUNTIF('CALC. ORÇAMENTO'!$C$2:$C$1965,PAINEL!$C$6),"",INDEX('CALC. ORÇAMENTO'!$E$2:$E$1965,SMALL(IF('CALC. ORÇAMENTO'!$C$2:$C$1965=PAINEL!$C$6,ROW('CALC. ORÇAMENTO'!$C$2:$C$1965)-ROW('CALC. ORÇAMENTO'!$C$2)+1,FALSE),ROWS($A$2:$E189))))</f>
        <v/>
      </c>
      <c r="E190" s="132" t="str">
        <f t="array" ref="E190">IF(ROWS($A$2:$E189)&gt;COUNTIF('CALC. ORÇAMENTO'!$C$2:$C$1965,PAINEL!$C$6),"",INDEX('CALC. ORÇAMENTO'!$F$2:$F$1965,SMALL(IF('CALC. ORÇAMENTO'!$C$2:$C$1965=PAINEL!$C$6,ROW('CALC. ORÇAMENTO'!$C$2:$C$1965)-ROW('CALC. ORÇAMENTO'!$C$2)+1,FALSE),ROWS($A$2:$E189))))</f>
        <v/>
      </c>
    </row>
    <row r="191" spans="1:5" ht="15.75" customHeight="1" x14ac:dyDescent="0.2">
      <c r="A191" s="130" t="e">
        <f t="array" ref="A191">IF(ROWS($A$2:$E$2)&gt;COUNTIF('CALC. ORÇAMENTO'!$C$2:$C$1965,PAINEL!$C$6),"",INDEX('CALC. ORÇAMENTO'!$A$2:$A$1965,SMALL(IF('CALC. ORÇAMENTO'!$C$2:$C$1965=PAINEL!$C$6,ROW('CALC. ORÇAMENTO'!$C$2:$C$1965)-ROW('CALC. ORÇAMENTO'!$C$2)+1,FALSE),ROWS($A$2:$E190))))</f>
        <v>#NUM!</v>
      </c>
      <c r="B191" s="130" t="e">
        <f t="array" ref="B191">IF(ROWS($A$2:$E$2)&gt;COUNTIF('CALC. ORÇAMENTO'!$C$2:$C$1965,PAINEL!$C$6),"",INDEX('CALC. ORÇAMENTO'!$B$2:$B$1965,SMALL(IF('CALC. ORÇAMENTO'!$C$2:$C$1965=PAINEL!$C$6,ROW('CALC. ORÇAMENTO'!$C$2:$C$1965)-ROW('CALC. ORÇAMENTO'!$C$2)+1,FALSE),ROWS($A$2:$E190))))</f>
        <v>#NUM!</v>
      </c>
      <c r="C191" s="131" t="str">
        <f t="array" ref="C191">IF(ROWS($A$2:$E190)&gt;COUNTIF('CALC. ORÇAMENTO'!$C$2:$C$1965,PAINEL!$C$6),"",INDEX('CALC. ORÇAMENTO'!$D$2:$D$1965,SMALL(IF('CALC. ORÇAMENTO'!$C$2:$C$1965=PAINEL!$C$6,ROW('CALC. ORÇAMENTO'!$C$2:$C$1965)-ROW('CALC. ORÇAMENTO'!$C$2)+1,FALSE),ROWS($A$2:$E190))))</f>
        <v/>
      </c>
      <c r="D191" s="130" t="str">
        <f t="array" ref="D191">IF(ROWS($A$2:$E190)&gt;COUNTIF('CALC. ORÇAMENTO'!$C$2:$C$1965,PAINEL!$C$6),"",INDEX('CALC. ORÇAMENTO'!$E$2:$E$1965,SMALL(IF('CALC. ORÇAMENTO'!$C$2:$C$1965=PAINEL!$C$6,ROW('CALC. ORÇAMENTO'!$C$2:$C$1965)-ROW('CALC. ORÇAMENTO'!$C$2)+1,FALSE),ROWS($A$2:$E190))))</f>
        <v/>
      </c>
      <c r="E191" s="132" t="str">
        <f t="array" ref="E191">IF(ROWS($A$2:$E190)&gt;COUNTIF('CALC. ORÇAMENTO'!$C$2:$C$1965,PAINEL!$C$6),"",INDEX('CALC. ORÇAMENTO'!$F$2:$F$1965,SMALL(IF('CALC. ORÇAMENTO'!$C$2:$C$1965=PAINEL!$C$6,ROW('CALC. ORÇAMENTO'!$C$2:$C$1965)-ROW('CALC. ORÇAMENTO'!$C$2)+1,FALSE),ROWS($A$2:$E190))))</f>
        <v/>
      </c>
    </row>
    <row r="192" spans="1:5" ht="15.75" customHeight="1" x14ac:dyDescent="0.2">
      <c r="A192" s="130" t="e">
        <f t="array" ref="A192">IF(ROWS($A$2:$E$2)&gt;COUNTIF('CALC. ORÇAMENTO'!$C$2:$C$1965,PAINEL!$C$6),"",INDEX('CALC. ORÇAMENTO'!$A$2:$A$1965,SMALL(IF('CALC. ORÇAMENTO'!$C$2:$C$1965=PAINEL!$C$6,ROW('CALC. ORÇAMENTO'!$C$2:$C$1965)-ROW('CALC. ORÇAMENTO'!$C$2)+1,FALSE),ROWS($A$2:$E191))))</f>
        <v>#NUM!</v>
      </c>
      <c r="B192" s="130" t="e">
        <f t="array" ref="B192">IF(ROWS($A$2:$E$2)&gt;COUNTIF('CALC. ORÇAMENTO'!$C$2:$C$1965,PAINEL!$C$6),"",INDEX('CALC. ORÇAMENTO'!$B$2:$B$1965,SMALL(IF('CALC. ORÇAMENTO'!$C$2:$C$1965=PAINEL!$C$6,ROW('CALC. ORÇAMENTO'!$C$2:$C$1965)-ROW('CALC. ORÇAMENTO'!$C$2)+1,FALSE),ROWS($A$2:$E191))))</f>
        <v>#NUM!</v>
      </c>
      <c r="C192" s="131" t="str">
        <f t="array" ref="C192">IF(ROWS($A$2:$E191)&gt;COUNTIF('CALC. ORÇAMENTO'!$C$2:$C$1965,PAINEL!$C$6),"",INDEX('CALC. ORÇAMENTO'!$D$2:$D$1965,SMALL(IF('CALC. ORÇAMENTO'!$C$2:$C$1965=PAINEL!$C$6,ROW('CALC. ORÇAMENTO'!$C$2:$C$1965)-ROW('CALC. ORÇAMENTO'!$C$2)+1,FALSE),ROWS($A$2:$E191))))</f>
        <v/>
      </c>
      <c r="D192" s="130" t="str">
        <f t="array" ref="D192">IF(ROWS($A$2:$E191)&gt;COUNTIF('CALC. ORÇAMENTO'!$C$2:$C$1965,PAINEL!$C$6),"",INDEX('CALC. ORÇAMENTO'!$E$2:$E$1965,SMALL(IF('CALC. ORÇAMENTO'!$C$2:$C$1965=PAINEL!$C$6,ROW('CALC. ORÇAMENTO'!$C$2:$C$1965)-ROW('CALC. ORÇAMENTO'!$C$2)+1,FALSE),ROWS($A$2:$E191))))</f>
        <v/>
      </c>
      <c r="E192" s="132" t="str">
        <f t="array" ref="E192">IF(ROWS($A$2:$E191)&gt;COUNTIF('CALC. ORÇAMENTO'!$C$2:$C$1965,PAINEL!$C$6),"",INDEX('CALC. ORÇAMENTO'!$F$2:$F$1965,SMALL(IF('CALC. ORÇAMENTO'!$C$2:$C$1965=PAINEL!$C$6,ROW('CALC. ORÇAMENTO'!$C$2:$C$1965)-ROW('CALC. ORÇAMENTO'!$C$2)+1,FALSE),ROWS($A$2:$E191))))</f>
        <v/>
      </c>
    </row>
    <row r="193" spans="1:5" ht="15.75" customHeight="1" x14ac:dyDescent="0.2">
      <c r="A193" s="130" t="e">
        <f t="array" ref="A193">IF(ROWS($A$2:$E$2)&gt;COUNTIF('CALC. ORÇAMENTO'!$C$2:$C$1965,PAINEL!$C$6),"",INDEX('CALC. ORÇAMENTO'!$A$2:$A$1965,SMALL(IF('CALC. ORÇAMENTO'!$C$2:$C$1965=PAINEL!$C$6,ROW('CALC. ORÇAMENTO'!$C$2:$C$1965)-ROW('CALC. ORÇAMENTO'!$C$2)+1,FALSE),ROWS($A$2:$E192))))</f>
        <v>#NUM!</v>
      </c>
      <c r="B193" s="130" t="e">
        <f t="array" ref="B193">IF(ROWS($A$2:$E$2)&gt;COUNTIF('CALC. ORÇAMENTO'!$C$2:$C$1965,PAINEL!$C$6),"",INDEX('CALC. ORÇAMENTO'!$B$2:$B$1965,SMALL(IF('CALC. ORÇAMENTO'!$C$2:$C$1965=PAINEL!$C$6,ROW('CALC. ORÇAMENTO'!$C$2:$C$1965)-ROW('CALC. ORÇAMENTO'!$C$2)+1,FALSE),ROWS($A$2:$E192))))</f>
        <v>#NUM!</v>
      </c>
      <c r="C193" s="131" t="str">
        <f t="array" ref="C193">IF(ROWS($A$2:$E192)&gt;COUNTIF('CALC. ORÇAMENTO'!$C$2:$C$1965,PAINEL!$C$6),"",INDEX('CALC. ORÇAMENTO'!$D$2:$D$1965,SMALL(IF('CALC. ORÇAMENTO'!$C$2:$C$1965=PAINEL!$C$6,ROW('CALC. ORÇAMENTO'!$C$2:$C$1965)-ROW('CALC. ORÇAMENTO'!$C$2)+1,FALSE),ROWS($A$2:$E192))))</f>
        <v/>
      </c>
      <c r="D193" s="130" t="str">
        <f t="array" ref="D193">IF(ROWS($A$2:$E192)&gt;COUNTIF('CALC. ORÇAMENTO'!$C$2:$C$1965,PAINEL!$C$6),"",INDEX('CALC. ORÇAMENTO'!$E$2:$E$1965,SMALL(IF('CALC. ORÇAMENTO'!$C$2:$C$1965=PAINEL!$C$6,ROW('CALC. ORÇAMENTO'!$C$2:$C$1965)-ROW('CALC. ORÇAMENTO'!$C$2)+1,FALSE),ROWS($A$2:$E192))))</f>
        <v/>
      </c>
      <c r="E193" s="132" t="str">
        <f t="array" ref="E193">IF(ROWS($A$2:$E192)&gt;COUNTIF('CALC. ORÇAMENTO'!$C$2:$C$1965,PAINEL!$C$6),"",INDEX('CALC. ORÇAMENTO'!$F$2:$F$1965,SMALL(IF('CALC. ORÇAMENTO'!$C$2:$C$1965=PAINEL!$C$6,ROW('CALC. ORÇAMENTO'!$C$2:$C$1965)-ROW('CALC. ORÇAMENTO'!$C$2)+1,FALSE),ROWS($A$2:$E192))))</f>
        <v/>
      </c>
    </row>
    <row r="194" spans="1:5" ht="15.75" customHeight="1" x14ac:dyDescent="0.2">
      <c r="A194" s="130" t="e">
        <f t="array" ref="A194">IF(ROWS($A$2:$E$2)&gt;COUNTIF('CALC. ORÇAMENTO'!$C$2:$C$1965,PAINEL!$C$6),"",INDEX('CALC. ORÇAMENTO'!$A$2:$A$1965,SMALL(IF('CALC. ORÇAMENTO'!$C$2:$C$1965=PAINEL!$C$6,ROW('CALC. ORÇAMENTO'!$C$2:$C$1965)-ROW('CALC. ORÇAMENTO'!$C$2)+1,FALSE),ROWS($A$2:$E193))))</f>
        <v>#NUM!</v>
      </c>
      <c r="B194" s="130" t="e">
        <f t="array" ref="B194">IF(ROWS($A$2:$E$2)&gt;COUNTIF('CALC. ORÇAMENTO'!$C$2:$C$1965,PAINEL!$C$6),"",INDEX('CALC. ORÇAMENTO'!$B$2:$B$1965,SMALL(IF('CALC. ORÇAMENTO'!$C$2:$C$1965=PAINEL!$C$6,ROW('CALC. ORÇAMENTO'!$C$2:$C$1965)-ROW('CALC. ORÇAMENTO'!$C$2)+1,FALSE),ROWS($A$2:$E193))))</f>
        <v>#NUM!</v>
      </c>
      <c r="C194" s="131" t="str">
        <f t="array" ref="C194">IF(ROWS($A$2:$E193)&gt;COUNTIF('CALC. ORÇAMENTO'!$C$2:$C$1965,PAINEL!$C$6),"",INDEX('CALC. ORÇAMENTO'!$D$2:$D$1965,SMALL(IF('CALC. ORÇAMENTO'!$C$2:$C$1965=PAINEL!$C$6,ROW('CALC. ORÇAMENTO'!$C$2:$C$1965)-ROW('CALC. ORÇAMENTO'!$C$2)+1,FALSE),ROWS($A$2:$E193))))</f>
        <v/>
      </c>
      <c r="D194" s="130" t="str">
        <f t="array" ref="D194">IF(ROWS($A$2:$E193)&gt;COUNTIF('CALC. ORÇAMENTO'!$C$2:$C$1965,PAINEL!$C$6),"",INDEX('CALC. ORÇAMENTO'!$E$2:$E$1965,SMALL(IF('CALC. ORÇAMENTO'!$C$2:$C$1965=PAINEL!$C$6,ROW('CALC. ORÇAMENTO'!$C$2:$C$1965)-ROW('CALC. ORÇAMENTO'!$C$2)+1,FALSE),ROWS($A$2:$E193))))</f>
        <v/>
      </c>
      <c r="E194" s="132" t="str">
        <f t="array" ref="E194">IF(ROWS($A$2:$E193)&gt;COUNTIF('CALC. ORÇAMENTO'!$C$2:$C$1965,PAINEL!$C$6),"",INDEX('CALC. ORÇAMENTO'!$F$2:$F$1965,SMALL(IF('CALC. ORÇAMENTO'!$C$2:$C$1965=PAINEL!$C$6,ROW('CALC. ORÇAMENTO'!$C$2:$C$1965)-ROW('CALC. ORÇAMENTO'!$C$2)+1,FALSE),ROWS($A$2:$E193))))</f>
        <v/>
      </c>
    </row>
    <row r="195" spans="1:5" ht="15.75" customHeight="1" x14ac:dyDescent="0.2"/>
    <row r="196" spans="1:5" ht="15.75" customHeight="1" x14ac:dyDescent="0.2"/>
    <row r="197" spans="1:5" ht="15.75" customHeight="1" x14ac:dyDescent="0.2"/>
    <row r="198" spans="1:5" ht="15.75" customHeight="1" x14ac:dyDescent="0.2"/>
    <row r="199" spans="1:5" ht="15.75" customHeight="1" x14ac:dyDescent="0.2"/>
    <row r="200" spans="1:5" ht="15.75" customHeight="1" x14ac:dyDescent="0.2"/>
    <row r="201" spans="1:5" ht="15.75" customHeight="1" x14ac:dyDescent="0.2"/>
    <row r="202" spans="1:5" ht="15.75" customHeight="1" x14ac:dyDescent="0.2"/>
    <row r="203" spans="1:5" ht="15.75" customHeight="1" x14ac:dyDescent="0.2"/>
    <row r="204" spans="1:5" ht="15.75" customHeight="1" x14ac:dyDescent="0.2"/>
    <row r="205" spans="1:5" ht="15.75" customHeight="1" x14ac:dyDescent="0.2"/>
    <row r="206" spans="1:5" ht="15.75" customHeight="1" x14ac:dyDescent="0.2"/>
    <row r="207" spans="1:5" ht="15.75" customHeight="1" x14ac:dyDescent="0.2"/>
    <row r="208" spans="1:5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CADASTRO CLIENTE</vt:lpstr>
      <vt:lpstr>PAINEL</vt:lpstr>
      <vt:lpstr>CHURRASQUEIRO + GUARN.</vt:lpstr>
      <vt:lpstr>PADRÃO BERNARDINOS</vt:lpstr>
      <vt:lpstr>CALC. ORÇAMENTO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Guilherme Andrade</cp:lastModifiedBy>
  <dcterms:created xsi:type="dcterms:W3CDTF">2020-10-15T22:24:14Z</dcterms:created>
  <dcterms:modified xsi:type="dcterms:W3CDTF">2025-03-19T13:05:18Z</dcterms:modified>
</cp:coreProperties>
</file>