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<sst xmlns="http://schemas.openxmlformats.org/spreadsheetml/2006/main" count="473" uniqueCount="204">
  <si>
    <t>Title</t>
  </si>
  <si>
    <t>Acceptance</t>
  </si>
  <si>
    <t>Level</t>
  </si>
  <si>
    <t>88.9%</t>
  </si>
  <si>
    <t>87.5%</t>
  </si>
  <si>
    <t>86.4%</t>
  </si>
  <si>
    <t>85.6%</t>
  </si>
  <si>
    <t>79.3%</t>
  </si>
  <si>
    <t>77.3%</t>
  </si>
  <si>
    <t>74.3%</t>
  </si>
  <si>
    <t>74.1%</t>
  </si>
  <si>
    <t>73.1%</t>
  </si>
  <si>
    <t>72.1%</t>
  </si>
  <si>
    <t>72.0%</t>
  </si>
  <si>
    <t>71.1%</t>
  </si>
  <si>
    <t>68.5%</t>
  </si>
  <si>
    <t>68.4%</t>
  </si>
  <si>
    <t>67.6%</t>
  </si>
  <si>
    <t>67.4%</t>
  </si>
  <si>
    <t>66.0%</t>
  </si>
  <si>
    <t>65.8%</t>
  </si>
  <si>
    <t>65.7%</t>
  </si>
  <si>
    <t>65.5%</t>
  </si>
  <si>
    <t>63.8%</t>
  </si>
  <si>
    <t>63.0%</t>
  </si>
  <si>
    <t>62.5%</t>
  </si>
  <si>
    <t>62.3%</t>
  </si>
  <si>
    <t>61.3%</t>
  </si>
  <si>
    <t>60.8%</t>
  </si>
  <si>
    <t>58.7%</t>
  </si>
  <si>
    <t>57.8%</t>
  </si>
  <si>
    <t>57.6%</t>
  </si>
  <si>
    <t>57.0%</t>
  </si>
  <si>
    <t>56.9%</t>
  </si>
  <si>
    <t>56.0%</t>
  </si>
  <si>
    <t>55.9%</t>
  </si>
  <si>
    <t>55.7%</t>
  </si>
  <si>
    <t>55.3%</t>
  </si>
  <si>
    <t>54.9%</t>
  </si>
  <si>
    <t>53.5%</t>
  </si>
  <si>
    <t>53.4%</t>
  </si>
  <si>
    <t>52.5%</t>
  </si>
  <si>
    <t>52.0%</t>
  </si>
  <si>
    <t>51.7%</t>
  </si>
  <si>
    <t>51.5%</t>
  </si>
  <si>
    <t>50.9%</t>
  </si>
  <si>
    <t>50.5%</t>
  </si>
  <si>
    <t>50.4%</t>
  </si>
  <si>
    <t>49.9%</t>
  </si>
  <si>
    <t>49.8%</t>
  </si>
  <si>
    <t>49.7%</t>
  </si>
  <si>
    <t>48.6%</t>
  </si>
  <si>
    <t>48.4%</t>
  </si>
  <si>
    <t>47.8%</t>
  </si>
  <si>
    <t>47.5%</t>
  </si>
  <si>
    <t>47.4%</t>
  </si>
  <si>
    <t>46.8%</t>
  </si>
  <si>
    <t>46.5%</t>
  </si>
  <si>
    <t>45.6%</t>
  </si>
  <si>
    <t>45.4%</t>
  </si>
  <si>
    <t>45.2%</t>
  </si>
  <si>
    <t>45.1%</t>
  </si>
  <si>
    <t>44.6%</t>
  </si>
  <si>
    <t>44.5%</t>
  </si>
  <si>
    <t>43.5%</t>
  </si>
  <si>
    <t>43.0%</t>
  </si>
  <si>
    <t>42.6%</t>
  </si>
  <si>
    <t>42.0%</t>
  </si>
  <si>
    <t>41.2%</t>
  </si>
  <si>
    <t>41.1%</t>
  </si>
  <si>
    <t>39.8%</t>
  </si>
  <si>
    <t>39.4%</t>
  </si>
  <si>
    <t>39.3%</t>
  </si>
  <si>
    <t>39.0%</t>
  </si>
  <si>
    <t>38.6%</t>
  </si>
  <si>
    <t>38.4%</t>
  </si>
  <si>
    <t>37.7%</t>
  </si>
  <si>
    <t>36.7%</t>
  </si>
  <si>
    <t>35.7%</t>
  </si>
  <si>
    <t>35.4%</t>
  </si>
  <si>
    <t>34.5%</t>
  </si>
  <si>
    <t>33.0%</t>
  </si>
  <si>
    <t>32.3%</t>
  </si>
  <si>
    <t>31.6%</t>
  </si>
  <si>
    <t>31.5%</t>
  </si>
  <si>
    <t>31.1%</t>
  </si>
  <si>
    <t>25.8%</t>
  </si>
  <si>
    <t>19.5%</t>
  </si>
  <si>
    <t>79.9%</t>
  </si>
  <si>
    <t>64.8%</t>
  </si>
  <si>
    <t>63.5%</t>
  </si>
  <si>
    <t>63.3%</t>
  </si>
  <si>
    <t>62.7%</t>
  </si>
  <si>
    <t>62.0%</t>
  </si>
  <si>
    <t>61.5%</t>
  </si>
  <si>
    <t>60.6%</t>
  </si>
  <si>
    <t>60.5%</t>
  </si>
  <si>
    <t>60.1%</t>
  </si>
  <si>
    <t>58.6%</t>
  </si>
  <si>
    <t>56.7%</t>
  </si>
  <si>
    <t>55.5%</t>
  </si>
  <si>
    <t>55.4%</t>
  </si>
  <si>
    <t>55.1%</t>
  </si>
  <si>
    <t>54.7%</t>
  </si>
  <si>
    <t>54.6%</t>
  </si>
  <si>
    <t>54.5%</t>
  </si>
  <si>
    <t>54.3%</t>
  </si>
  <si>
    <t>54.1%</t>
  </si>
  <si>
    <t>53.9%</t>
  </si>
  <si>
    <t>52.9%</t>
  </si>
  <si>
    <t>52.4%</t>
  </si>
  <si>
    <t>52.2%</t>
  </si>
  <si>
    <t>52.1%</t>
  </si>
  <si>
    <t>51.8%</t>
  </si>
  <si>
    <t>51.6%</t>
  </si>
  <si>
    <t>50.8%</t>
  </si>
  <si>
    <t>50.0%</t>
  </si>
  <si>
    <t>49.4%</t>
  </si>
  <si>
    <t>49.3%</t>
  </si>
  <si>
    <t>49.2%</t>
  </si>
  <si>
    <t>48.8%</t>
  </si>
  <si>
    <t>48.7%</t>
  </si>
  <si>
    <t>48.2%</t>
  </si>
  <si>
    <t>46.7%</t>
  </si>
  <si>
    <t>46.4%</t>
  </si>
  <si>
    <t>46.3%</t>
  </si>
  <si>
    <t>46.0%</t>
  </si>
  <si>
    <t>45.8%</t>
  </si>
  <si>
    <t>45.7%</t>
  </si>
  <si>
    <t>45.3%</t>
  </si>
  <si>
    <t>45.0%</t>
  </si>
  <si>
    <t>43.9%</t>
  </si>
  <si>
    <t>43.2%</t>
  </si>
  <si>
    <t>43.1%</t>
  </si>
  <si>
    <t>42.8%</t>
  </si>
  <si>
    <t>42.3%</t>
  </si>
  <si>
    <t>41.4%</t>
  </si>
  <si>
    <t>40.6%</t>
  </si>
  <si>
    <t>40.3%</t>
  </si>
  <si>
    <t>40.1%</t>
  </si>
  <si>
    <t>38.9%</t>
  </si>
  <si>
    <t>38.8%</t>
  </si>
  <si>
    <t>38.0%</t>
  </si>
  <si>
    <t>37.3%</t>
  </si>
  <si>
    <t>37.1%</t>
  </si>
  <si>
    <t>36.8%</t>
  </si>
  <si>
    <t>36.6%</t>
  </si>
  <si>
    <t>36.5%</t>
  </si>
  <si>
    <t>36.4%</t>
  </si>
  <si>
    <t>36.3%</t>
  </si>
  <si>
    <t>36.1%</t>
  </si>
  <si>
    <t>35.6%</t>
  </si>
  <si>
    <t>35.5%</t>
  </si>
  <si>
    <t>35.2%</t>
  </si>
  <si>
    <t>34.6%</t>
  </si>
  <si>
    <t>34.1%</t>
  </si>
  <si>
    <t>33.9%</t>
  </si>
  <si>
    <t>33.7%</t>
  </si>
  <si>
    <t>33.2%</t>
  </si>
  <si>
    <t>32.6%</t>
  </si>
  <si>
    <t>31.7%</t>
  </si>
  <si>
    <t>31.4%</t>
  </si>
  <si>
    <t>30.4%</t>
  </si>
  <si>
    <t>30.3%</t>
  </si>
  <si>
    <t>30.0%</t>
  </si>
  <si>
    <t>29.5%</t>
  </si>
  <si>
    <t>28.4%</t>
  </si>
  <si>
    <t>27.8%</t>
  </si>
  <si>
    <t>26.8%</t>
  </si>
  <si>
    <t>26.6%</t>
  </si>
  <si>
    <t>24.7%</t>
  </si>
  <si>
    <t>20.9%</t>
  </si>
  <si>
    <t>16.4%</t>
  </si>
  <si>
    <t>15.4%</t>
  </si>
  <si>
    <t>62.2%</t>
  </si>
  <si>
    <t>55.0%</t>
  </si>
  <si>
    <t>49.0%</t>
  </si>
  <si>
    <t>48.9%</t>
  </si>
  <si>
    <t>46.6%</t>
  </si>
  <si>
    <t>44.8%</t>
  </si>
  <si>
    <t>44.3%</t>
  </si>
  <si>
    <t>43.6%</t>
  </si>
  <si>
    <t>43.4%</t>
  </si>
  <si>
    <t>42.1%</t>
  </si>
  <si>
    <t>41.7%</t>
  </si>
  <si>
    <t>41.6%</t>
  </si>
  <si>
    <t>41.5%</t>
  </si>
  <si>
    <t>40.2%</t>
  </si>
  <si>
    <t>38.3%</t>
  </si>
  <si>
    <t>35.8%</t>
  </si>
  <si>
    <t>34.3%</t>
  </si>
  <si>
    <t>34.2%</t>
  </si>
  <si>
    <t>33.5%</t>
  </si>
  <si>
    <t>32.7%</t>
  </si>
  <si>
    <t>32.0%</t>
  </si>
  <si>
    <t>30.6%</t>
  </si>
  <si>
    <t>29.8%</t>
  </si>
  <si>
    <t>29.6%</t>
  </si>
  <si>
    <t>25.4%</t>
  </si>
  <si>
    <t>15.3%</t>
  </si>
  <si>
    <t>14.0%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</si>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</sst>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3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HYPERLINK("https://leetcode.com/problems/shuffle-the-array", "Shuffle the Array")</f>
        <v>0</v>
      </c>
      <c r="B2" t="s">
        <v>3</v>
      </c>
      <c r="C2" t="s">
        <v>201</v>
      </c>
    </row>
    <row r="3" spans="1:3">
      <c r="A3">
        <f>HYPERLINK("https://leetcode.com/problems/defanging-an-ip-address", "Defanging an IP Address")</f>
        <v>0</v>
      </c>
      <c r="B3" t="s">
        <v>4</v>
      </c>
      <c r="C3" t="s">
        <v>201</v>
      </c>
    </row>
    <row r="4" spans="1:3">
      <c r="A4">
        <f>HYPERLINK("https://leetcode.com/problems/jewels-and-stones", "Jewels and Stones")</f>
        <v>0</v>
      </c>
      <c r="B4" t="s">
        <v>5</v>
      </c>
      <c r="C4" t="s">
        <v>201</v>
      </c>
    </row>
    <row r="5" spans="1:3">
      <c r="A5">
        <f>HYPERLINK("https://leetcode.com/problems/how-many-numbers-are-smaller-than-the-current-number", "How Many Numbers Are Smaller Than the Current Number")</f>
        <v>0</v>
      </c>
      <c r="B5" t="s">
        <v>6</v>
      </c>
      <c r="C5" t="s">
        <v>201</v>
      </c>
    </row>
    <row r="6" spans="1:3">
      <c r="A6">
        <f>HYPERLINK("https://leetcode.com/problems/to-lower-case", "To Lower Case")</f>
        <v>0</v>
      </c>
      <c r="B6" t="s">
        <v>7</v>
      </c>
      <c r="C6" t="s">
        <v>201</v>
      </c>
    </row>
    <row r="7" spans="1:3">
      <c r="A7">
        <f>HYPERLINK("https://leetcode.com/problems/big-countries", "Big Countries")</f>
        <v>0</v>
      </c>
      <c r="B7" t="s">
        <v>8</v>
      </c>
      <c r="C7" t="s">
        <v>201</v>
      </c>
    </row>
    <row r="8" spans="1:3">
      <c r="A8">
        <f>HYPERLINK("https://leetcode.com/problems/self-dividing-numbers", "Self Dividing Numbers")</f>
        <v>0</v>
      </c>
      <c r="B8" t="s">
        <v>9</v>
      </c>
      <c r="C8" t="s">
        <v>201</v>
      </c>
    </row>
    <row r="9" spans="1:3">
      <c r="A9">
        <f>HYPERLINK("https://leetcode.com/problems/merge-two-binary-trees", "Merge Two Binary Trees")</f>
        <v>0</v>
      </c>
      <c r="B9" t="s">
        <v>10</v>
      </c>
      <c r="C9" t="s">
        <v>201</v>
      </c>
    </row>
    <row r="10" spans="1:3">
      <c r="A10">
        <f>HYPERLINK("https://leetcode.com/problems/search-in-a-binary-search-tree", "Search in a Binary Search Tree")</f>
        <v>0</v>
      </c>
      <c r="B10" t="s">
        <v>11</v>
      </c>
      <c r="C10" t="s">
        <v>201</v>
      </c>
    </row>
    <row r="11" spans="1:3">
      <c r="A11">
        <f>HYPERLINK("https://leetcode.com/problems/squares-of-a-sorted-array", "Squares of a Sorted Array")</f>
        <v>0</v>
      </c>
      <c r="B11" t="s">
        <v>12</v>
      </c>
      <c r="C11" t="s">
        <v>201</v>
      </c>
    </row>
    <row r="12" spans="1:3">
      <c r="A12">
        <f>HYPERLINK("https://leetcode.com/problems/array-partition-i", "Array Partition I")</f>
        <v>0</v>
      </c>
      <c r="B12" t="s">
        <v>13</v>
      </c>
      <c r="C12" t="s">
        <v>201</v>
      </c>
    </row>
    <row r="13" spans="1:3">
      <c r="A13">
        <f>HYPERLINK("https://leetcode.com/problems/height-checker", "Height Checker")</f>
        <v>0</v>
      </c>
      <c r="B13" t="s">
        <v>14</v>
      </c>
      <c r="C13" t="s">
        <v>201</v>
      </c>
    </row>
    <row r="14" spans="1:3">
      <c r="A14">
        <f>HYPERLINK("https://leetcode.com/problems/reverse-string", "Reverse String")</f>
        <v>0</v>
      </c>
      <c r="B14" t="s">
        <v>15</v>
      </c>
      <c r="C14" t="s">
        <v>201</v>
      </c>
    </row>
    <row r="15" spans="1:3">
      <c r="A15">
        <f>HYPERLINK("https://leetcode.com/problems/middle-of-the-linked-list", "Middle of the Linked List")</f>
        <v>0</v>
      </c>
      <c r="B15" t="s">
        <v>16</v>
      </c>
      <c r="C15" t="s">
        <v>201</v>
      </c>
    </row>
    <row r="16" spans="1:3">
      <c r="A16">
        <f>HYPERLINK("https://leetcode.com/problems/find-common-characters", "Find Common Characters")</f>
        <v>0</v>
      </c>
      <c r="B16" t="s">
        <v>17</v>
      </c>
      <c r="C16" t="s">
        <v>201</v>
      </c>
    </row>
    <row r="17" spans="1:3">
      <c r="A17">
        <f>HYPERLINK("https://leetcode.com/problems/unique-email-addresses", "Unique Email Addresses")</f>
        <v>0</v>
      </c>
      <c r="B17" t="s">
        <v>18</v>
      </c>
      <c r="C17" t="s">
        <v>201</v>
      </c>
    </row>
    <row r="18" spans="1:3">
      <c r="A18">
        <f>HYPERLINK("https://leetcode.com/problems/maximum-depth-of-binary-tree", "Maximum Depth of Binary Tree")</f>
        <v>0</v>
      </c>
      <c r="B18" t="s">
        <v>19</v>
      </c>
      <c r="C18" t="s">
        <v>201</v>
      </c>
    </row>
    <row r="19" spans="1:3">
      <c r="A19">
        <f>HYPERLINK("https://leetcode.com/problems/smallest-range-i", "Smallest Range I")</f>
        <v>0</v>
      </c>
      <c r="B19" t="s">
        <v>20</v>
      </c>
      <c r="C19" t="s">
        <v>201</v>
      </c>
    </row>
    <row r="20" spans="1:3">
      <c r="A20">
        <f>HYPERLINK("https://leetcode.com/problems/print-in-order", "Print in Order")</f>
        <v>0</v>
      </c>
      <c r="B20" t="s">
        <v>21</v>
      </c>
      <c r="C20" t="s">
        <v>201</v>
      </c>
    </row>
    <row r="21" spans="1:3">
      <c r="A21">
        <f>HYPERLINK("https://leetcode.com/problems/single-number", "Single Number")</f>
        <v>0</v>
      </c>
      <c r="B21" t="s">
        <v>22</v>
      </c>
      <c r="C21" t="s">
        <v>201</v>
      </c>
    </row>
    <row r="22" spans="1:3">
      <c r="A22">
        <f>HYPERLINK("https://leetcode.com/problems/delete-node-in-a-linked-list", "Delete Node in a Linked List")</f>
        <v>0</v>
      </c>
      <c r="B22" t="s">
        <v>23</v>
      </c>
      <c r="C22" t="s">
        <v>201</v>
      </c>
    </row>
    <row r="23" spans="1:3">
      <c r="A23">
        <f>HYPERLINK("https://leetcode.com/problems/trim-a-binary-search-tree", "Trim a Binary Search Tree")</f>
        <v>0</v>
      </c>
      <c r="B23" t="s">
        <v>24</v>
      </c>
      <c r="C23" t="s">
        <v>201</v>
      </c>
    </row>
    <row r="24" spans="1:3">
      <c r="A24">
        <f>HYPERLINK("https://leetcode.com/problems/reverse-linked-list", "Reverse Linked List")</f>
        <v>0</v>
      </c>
      <c r="B24" t="s">
        <v>25</v>
      </c>
      <c r="C24" t="s">
        <v>201</v>
      </c>
    </row>
    <row r="25" spans="1:3">
      <c r="A25">
        <f>HYPERLINK("https://leetcode.com/problems/fizz-buzz", "Fizz Buzz")</f>
        <v>0</v>
      </c>
      <c r="B25" t="s">
        <v>26</v>
      </c>
      <c r="C25" t="s">
        <v>201</v>
      </c>
    </row>
    <row r="26" spans="1:3">
      <c r="A26">
        <f>HYPERLINK("https://leetcode.com/problems/design-hashmap", "Design HashMap")</f>
        <v>0</v>
      </c>
      <c r="B26" t="s">
        <v>27</v>
      </c>
      <c r="C26" t="s">
        <v>201</v>
      </c>
    </row>
    <row r="27" spans="1:3">
      <c r="A27">
        <f>HYPERLINK("https://leetcode.com/problems/combine-two-tables", "Combine Two Tables")</f>
        <v>0</v>
      </c>
      <c r="B27" t="s">
        <v>28</v>
      </c>
      <c r="C27" t="s">
        <v>201</v>
      </c>
    </row>
    <row r="28" spans="1:3">
      <c r="A28">
        <f>HYPERLINK("https://leetcode.com/problems/majority-element", "Majority Element")</f>
        <v>0</v>
      </c>
      <c r="B28" t="s">
        <v>29</v>
      </c>
      <c r="C28" t="s">
        <v>201</v>
      </c>
    </row>
    <row r="29" spans="1:3">
      <c r="A29">
        <f>HYPERLINK("https://leetcode.com/problems/move-zeroes", "Move Zeroes")</f>
        <v>0</v>
      </c>
      <c r="B29" t="s">
        <v>30</v>
      </c>
      <c r="C29" t="s">
        <v>201</v>
      </c>
    </row>
    <row r="30" spans="1:3">
      <c r="A30">
        <f>HYPERLINK("https://leetcode.com/problems/add-digits", "Add Digits")</f>
        <v>0</v>
      </c>
      <c r="B30" t="s">
        <v>31</v>
      </c>
      <c r="C30" t="s">
        <v>201</v>
      </c>
    </row>
    <row r="31" spans="1:3">
      <c r="A31">
        <f>HYPERLINK("https://leetcode.com/problems/best-time-to-buy-and-sell-stock-ii", "Best Time to Buy and Sell Stock II")</f>
        <v>0</v>
      </c>
      <c r="B31" t="s">
        <v>32</v>
      </c>
      <c r="C31" t="s">
        <v>201</v>
      </c>
    </row>
    <row r="32" spans="1:3">
      <c r="A32">
        <f>HYPERLINK("https://leetcode.com/problems/employees-earning-more-than-their-managers", "Employees Earning More Than Their Managers")</f>
        <v>0</v>
      </c>
      <c r="B32" t="s">
        <v>33</v>
      </c>
      <c r="C32" t="s">
        <v>201</v>
      </c>
    </row>
    <row r="33" spans="1:3">
      <c r="A33">
        <f>HYPERLINK("https://leetcode.com/problems/contains-duplicate", "Contains Duplicate")</f>
        <v>0</v>
      </c>
      <c r="B33" t="s">
        <v>34</v>
      </c>
      <c r="C33" t="s">
        <v>201</v>
      </c>
    </row>
    <row r="34" spans="1:3">
      <c r="A34">
        <f>HYPERLINK("https://leetcode.com/problems/find-all-numbers-disappeared-in-an-array", "Find All Numbers Disappeared in an Array")</f>
        <v>0</v>
      </c>
      <c r="B34" t="s">
        <v>35</v>
      </c>
      <c r="C34" t="s">
        <v>201</v>
      </c>
    </row>
    <row r="35" spans="1:3">
      <c r="A35">
        <f>HYPERLINK("https://leetcode.com/problems/roman-to-integer", "Roman to Integer")</f>
        <v>0</v>
      </c>
      <c r="B35" t="s">
        <v>36</v>
      </c>
      <c r="C35" t="s">
        <v>201</v>
      </c>
    </row>
    <row r="36" spans="1:3">
      <c r="A36">
        <f>HYPERLINK("https://leetcode.com/problems/find-the-difference", "Find the Difference")</f>
        <v>0</v>
      </c>
      <c r="B36" t="s">
        <v>37</v>
      </c>
      <c r="C36" t="s">
        <v>201</v>
      </c>
    </row>
    <row r="37" spans="1:3">
      <c r="A37">
        <f>HYPERLINK("https://leetcode.com/problems/nim-game", "Nim Game")</f>
        <v>0</v>
      </c>
      <c r="B37" t="s">
        <v>38</v>
      </c>
      <c r="C37" t="s">
        <v>201</v>
      </c>
    </row>
    <row r="38" spans="1:3">
      <c r="A38">
        <f>HYPERLINK("https://leetcode.com/problems/merge-two-sorted-lists", "Merge Two Sorted Lists")</f>
        <v>0</v>
      </c>
      <c r="B38" t="s">
        <v>39</v>
      </c>
      <c r="C38" t="s">
        <v>201</v>
      </c>
    </row>
    <row r="39" spans="1:3">
      <c r="A39">
        <f>HYPERLINK("https://leetcode.com/problems/binary-tree-level-order-traversal-ii", "Binary Tree Level Order Traversal II")</f>
        <v>0</v>
      </c>
      <c r="B39" t="s">
        <v>39</v>
      </c>
      <c r="C39" t="s">
        <v>201</v>
      </c>
    </row>
    <row r="40" spans="1:3">
      <c r="A40">
        <f>HYPERLINK("https://leetcode.com/problems/first-unique-character-in-a-string", "First Unique Character in a String")</f>
        <v>0</v>
      </c>
      <c r="B40" t="s">
        <v>40</v>
      </c>
      <c r="C40" t="s">
        <v>201</v>
      </c>
    </row>
    <row r="41" spans="1:3">
      <c r="A41">
        <f>HYPERLINK("https://leetcode.com/problems/pascals-triangle", "Pascal's Triangle")</f>
        <v>0</v>
      </c>
      <c r="B41" t="s">
        <v>41</v>
      </c>
      <c r="C41" t="s">
        <v>201</v>
      </c>
    </row>
    <row r="42" spans="1:3">
      <c r="A42">
        <f>HYPERLINK("https://leetcode.com/problems/cousins-in-binary-tree", "Cousins in Binary Tree")</f>
        <v>0</v>
      </c>
      <c r="B42" t="s">
        <v>42</v>
      </c>
      <c r="C42" t="s">
        <v>201</v>
      </c>
    </row>
    <row r="43" spans="1:3">
      <c r="A43">
        <f>HYPERLINK("https://leetcode.com/problems/missing-number", "Missing Number")</f>
        <v>0</v>
      </c>
      <c r="B43" t="s">
        <v>43</v>
      </c>
      <c r="C43" t="s">
        <v>201</v>
      </c>
    </row>
    <row r="44" spans="1:3">
      <c r="A44">
        <f>HYPERLINK("https://leetcode.com/problems/binary-tree-paths", "Binary Tree Paths")</f>
        <v>0</v>
      </c>
      <c r="B44" t="s">
        <v>44</v>
      </c>
      <c r="C44" t="s">
        <v>201</v>
      </c>
    </row>
    <row r="45" spans="1:3">
      <c r="A45">
        <f>HYPERLINK("https://leetcode.com/problems/sum-of-left-leaves", "Sum of Left Leaves")</f>
        <v>0</v>
      </c>
      <c r="B45" t="s">
        <v>45</v>
      </c>
      <c r="C45" t="s">
        <v>201</v>
      </c>
    </row>
    <row r="46" spans="1:3">
      <c r="A46">
        <f>HYPERLINK("https://leetcode.com/problems/best-time-to-buy-and-sell-stock", "Best Time to Buy and Sell Stock")</f>
        <v>0</v>
      </c>
      <c r="B46" t="s">
        <v>46</v>
      </c>
      <c r="C46" t="s">
        <v>201</v>
      </c>
    </row>
    <row r="47" spans="1:3">
      <c r="A47">
        <f>HYPERLINK("https://leetcode.com/problems/happy-number", "Happy Number")</f>
        <v>0</v>
      </c>
      <c r="B47" t="s">
        <v>47</v>
      </c>
      <c r="C47" t="s">
        <v>201</v>
      </c>
    </row>
    <row r="48" spans="1:3">
      <c r="A48">
        <f>HYPERLINK("https://leetcode.com/problems/lowest-common-ancestor-of-a-binary-search-tree", "Lowest Common Ancestor of a Binary Search Tree")</f>
        <v>0</v>
      </c>
      <c r="B48" t="s">
        <v>48</v>
      </c>
      <c r="C48" t="s">
        <v>201</v>
      </c>
    </row>
    <row r="49" spans="1:3">
      <c r="A49">
        <f>HYPERLINK("https://leetcode.com/problems/number-of-1-bits", "Number of 1 Bits")</f>
        <v>0</v>
      </c>
      <c r="B49" t="s">
        <v>49</v>
      </c>
      <c r="C49" t="s">
        <v>201</v>
      </c>
    </row>
    <row r="50" spans="1:3">
      <c r="A50">
        <f>HYPERLINK("https://leetcode.com/problems/kth-largest-element-in-a-stream", "Kth Largest Element in a Stream")</f>
        <v>0</v>
      </c>
      <c r="B50" t="s">
        <v>50</v>
      </c>
      <c r="C50" t="s">
        <v>201</v>
      </c>
    </row>
    <row r="51" spans="1:3">
      <c r="A51">
        <f>HYPERLINK("https://leetcode.com/problems/rectangle-overlap", "Rectangle Overlap")</f>
        <v>0</v>
      </c>
      <c r="B51" t="s">
        <v>51</v>
      </c>
      <c r="C51" t="s">
        <v>201</v>
      </c>
    </row>
    <row r="52" spans="1:3">
      <c r="A52">
        <f>HYPERLINK("https://leetcode.com/problems/palindrome-number", "Palindrome Number")</f>
        <v>0</v>
      </c>
      <c r="B52" t="s">
        <v>52</v>
      </c>
      <c r="C52" t="s">
        <v>201</v>
      </c>
    </row>
    <row r="53" spans="1:3">
      <c r="A53">
        <f>HYPERLINK("https://leetcode.com/problems/diameter-of-binary-tree", "Diameter of Binary Tree")</f>
        <v>0</v>
      </c>
      <c r="B53" t="s">
        <v>52</v>
      </c>
      <c r="C53" t="s">
        <v>201</v>
      </c>
    </row>
    <row r="54" spans="1:3">
      <c r="A54">
        <f>HYPERLINK("https://leetcode.com/problems/climbing-stairs", "Climbing Stairs")</f>
        <v>0</v>
      </c>
      <c r="B54" t="s">
        <v>53</v>
      </c>
      <c r="C54" t="s">
        <v>201</v>
      </c>
    </row>
    <row r="55" spans="1:3">
      <c r="A55">
        <f>HYPERLINK("https://leetcode.com/problems/add-strings", "Add Strings")</f>
        <v>0</v>
      </c>
      <c r="B55" t="s">
        <v>54</v>
      </c>
      <c r="C55" t="s">
        <v>201</v>
      </c>
    </row>
    <row r="56" spans="1:3">
      <c r="A56">
        <f>HYPERLINK("https://leetcode.com/problems/pairs-of-songs-with-total-durations-divisible-by-60", "Pairs of Songs With Total Durations Divisible by 60")</f>
        <v>0</v>
      </c>
      <c r="B56" t="s">
        <v>55</v>
      </c>
      <c r="C56" t="s">
        <v>201</v>
      </c>
    </row>
    <row r="57" spans="1:3">
      <c r="A57">
        <f>HYPERLINK("https://leetcode.com/problems/symmetric-tree", "Symmetric Tree")</f>
        <v>0</v>
      </c>
      <c r="B57" t="s">
        <v>56</v>
      </c>
      <c r="C57" t="s">
        <v>201</v>
      </c>
    </row>
    <row r="58" spans="1:3">
      <c r="A58">
        <f>HYPERLINK("https://leetcode.com/problems/maximum-subarray", "Maximum Subarray")</f>
        <v>0</v>
      </c>
      <c r="B58" t="s">
        <v>57</v>
      </c>
      <c r="C58" t="s">
        <v>201</v>
      </c>
    </row>
    <row r="59" spans="1:3">
      <c r="A59">
        <f>HYPERLINK("https://leetcode.com/problems/two-sum", "Two Sum")</f>
        <v>0</v>
      </c>
      <c r="B59" t="s">
        <v>58</v>
      </c>
      <c r="C59" t="s">
        <v>201</v>
      </c>
    </row>
    <row r="60" spans="1:3">
      <c r="A60">
        <f>HYPERLINK("https://leetcode.com/problems/remove-duplicates-from-sorted-list", "Remove Duplicates from Sorted List")</f>
        <v>0</v>
      </c>
      <c r="B60" t="s">
        <v>59</v>
      </c>
      <c r="C60" t="s">
        <v>201</v>
      </c>
    </row>
    <row r="61" spans="1:3">
      <c r="A61">
        <f>HYPERLINK("https://leetcode.com/problems/add-binary", "Add Binary")</f>
        <v>0</v>
      </c>
      <c r="B61" t="s">
        <v>60</v>
      </c>
      <c r="C61" t="s">
        <v>201</v>
      </c>
    </row>
    <row r="62" spans="1:3">
      <c r="A62">
        <f>HYPERLINK("https://leetcode.com/problems/remove-duplicates-from-sorted-array", "Remove Duplicates from Sorted Array")</f>
        <v>0</v>
      </c>
      <c r="B62" t="s">
        <v>61</v>
      </c>
      <c r="C62" t="s">
        <v>201</v>
      </c>
    </row>
    <row r="63" spans="1:3">
      <c r="A63">
        <f>HYPERLINK("https://leetcode.com/problems/count-and-say", "Count and Say")</f>
        <v>0</v>
      </c>
      <c r="B63" t="s">
        <v>62</v>
      </c>
      <c r="C63" t="s">
        <v>201</v>
      </c>
    </row>
    <row r="64" spans="1:3">
      <c r="A64">
        <f>HYPERLINK("https://leetcode.com/problems/min-stack", "Min Stack")</f>
        <v>0</v>
      </c>
      <c r="B64" t="s">
        <v>63</v>
      </c>
      <c r="C64" t="s">
        <v>201</v>
      </c>
    </row>
    <row r="65" spans="1:3">
      <c r="A65">
        <f>HYPERLINK("https://leetcode.com/problems/balanced-binary-tree", "Balanced Binary Tree")</f>
        <v>0</v>
      </c>
      <c r="B65" t="s">
        <v>64</v>
      </c>
      <c r="C65" t="s">
        <v>201</v>
      </c>
    </row>
    <row r="66" spans="1:3">
      <c r="A66">
        <f>HYPERLINK("https://leetcode.com/problems/plus-one", "Plus One")</f>
        <v>0</v>
      </c>
      <c r="B66" t="s">
        <v>65</v>
      </c>
      <c r="C66" t="s">
        <v>201</v>
      </c>
    </row>
    <row r="67" spans="1:3">
      <c r="A67">
        <f>HYPERLINK("https://leetcode.com/problems/search-insert-position", "Search Insert Position")</f>
        <v>0</v>
      </c>
      <c r="B67" t="s">
        <v>66</v>
      </c>
      <c r="C67" t="s">
        <v>201</v>
      </c>
    </row>
    <row r="68" spans="1:3">
      <c r="A68">
        <f>HYPERLINK("https://leetcode.com/problems/house-robber", "House Robber")</f>
        <v>0</v>
      </c>
      <c r="B68" t="s">
        <v>67</v>
      </c>
      <c r="C68" t="s">
        <v>201</v>
      </c>
    </row>
    <row r="69" spans="1:3">
      <c r="A69">
        <f>HYPERLINK("https://leetcode.com/problems/path-sum", "Path Sum")</f>
        <v>0</v>
      </c>
      <c r="B69" t="s">
        <v>68</v>
      </c>
      <c r="C69" t="s">
        <v>201</v>
      </c>
    </row>
    <row r="70" spans="1:3">
      <c r="A70">
        <f>HYPERLINK("https://leetcode.com/problems/linked-list-cycle", "Linked List Cycle")</f>
        <v>0</v>
      </c>
      <c r="B70" t="s">
        <v>69</v>
      </c>
      <c r="C70" t="s">
        <v>201</v>
      </c>
    </row>
    <row r="71" spans="1:3">
      <c r="A71">
        <f>HYPERLINK("https://leetcode.com/problems/isomorphic-strings", "Isomorphic Strings")</f>
        <v>0</v>
      </c>
      <c r="B71" t="s">
        <v>70</v>
      </c>
      <c r="C71" t="s">
        <v>201</v>
      </c>
    </row>
    <row r="72" spans="1:3">
      <c r="A72">
        <f>HYPERLINK("https://leetcode.com/problems/merge-sorted-array", "Merge Sorted Array")</f>
        <v>0</v>
      </c>
      <c r="B72" t="s">
        <v>71</v>
      </c>
      <c r="C72" t="s">
        <v>201</v>
      </c>
    </row>
    <row r="73" spans="1:3">
      <c r="A73">
        <f>HYPERLINK("https://leetcode.com/problems/palindrome-linked-list", "Palindrome Linked List")</f>
        <v>0</v>
      </c>
      <c r="B73" t="s">
        <v>72</v>
      </c>
      <c r="C73" t="s">
        <v>201</v>
      </c>
    </row>
    <row r="74" spans="1:3">
      <c r="A74">
        <f>HYPERLINK("https://leetcode.com/problems/valid-parentheses", "Valid Parentheses")</f>
        <v>0</v>
      </c>
      <c r="B74" t="s">
        <v>73</v>
      </c>
      <c r="C74" t="s">
        <v>201</v>
      </c>
    </row>
    <row r="75" spans="1:3">
      <c r="A75">
        <f>HYPERLINK("https://leetcode.com/problems/remove-linked-list-elements", "Remove Linked List Elements")</f>
        <v>0</v>
      </c>
      <c r="B75" t="s">
        <v>74</v>
      </c>
      <c r="C75" t="s">
        <v>201</v>
      </c>
    </row>
    <row r="76" spans="1:3">
      <c r="A76">
        <f>HYPERLINK("https://leetcode.com/problems/rising-temperature", "Rising Temperature")</f>
        <v>0</v>
      </c>
      <c r="B76" t="s">
        <v>75</v>
      </c>
      <c r="C76" t="s">
        <v>201</v>
      </c>
    </row>
    <row r="77" spans="1:3">
      <c r="A77">
        <f>HYPERLINK("https://leetcode.com/problems/contains-duplicate-ii", "Contains Duplicate II")</f>
        <v>0</v>
      </c>
      <c r="B77" t="s">
        <v>76</v>
      </c>
      <c r="C77" t="s">
        <v>201</v>
      </c>
    </row>
    <row r="78" spans="1:3">
      <c r="A78">
        <f>HYPERLINK("https://leetcode.com/problems/valid-palindrome", "Valid Palindrome")</f>
        <v>0</v>
      </c>
      <c r="B78" t="s">
        <v>77</v>
      </c>
      <c r="C78" t="s">
        <v>201</v>
      </c>
    </row>
    <row r="79" spans="1:3">
      <c r="A79">
        <f>HYPERLINK("https://leetcode.com/problems/first-bad-version", "First Bad Version")</f>
        <v>0</v>
      </c>
      <c r="B79" t="s">
        <v>78</v>
      </c>
      <c r="C79" t="s">
        <v>201</v>
      </c>
    </row>
    <row r="80" spans="1:3">
      <c r="A80">
        <f>HYPERLINK("https://leetcode.com/problems/longest-common-prefix", "Longest Common Prefix")</f>
        <v>0</v>
      </c>
      <c r="B80" t="s">
        <v>79</v>
      </c>
      <c r="C80" t="s">
        <v>201</v>
      </c>
    </row>
    <row r="81" spans="1:3">
      <c r="A81">
        <f>HYPERLINK("https://leetcode.com/problems/implement-strstr", "Implement strStr()")</f>
        <v>0</v>
      </c>
      <c r="B81" t="s">
        <v>80</v>
      </c>
      <c r="C81" t="s">
        <v>201</v>
      </c>
    </row>
    <row r="82" spans="1:3">
      <c r="A82">
        <f>HYPERLINK("https://leetcode.com/problems/tenth-line", "Tenth Line")</f>
        <v>0</v>
      </c>
      <c r="B82" t="s">
        <v>81</v>
      </c>
      <c r="C82" t="s">
        <v>201</v>
      </c>
    </row>
    <row r="83" spans="1:3">
      <c r="A83">
        <f>HYPERLINK("https://leetcode.com/problems/repeated-string-match", "Repeated String Match")</f>
        <v>0</v>
      </c>
      <c r="B83" t="s">
        <v>82</v>
      </c>
      <c r="C83" t="s">
        <v>201</v>
      </c>
    </row>
    <row r="84" spans="1:3">
      <c r="A84">
        <f>HYPERLINK("https://leetcode.com/problems/second-highest-salary", "Second Highest Salary")</f>
        <v>0</v>
      </c>
      <c r="B84" t="s">
        <v>83</v>
      </c>
      <c r="C84" t="s">
        <v>201</v>
      </c>
    </row>
    <row r="85" spans="1:3">
      <c r="A85">
        <f>HYPERLINK("https://leetcode.com/problems/count-primes", "Count Primes")</f>
        <v>0</v>
      </c>
      <c r="B85" t="s">
        <v>84</v>
      </c>
      <c r="C85" t="s">
        <v>201</v>
      </c>
    </row>
    <row r="86" spans="1:3">
      <c r="A86">
        <f>HYPERLINK("https://leetcode.com/problems/excel-sheet-column-title", "Excel Sheet Column Title")</f>
        <v>0</v>
      </c>
      <c r="B86" t="s">
        <v>85</v>
      </c>
      <c r="C86" t="s">
        <v>201</v>
      </c>
    </row>
    <row r="87" spans="1:3">
      <c r="A87">
        <f>HYPERLINK("https://leetcode.com/problems/reverse-integer", "Reverse Integer")</f>
        <v>0</v>
      </c>
      <c r="B87" t="s">
        <v>86</v>
      </c>
      <c r="C87" t="s">
        <v>201</v>
      </c>
    </row>
    <row r="88" spans="1:3">
      <c r="A88">
        <f>HYPERLINK("https://leetcode.com/problems/non-decreasing-array", "Non-decreasing Array")</f>
        <v>0</v>
      </c>
      <c r="B88" t="s">
        <v>87</v>
      </c>
      <c r="C88" t="s">
        <v>201</v>
      </c>
    </row>
    <row r="89" spans="1:3">
      <c r="A89">
        <f>HYPERLINK("https://leetcode.com/problems/encode-and-decode-tinyurl", "Encode and Decode TinyURL")</f>
        <v>0</v>
      </c>
      <c r="B89" t="s">
        <v>88</v>
      </c>
      <c r="C89" t="s">
        <v>202</v>
      </c>
    </row>
    <row r="90" spans="1:3">
      <c r="A90">
        <f>HYPERLINK("https://leetcode.com/problems/stone-game", "Stone Game")</f>
        <v>0</v>
      </c>
      <c r="B90" t="s">
        <v>89</v>
      </c>
      <c r="C90" t="s">
        <v>202</v>
      </c>
    </row>
    <row r="91" spans="1:3">
      <c r="A91">
        <f>HYPERLINK("https://leetcode.com/problems/permutations", "Permutations")</f>
        <v>0</v>
      </c>
      <c r="B91" t="s">
        <v>90</v>
      </c>
      <c r="C91" t="s">
        <v>202</v>
      </c>
    </row>
    <row r="92" spans="1:3">
      <c r="A92">
        <f>HYPERLINK("https://leetcode.com/problems/daily-temperatures", "Daily Temperatures")</f>
        <v>0</v>
      </c>
      <c r="B92" t="s">
        <v>91</v>
      </c>
      <c r="C92" t="s">
        <v>202</v>
      </c>
    </row>
    <row r="93" spans="1:3">
      <c r="A93">
        <f>HYPERLINK("https://leetcode.com/problems/max-area-of-island", "Max Area of Island")</f>
        <v>0</v>
      </c>
      <c r="B93" t="s">
        <v>92</v>
      </c>
      <c r="C93" t="s">
        <v>202</v>
      </c>
    </row>
    <row r="94" spans="1:3">
      <c r="A94">
        <f>HYPERLINK("https://leetcode.com/problems/generate-parentheses", "Generate Parentheses")</f>
        <v>0</v>
      </c>
      <c r="B94" t="s">
        <v>92</v>
      </c>
      <c r="C94" t="s">
        <v>202</v>
      </c>
    </row>
    <row r="95" spans="1:3">
      <c r="A95">
        <f>HYPERLINK("https://leetcode.com/problems/subsets", "Subsets")</f>
        <v>0</v>
      </c>
      <c r="B95" t="s">
        <v>93</v>
      </c>
      <c r="C95" t="s">
        <v>202</v>
      </c>
    </row>
    <row r="96" spans="1:3">
      <c r="A96">
        <f>HYPERLINK("https://leetcode.com/problems/reverse-substrings-between-each-pair-of-parentheses", "Reverse Substrings Between Each Pair of Parentheses")</f>
        <v>0</v>
      </c>
      <c r="B96" t="s">
        <v>94</v>
      </c>
      <c r="C96" t="s">
        <v>202</v>
      </c>
    </row>
    <row r="97" spans="1:3">
      <c r="A97">
        <f>HYPERLINK("https://leetcode.com/problems/palindromic-substrings", "Palindromic Substrings")</f>
        <v>0</v>
      </c>
      <c r="B97" t="s">
        <v>95</v>
      </c>
      <c r="C97" t="s">
        <v>202</v>
      </c>
    </row>
    <row r="98" spans="1:3">
      <c r="A98">
        <f>HYPERLINK("https://leetcode.com/problems/score-of-parentheses", "Score of Parentheses")</f>
        <v>0</v>
      </c>
      <c r="B98" t="s">
        <v>96</v>
      </c>
      <c r="C98" t="s">
        <v>202</v>
      </c>
    </row>
    <row r="99" spans="1:3">
      <c r="A99">
        <f>HYPERLINK("https://leetcode.com/problems/product-of-array-except-self", "Product of Array Except Self")</f>
        <v>0</v>
      </c>
      <c r="B99" t="s">
        <v>97</v>
      </c>
      <c r="C99" t="s">
        <v>202</v>
      </c>
    </row>
    <row r="100" spans="1:3">
      <c r="A100">
        <f>HYPERLINK("https://leetcode.com/problems/friend-circles", "Friend Circles")</f>
        <v>0</v>
      </c>
      <c r="B100" t="s">
        <v>98</v>
      </c>
      <c r="C100" t="s">
        <v>202</v>
      </c>
    </row>
    <row r="101" spans="1:3">
      <c r="A101">
        <f>HYPERLINK("https://leetcode.com/problems/group-anagrams", "Group Anagrams")</f>
        <v>0</v>
      </c>
      <c r="B101" t="s">
        <v>33</v>
      </c>
      <c r="C101" t="s">
        <v>202</v>
      </c>
    </row>
    <row r="102" spans="1:3">
      <c r="A102">
        <f>HYPERLINK("https://leetcode.com/problems/rotate-image", "Rotate Image")</f>
        <v>0</v>
      </c>
      <c r="B102" t="s">
        <v>99</v>
      </c>
      <c r="C102" t="s">
        <v>202</v>
      </c>
    </row>
    <row r="103" spans="1:3">
      <c r="A103">
        <f>HYPERLINK("https://leetcode.com/problems/find-the-duplicate-number", "Find the Duplicate Number")</f>
        <v>0</v>
      </c>
      <c r="B103" t="s">
        <v>100</v>
      </c>
      <c r="C103" t="s">
        <v>202</v>
      </c>
    </row>
    <row r="104" spans="1:3">
      <c r="A104">
        <f>HYPERLINK("https://leetcode.com/problems/kth-largest-element-in-an-array", "Kth Largest Element in an Array")</f>
        <v>0</v>
      </c>
      <c r="B104" t="s">
        <v>101</v>
      </c>
      <c r="C104" t="s">
        <v>202</v>
      </c>
    </row>
    <row r="105" spans="1:3">
      <c r="A105">
        <f>HYPERLINK("https://leetcode.com/problems/integer-to-roman", "Integer to Roman")</f>
        <v>0</v>
      </c>
      <c r="B105" t="s">
        <v>102</v>
      </c>
      <c r="C105" t="s">
        <v>202</v>
      </c>
    </row>
    <row r="106" spans="1:3">
      <c r="A106">
        <f>HYPERLINK("https://leetcode.com/problems/combinations", "Combinations")</f>
        <v>0</v>
      </c>
      <c r="B106" t="s">
        <v>103</v>
      </c>
      <c r="C106" t="s">
        <v>202</v>
      </c>
    </row>
    <row r="107" spans="1:3">
      <c r="A107">
        <f>HYPERLINK("https://leetcode.com/problems/binary-tree-level-order-traversal", "Binary Tree Level Order Traversal")</f>
        <v>0</v>
      </c>
      <c r="B107" t="s">
        <v>104</v>
      </c>
      <c r="C107" t="s">
        <v>202</v>
      </c>
    </row>
    <row r="108" spans="1:3">
      <c r="A108">
        <f>HYPERLINK("https://leetcode.com/problems/minimum-path-sum", "Minimum Path Sum")</f>
        <v>0</v>
      </c>
      <c r="B108" t="s">
        <v>105</v>
      </c>
      <c r="C108" t="s">
        <v>202</v>
      </c>
    </row>
    <row r="109" spans="1:3">
      <c r="A109">
        <f>HYPERLINK("https://leetcode.com/problems/kth-smallest-element-in-a-sorted-matrix", "Kth Smallest Element in a Sorted Matrix")</f>
        <v>0</v>
      </c>
      <c r="B109" t="s">
        <v>106</v>
      </c>
      <c r="C109" t="s">
        <v>202</v>
      </c>
    </row>
    <row r="110" spans="1:3">
      <c r="A110">
        <f>HYPERLINK("https://leetcode.com/problems/binary-tree-right-side-view", "Binary Tree Right Side View")</f>
        <v>0</v>
      </c>
      <c r="B110" t="s">
        <v>107</v>
      </c>
      <c r="C110" t="s">
        <v>202</v>
      </c>
    </row>
    <row r="111" spans="1:3">
      <c r="A111">
        <f>HYPERLINK("https://leetcode.com/problems/unique-paths", "Unique Paths")</f>
        <v>0</v>
      </c>
      <c r="B111" t="s">
        <v>107</v>
      </c>
      <c r="C111" t="s">
        <v>202</v>
      </c>
    </row>
    <row r="112" spans="1:3">
      <c r="A112">
        <f>HYPERLINK("https://leetcode.com/problems/spiral-matrix-ii", "Spiral Matrix II")</f>
        <v>0</v>
      </c>
      <c r="B112" t="s">
        <v>108</v>
      </c>
      <c r="C112" t="s">
        <v>202</v>
      </c>
    </row>
    <row r="113" spans="1:3">
      <c r="A113">
        <f>HYPERLINK("https://leetcode.com/problems/unique-binary-search-trees", "Unique Binary Search Trees")</f>
        <v>0</v>
      </c>
      <c r="B113" t="s">
        <v>109</v>
      </c>
      <c r="C113" t="s">
        <v>202</v>
      </c>
    </row>
    <row r="114" spans="1:3">
      <c r="A114">
        <f>HYPERLINK("https://leetcode.com/problems/single-number-ii", "Single Number II")</f>
        <v>0</v>
      </c>
      <c r="B114" t="s">
        <v>110</v>
      </c>
      <c r="C114" t="s">
        <v>202</v>
      </c>
    </row>
    <row r="115" spans="1:3">
      <c r="A115">
        <f>HYPERLINK("https://leetcode.com/problems/split-linked-list-in-parts", "Split Linked List in Parts")</f>
        <v>0</v>
      </c>
      <c r="B115" t="s">
        <v>111</v>
      </c>
      <c r="C115" t="s">
        <v>202</v>
      </c>
    </row>
    <row r="116" spans="1:3">
      <c r="A116">
        <f>HYPERLINK("https://leetcode.com/problems/koko-eating-bananas", "Koko Eating Bananas")</f>
        <v>0</v>
      </c>
      <c r="B116" t="s">
        <v>112</v>
      </c>
      <c r="C116" t="s">
        <v>202</v>
      </c>
    </row>
    <row r="117" spans="1:3">
      <c r="A117">
        <f>HYPERLINK("https://leetcode.com/problems/top-k-frequent-words", "Top K Frequent Words")</f>
        <v>0</v>
      </c>
      <c r="B117" t="s">
        <v>113</v>
      </c>
      <c r="C117" t="s">
        <v>202</v>
      </c>
    </row>
    <row r="118" spans="1:3">
      <c r="A118">
        <f>HYPERLINK("https://leetcode.com/problems/lexicographical-numbers", "Lexicographical Numbers")</f>
        <v>0</v>
      </c>
      <c r="B118" t="s">
        <v>114</v>
      </c>
      <c r="C118" t="s">
        <v>202</v>
      </c>
    </row>
    <row r="119" spans="1:3">
      <c r="A119">
        <f>HYPERLINK("https://leetcode.com/problems/evaluate-division", "Evaluate Division")</f>
        <v>0</v>
      </c>
      <c r="B119" t="s">
        <v>114</v>
      </c>
      <c r="C119" t="s">
        <v>202</v>
      </c>
    </row>
    <row r="120" spans="1:3">
      <c r="A120">
        <f>HYPERLINK("https://leetcode.com/problems/container-with-most-water", "Container With Most Water")</f>
        <v>0</v>
      </c>
      <c r="B120" t="s">
        <v>115</v>
      </c>
      <c r="C120" t="s">
        <v>202</v>
      </c>
    </row>
    <row r="121" spans="1:3">
      <c r="A121">
        <f>HYPERLINK("https://leetcode.com/problems/swap-nodes-in-pairs", "Swap Nodes in Pairs")</f>
        <v>0</v>
      </c>
      <c r="B121" t="s">
        <v>47</v>
      </c>
      <c r="C121" t="s">
        <v>202</v>
      </c>
    </row>
    <row r="122" spans="1:3">
      <c r="A122">
        <f>HYPERLINK("https://leetcode.com/problems/integer-break", "Integer Break")</f>
        <v>0</v>
      </c>
      <c r="B122" t="s">
        <v>47</v>
      </c>
      <c r="C122" t="s">
        <v>202</v>
      </c>
    </row>
    <row r="123" spans="1:3">
      <c r="A123">
        <f>HYPERLINK("https://leetcode.com/problems/brick-wall", "Brick Wall")</f>
        <v>0</v>
      </c>
      <c r="B123" t="s">
        <v>116</v>
      </c>
      <c r="C123" t="s">
        <v>202</v>
      </c>
    </row>
    <row r="124" spans="1:3">
      <c r="A124">
        <f>HYPERLINK("https://leetcode.com/problems/longest-substring-with-at-most-two-distinct-characters", "Longest Substring with At Most Two Distinct Characters")</f>
        <v>0</v>
      </c>
      <c r="B124" t="s">
        <v>117</v>
      </c>
      <c r="C124" t="s">
        <v>202</v>
      </c>
    </row>
    <row r="125" spans="1:3">
      <c r="A125">
        <f>HYPERLINK("https://leetcode.com/problems/flatten-binary-tree-to-linked-list", "Flatten Binary Tree to Linked List")</f>
        <v>0</v>
      </c>
      <c r="B125" t="s">
        <v>118</v>
      </c>
      <c r="C125" t="s">
        <v>202</v>
      </c>
    </row>
    <row r="126" spans="1:3">
      <c r="A126">
        <f>HYPERLINK("https://leetcode.com/problems/rotting-oranges", "Rotting Oranges")</f>
        <v>0</v>
      </c>
      <c r="B126" t="s">
        <v>119</v>
      </c>
      <c r="C126" t="s">
        <v>202</v>
      </c>
    </row>
    <row r="127" spans="1:3">
      <c r="A127">
        <f>HYPERLINK("https://leetcode.com/problems/construct-binary-tree-from-preorder-and-inorder-traversal", "Construct Binary Tree from Preorder and Inorder Traversal")</f>
        <v>0</v>
      </c>
      <c r="B127" t="s">
        <v>120</v>
      </c>
      <c r="C127" t="s">
        <v>202</v>
      </c>
    </row>
    <row r="128" spans="1:3">
      <c r="A128">
        <f>HYPERLINK("https://leetcode.com/problems/valid-sudoku", "Valid Sudoku")</f>
        <v>0</v>
      </c>
      <c r="B128" t="s">
        <v>121</v>
      </c>
      <c r="C128" t="s">
        <v>202</v>
      </c>
    </row>
    <row r="129" spans="1:3">
      <c r="A129">
        <f>HYPERLINK("https://leetcode.com/problems/combination-sum-ii", "Combination Sum II")</f>
        <v>0</v>
      </c>
      <c r="B129" t="s">
        <v>122</v>
      </c>
      <c r="C129" t="s">
        <v>202</v>
      </c>
    </row>
    <row r="130" spans="1:3">
      <c r="A130">
        <f>HYPERLINK("https://leetcode.com/problems/insert-delete-getrandom-o1", "Insert Delete GetRandom O(1)")</f>
        <v>0</v>
      </c>
      <c r="B130" t="s">
        <v>54</v>
      </c>
      <c r="C130" t="s">
        <v>202</v>
      </c>
    </row>
    <row r="131" spans="1:3">
      <c r="A131">
        <f>HYPERLINK("https://leetcode.com/problems/palindrome-partitioning", "Palindrome Partitioning")</f>
        <v>0</v>
      </c>
      <c r="B131" t="s">
        <v>54</v>
      </c>
      <c r="C131" t="s">
        <v>202</v>
      </c>
    </row>
    <row r="132" spans="1:3">
      <c r="A132">
        <f>HYPERLINK("https://leetcode.com/problems/perfect-squares", "Perfect Squares")</f>
        <v>0</v>
      </c>
      <c r="B132" t="s">
        <v>55</v>
      </c>
      <c r="C132" t="s">
        <v>202</v>
      </c>
    </row>
    <row r="133" spans="1:3">
      <c r="A133">
        <f>HYPERLINK("https://leetcode.com/problems/number-of-islands", "Number of Islands")</f>
        <v>0</v>
      </c>
      <c r="B133" t="s">
        <v>56</v>
      </c>
      <c r="C133" t="s">
        <v>202</v>
      </c>
    </row>
    <row r="134" spans="1:3">
      <c r="A134">
        <f>HYPERLINK("https://leetcode.com/problems/path-sum-ii", "Path Sum II")</f>
        <v>0</v>
      </c>
      <c r="B134" t="s">
        <v>123</v>
      </c>
      <c r="C134" t="s">
        <v>202</v>
      </c>
    </row>
    <row r="135" spans="1:3">
      <c r="A135">
        <f>HYPERLINK("https://leetcode.com/problems/permutations-ii", "Permutations II")</f>
        <v>0</v>
      </c>
      <c r="B135" t="s">
        <v>124</v>
      </c>
      <c r="C135" t="s">
        <v>202</v>
      </c>
    </row>
    <row r="136" spans="1:3">
      <c r="A136">
        <f>HYPERLINK("https://leetcode.com/problems/number-of-subarrays-with-bounded-maximum", "Number of Subarrays with Bounded Maximum")</f>
        <v>0</v>
      </c>
      <c r="B136" t="s">
        <v>125</v>
      </c>
      <c r="C136" t="s">
        <v>202</v>
      </c>
    </row>
    <row r="137" spans="1:3">
      <c r="A137">
        <f>HYPERLINK("https://leetcode.com/problems/3sum-closest", "3Sum Closest")</f>
        <v>0</v>
      </c>
      <c r="B137" t="s">
        <v>126</v>
      </c>
      <c r="C137" t="s">
        <v>202</v>
      </c>
    </row>
    <row r="138" spans="1:3">
      <c r="A138">
        <f>HYPERLINK("https://leetcode.com/problems/rank-scores", "Rank Scores")</f>
        <v>0</v>
      </c>
      <c r="B138" t="s">
        <v>127</v>
      </c>
      <c r="C138" t="s">
        <v>202</v>
      </c>
    </row>
    <row r="139" spans="1:3">
      <c r="A139">
        <f>HYPERLINK("https://leetcode.com/problems/lowest-common-ancestor-of-a-binary-tree", "Lowest Common Ancestor of a Binary Tree")</f>
        <v>0</v>
      </c>
      <c r="B139" t="s">
        <v>128</v>
      </c>
      <c r="C139" t="s">
        <v>202</v>
      </c>
    </row>
    <row r="140" spans="1:3">
      <c r="A140">
        <f>HYPERLINK("https://leetcode.com/problems/binary-tree-vertical-order-traversal", "Binary Tree Vertical Order Traversal")</f>
        <v>0</v>
      </c>
      <c r="B140" t="s">
        <v>129</v>
      </c>
      <c r="C140" t="s">
        <v>202</v>
      </c>
    </row>
    <row r="141" spans="1:3">
      <c r="A141">
        <f>HYPERLINK("https://leetcode.com/problems/next-closest-time", "Next Closest Time")</f>
        <v>0</v>
      </c>
      <c r="B141" t="s">
        <v>130</v>
      </c>
      <c r="C141" t="s">
        <v>202</v>
      </c>
    </row>
    <row r="142" spans="1:3">
      <c r="A142">
        <f>HYPERLINK("https://leetcode.com/problems/subarray-sum-equals-k", "Subarray Sum Equals K")</f>
        <v>0</v>
      </c>
      <c r="B142" t="s">
        <v>131</v>
      </c>
      <c r="C142" t="s">
        <v>202</v>
      </c>
    </row>
    <row r="143" spans="1:3">
      <c r="A143">
        <f>HYPERLINK("https://leetcode.com/problems/search-a-2d-matrix-ii", "Search a 2D Matrix II")</f>
        <v>0</v>
      </c>
      <c r="B143" t="s">
        <v>132</v>
      </c>
      <c r="C143" t="s">
        <v>202</v>
      </c>
    </row>
    <row r="144" spans="1:3">
      <c r="A144">
        <f>HYPERLINK("https://leetcode.com/problems/set-matrix-zeroes", "Set Matrix Zeroes")</f>
        <v>0</v>
      </c>
      <c r="B144" t="s">
        <v>133</v>
      </c>
      <c r="C144" t="s">
        <v>202</v>
      </c>
    </row>
    <row r="145" spans="1:3">
      <c r="A145">
        <f>HYPERLINK("https://leetcode.com/problems/contiguous-array", "Contiguous Array")</f>
        <v>0</v>
      </c>
      <c r="B145" t="s">
        <v>134</v>
      </c>
      <c r="C145" t="s">
        <v>202</v>
      </c>
    </row>
    <row r="146" spans="1:3">
      <c r="A146">
        <f>HYPERLINK("https://leetcode.com/problems/longest-increasing-subsequence", "Longest Increasing Subsequence")</f>
        <v>0</v>
      </c>
      <c r="B146" t="s">
        <v>66</v>
      </c>
      <c r="C146" t="s">
        <v>202</v>
      </c>
    </row>
    <row r="147" spans="1:3">
      <c r="A147">
        <f>HYPERLINK("https://leetcode.com/problems/sort-list", "Sort List")</f>
        <v>0</v>
      </c>
      <c r="B147" t="s">
        <v>135</v>
      </c>
      <c r="C147" t="s">
        <v>202</v>
      </c>
    </row>
    <row r="148" spans="1:3">
      <c r="A148">
        <f>HYPERLINK("https://leetcode.com/problems/longest-substring-with-at-least-k-repeating-characters", "Longest Substring with At Least K Repeating Characters")</f>
        <v>0</v>
      </c>
      <c r="B148" t="s">
        <v>136</v>
      </c>
      <c r="C148" t="s">
        <v>202</v>
      </c>
    </row>
    <row r="149" spans="1:3">
      <c r="A149">
        <f>HYPERLINK("https://leetcode.com/problems/unique-binary-search-trees-ii", "Unique Binary Search Trees II")</f>
        <v>0</v>
      </c>
      <c r="B149" t="s">
        <v>137</v>
      </c>
      <c r="C149" t="s">
        <v>202</v>
      </c>
    </row>
    <row r="150" spans="1:3">
      <c r="A150">
        <f>HYPERLINK("https://leetcode.com/problems/guess-number-higher-or-lower-ii", "Guess Number Higher or Lower II")</f>
        <v>0</v>
      </c>
      <c r="B150" t="s">
        <v>138</v>
      </c>
      <c r="C150" t="s">
        <v>202</v>
      </c>
    </row>
    <row r="151" spans="1:3">
      <c r="A151">
        <f>HYPERLINK("https://leetcode.com/problems/word-break", "Word Break")</f>
        <v>0</v>
      </c>
      <c r="B151" t="s">
        <v>139</v>
      </c>
      <c r="C151" t="s">
        <v>202</v>
      </c>
    </row>
    <row r="152" spans="1:3">
      <c r="A152">
        <f>HYPERLINK("https://leetcode.com/problems/bitwise-and-of-numbers-range", "Bitwise AND of Numbers Range")</f>
        <v>0</v>
      </c>
      <c r="B152" t="s">
        <v>71</v>
      </c>
      <c r="C152" t="s">
        <v>202</v>
      </c>
    </row>
    <row r="153" spans="1:3">
      <c r="A153">
        <f>HYPERLINK("https://leetcode.com/problems/merge-intervals", "Merge Intervals")</f>
        <v>0</v>
      </c>
      <c r="B153" t="s">
        <v>72</v>
      </c>
      <c r="C153" t="s">
        <v>202</v>
      </c>
    </row>
    <row r="154" spans="1:3">
      <c r="A154">
        <f>HYPERLINK("https://leetcode.com/problems/boundary-of-binary-tree", "Boundary of Binary Tree")</f>
        <v>0</v>
      </c>
      <c r="B154" t="s">
        <v>140</v>
      </c>
      <c r="C154" t="s">
        <v>202</v>
      </c>
    </row>
    <row r="155" spans="1:3">
      <c r="A155">
        <f>HYPERLINK("https://leetcode.com/problems/reverse-linked-list-ii", "Reverse Linked List II")</f>
        <v>0</v>
      </c>
      <c r="B155" t="s">
        <v>141</v>
      </c>
      <c r="C155" t="s">
        <v>202</v>
      </c>
    </row>
    <row r="156" spans="1:3">
      <c r="A156">
        <f>HYPERLINK("https://leetcode.com/problems/largest-divisible-subset", "Largest Divisible Subset")</f>
        <v>0</v>
      </c>
      <c r="B156" t="s">
        <v>142</v>
      </c>
      <c r="C156" t="s">
        <v>202</v>
      </c>
    </row>
    <row r="157" spans="1:3">
      <c r="A157">
        <f>HYPERLINK("https://leetcode.com/problems/maximal-square", "Maximal Square")</f>
        <v>0</v>
      </c>
      <c r="B157" t="s">
        <v>76</v>
      </c>
      <c r="C157" t="s">
        <v>202</v>
      </c>
    </row>
    <row r="158" spans="1:3">
      <c r="A158">
        <f>HYPERLINK("https://leetcode.com/problems/linked-list-cycle-ii", "Linked List Cycle II")</f>
        <v>0</v>
      </c>
      <c r="B158" t="s">
        <v>143</v>
      </c>
      <c r="C158" t="s">
        <v>202</v>
      </c>
    </row>
    <row r="159" spans="1:3">
      <c r="A159">
        <f>HYPERLINK("https://leetcode.com/problems/reorder-list", "Reorder List")</f>
        <v>0</v>
      </c>
      <c r="B159" t="s">
        <v>144</v>
      </c>
      <c r="C159" t="s">
        <v>202</v>
      </c>
    </row>
    <row r="160" spans="1:3">
      <c r="A160">
        <f>HYPERLINK("https://leetcode.com/problems/remove-duplicates-from-sorted-list-ii", "Remove Duplicates from Sorted List II")</f>
        <v>0</v>
      </c>
      <c r="B160" t="s">
        <v>145</v>
      </c>
      <c r="C160" t="s">
        <v>202</v>
      </c>
    </row>
    <row r="161" spans="1:3">
      <c r="A161">
        <f>HYPERLINK("https://leetcode.com/problems/vertical-order-traversal-of-a-binary-tree", "Vertical Order Traversal of a Binary Tree")</f>
        <v>0</v>
      </c>
      <c r="B161" t="s">
        <v>146</v>
      </c>
      <c r="C161" t="s">
        <v>202</v>
      </c>
    </row>
    <row r="162" spans="1:3">
      <c r="A162">
        <f>HYPERLINK("https://leetcode.com/problems/search-a-2d-matrix", "Search a 2D Matrix")</f>
        <v>0</v>
      </c>
      <c r="B162" t="s">
        <v>147</v>
      </c>
      <c r="C162" t="s">
        <v>202</v>
      </c>
    </row>
    <row r="163" spans="1:3">
      <c r="A163">
        <f>HYPERLINK("https://leetcode.com/problems/copy-list-with-random-pointer", "Copy List with Random Pointer")</f>
        <v>0</v>
      </c>
      <c r="B163" t="s">
        <v>148</v>
      </c>
      <c r="C163" t="s">
        <v>202</v>
      </c>
    </row>
    <row r="164" spans="1:3">
      <c r="A164">
        <f>HYPERLINK("https://leetcode.com/problems/zigzag-conversion", "ZigZag Conversion")</f>
        <v>0</v>
      </c>
      <c r="B164" t="s">
        <v>149</v>
      </c>
      <c r="C164" t="s">
        <v>202</v>
      </c>
    </row>
    <row r="165" spans="1:3">
      <c r="A165">
        <f>HYPERLINK("https://leetcode.com/problems/h-index", "H-Index")</f>
        <v>0</v>
      </c>
      <c r="B165" t="s">
        <v>150</v>
      </c>
      <c r="C165" t="s">
        <v>202</v>
      </c>
    </row>
    <row r="166" spans="1:3">
      <c r="A166">
        <f>HYPERLINK("https://leetcode.com/problems/restore-ip-addresses", "Restore IP Addresses")</f>
        <v>0</v>
      </c>
      <c r="B166" t="s">
        <v>151</v>
      </c>
      <c r="C166" t="s">
        <v>202</v>
      </c>
    </row>
    <row r="167" spans="1:3">
      <c r="A167">
        <f>HYPERLINK("https://leetcode.com/problems/word-search", "Word Search")</f>
        <v>0</v>
      </c>
      <c r="B167" t="s">
        <v>151</v>
      </c>
      <c r="C167" t="s">
        <v>202</v>
      </c>
    </row>
    <row r="168" spans="1:3">
      <c r="A168">
        <f>HYPERLINK("https://leetcode.com/problems/majority-element-ii", "Majority Element II")</f>
        <v>0</v>
      </c>
      <c r="B168" t="s">
        <v>151</v>
      </c>
      <c r="C168" t="s">
        <v>202</v>
      </c>
    </row>
    <row r="169" spans="1:3">
      <c r="A169">
        <f>HYPERLINK("https://leetcode.com/problems/coin-change", "Coin Change")</f>
        <v>0</v>
      </c>
      <c r="B169" t="s">
        <v>152</v>
      </c>
      <c r="C169" t="s">
        <v>202</v>
      </c>
    </row>
    <row r="170" spans="1:3">
      <c r="A170">
        <f>HYPERLINK("https://leetcode.com/problems/remove-nth-node-from-end-of-list", "Remove Nth Node From End of List")</f>
        <v>0</v>
      </c>
      <c r="B170" t="s">
        <v>153</v>
      </c>
      <c r="C170" t="s">
        <v>202</v>
      </c>
    </row>
    <row r="171" spans="1:3">
      <c r="A171">
        <f>HYPERLINK("https://leetcode.com/problems/jump-game", "Jump Game")</f>
        <v>0</v>
      </c>
      <c r="B171" t="s">
        <v>154</v>
      </c>
      <c r="C171" t="s">
        <v>202</v>
      </c>
    </row>
    <row r="172" spans="1:3">
      <c r="A172">
        <f>HYPERLINK("https://leetcode.com/problems/search-in-rotated-sorted-array", "Search in Rotated Sorted Array")</f>
        <v>0</v>
      </c>
      <c r="B172" t="s">
        <v>80</v>
      </c>
      <c r="C172" t="s">
        <v>202</v>
      </c>
    </row>
    <row r="173" spans="1:3">
      <c r="A173">
        <f>HYPERLINK("https://leetcode.com/problems/spiral-matrix", "Spiral Matrix")</f>
        <v>0</v>
      </c>
      <c r="B173" t="s">
        <v>155</v>
      </c>
      <c r="C173" t="s">
        <v>202</v>
      </c>
    </row>
    <row r="174" spans="1:3">
      <c r="A174">
        <f>HYPERLINK("https://leetcode.com/problems/add-two-numbers", "Add Two Numbers")</f>
        <v>0</v>
      </c>
      <c r="B174" t="s">
        <v>156</v>
      </c>
      <c r="C174" t="s">
        <v>202</v>
      </c>
    </row>
    <row r="175" spans="1:3">
      <c r="A175">
        <f>HYPERLINK("https://leetcode.com/problems/4sum", "4Sum")</f>
        <v>0</v>
      </c>
      <c r="B175" t="s">
        <v>157</v>
      </c>
      <c r="C175" t="s">
        <v>202</v>
      </c>
    </row>
    <row r="176" spans="1:3">
      <c r="A176">
        <f>HYPERLINK("https://leetcode.com/problems/lru-cache", "LRU Cache")</f>
        <v>0</v>
      </c>
      <c r="B176" t="s">
        <v>158</v>
      </c>
      <c r="C176" t="s">
        <v>202</v>
      </c>
    </row>
    <row r="177" spans="1:3">
      <c r="A177">
        <f>HYPERLINK("https://leetcode.com/problems/search-in-rotated-sorted-array-ii", "Search in Rotated Sorted Array II")</f>
        <v>0</v>
      </c>
      <c r="B177" t="s">
        <v>81</v>
      </c>
      <c r="C177" t="s">
        <v>202</v>
      </c>
    </row>
    <row r="178" spans="1:3">
      <c r="A178">
        <f>HYPERLINK("https://leetcode.com/problems/simplify-path", "Simplify Path")</f>
        <v>0</v>
      </c>
      <c r="B178" t="s">
        <v>159</v>
      </c>
      <c r="C178" t="s">
        <v>202</v>
      </c>
    </row>
    <row r="179" spans="1:3">
      <c r="A179">
        <f>HYPERLINK("https://leetcode.com/problems/next-permutation", "Next Permutation")</f>
        <v>0</v>
      </c>
      <c r="B179" t="s">
        <v>159</v>
      </c>
      <c r="C179" t="s">
        <v>202</v>
      </c>
    </row>
    <row r="180" spans="1:3">
      <c r="A180">
        <f>HYPERLINK("https://leetcode.com/problems/maximum-product-subarray", "Maximum Product Subarray")</f>
        <v>0</v>
      </c>
      <c r="B180" t="s">
        <v>160</v>
      </c>
      <c r="C180" t="s">
        <v>202</v>
      </c>
    </row>
    <row r="181" spans="1:3">
      <c r="A181">
        <f>HYPERLINK("https://leetcode.com/problems/nth-highest-salary", "Nth Highest Salary")</f>
        <v>0</v>
      </c>
      <c r="B181" t="s">
        <v>161</v>
      </c>
      <c r="C181" t="s">
        <v>202</v>
      </c>
    </row>
    <row r="182" spans="1:3">
      <c r="A182">
        <f>HYPERLINK("https://leetcode.com/problems/longest-substring-without-repeating-characters", "Longest Substring Without Repeating Characters")</f>
        <v>0</v>
      </c>
      <c r="B182" t="s">
        <v>162</v>
      </c>
      <c r="C182" t="s">
        <v>202</v>
      </c>
    </row>
    <row r="183" spans="1:3">
      <c r="A183">
        <f>HYPERLINK("https://leetcode.com/problems/powx-n", "Pow(x;n)")</f>
        <v>0</v>
      </c>
      <c r="B183" t="s">
        <v>163</v>
      </c>
      <c r="C183" t="s">
        <v>202</v>
      </c>
    </row>
    <row r="184" spans="1:3">
      <c r="A184">
        <f>HYPERLINK("https://leetcode.com/problems/rotate-list", "Rotate List")</f>
        <v>0</v>
      </c>
      <c r="B184" t="s">
        <v>164</v>
      </c>
      <c r="C184" t="s">
        <v>202</v>
      </c>
    </row>
    <row r="185" spans="1:3">
      <c r="A185">
        <f>HYPERLINK("https://leetcode.com/problems/longest-palindromic-substring", "Longest Palindromic Substring")</f>
        <v>0</v>
      </c>
      <c r="B185" t="s">
        <v>165</v>
      </c>
      <c r="C185" t="s">
        <v>202</v>
      </c>
    </row>
    <row r="186" spans="1:3">
      <c r="A186">
        <f>HYPERLINK("https://leetcode.com/problems/remove-k-digits", "Remove K Digits")</f>
        <v>0</v>
      </c>
      <c r="B186" t="s">
        <v>166</v>
      </c>
      <c r="C186" t="s">
        <v>202</v>
      </c>
    </row>
    <row r="187" spans="1:3">
      <c r="A187">
        <f>HYPERLINK("https://leetcode.com/problems/validate-binary-search-tree", "Validate Binary Search Tree")</f>
        <v>0</v>
      </c>
      <c r="B187" t="s">
        <v>167</v>
      </c>
      <c r="C187" t="s">
        <v>202</v>
      </c>
    </row>
    <row r="188" spans="1:3">
      <c r="A188">
        <f>HYPERLINK("https://leetcode.com/problems/3sum", "3Sum")</f>
        <v>0</v>
      </c>
      <c r="B188" t="s">
        <v>168</v>
      </c>
      <c r="C188" t="s">
        <v>202</v>
      </c>
    </row>
    <row r="189" spans="1:3">
      <c r="A189">
        <f>HYPERLINK("https://leetcode.com/problems/smallest-range-ii", "Smallest Range II")</f>
        <v>0</v>
      </c>
      <c r="B189" t="s">
        <v>169</v>
      </c>
      <c r="C189" t="s">
        <v>202</v>
      </c>
    </row>
    <row r="190" spans="1:3">
      <c r="A190">
        <f>HYPERLINK("https://leetcode.com/problems/word-frequency", "Word Frequency")</f>
        <v>0</v>
      </c>
      <c r="B190" t="s">
        <v>86</v>
      </c>
      <c r="C190" t="s">
        <v>202</v>
      </c>
    </row>
    <row r="191" spans="1:3">
      <c r="A191">
        <f>HYPERLINK("https://leetcode.com/problems/decode-ways", "Decode Ways")</f>
        <v>0</v>
      </c>
      <c r="B191" t="s">
        <v>170</v>
      </c>
      <c r="C191" t="s">
        <v>202</v>
      </c>
    </row>
    <row r="192" spans="1:3">
      <c r="A192">
        <f>HYPERLINK("https://leetcode.com/problems/contains-duplicate-iii", "Contains Duplicate III")</f>
        <v>0</v>
      </c>
      <c r="B192" t="s">
        <v>171</v>
      </c>
      <c r="C192" t="s">
        <v>202</v>
      </c>
    </row>
    <row r="193" spans="1:3">
      <c r="A193">
        <f>HYPERLINK("https://leetcode.com/problems/divide-two-integers", "Divide Two Integers")</f>
        <v>0</v>
      </c>
      <c r="B193" t="s">
        <v>172</v>
      </c>
      <c r="C193" t="s">
        <v>202</v>
      </c>
    </row>
    <row r="194" spans="1:3">
      <c r="A194">
        <f>HYPERLINK("https://leetcode.com/problems/string-to-integer-atoi", "String to Integer (atoi)")</f>
        <v>0</v>
      </c>
      <c r="B194" t="s">
        <v>173</v>
      </c>
      <c r="C194" t="s">
        <v>202</v>
      </c>
    </row>
    <row r="195" spans="1:3">
      <c r="A195">
        <f>HYPERLINK("https://leetcode.com/problems/brace-expansion-ii", "Brace Expansion II")</f>
        <v>0</v>
      </c>
      <c r="B195" t="s">
        <v>174</v>
      </c>
      <c r="C195" t="s">
        <v>203</v>
      </c>
    </row>
    <row r="196" spans="1:3">
      <c r="A196">
        <f>HYPERLINK("https://leetcode.com/problems/binary-tree-postorder-traversal", "Binary Tree Postorder Traversal")</f>
        <v>0</v>
      </c>
      <c r="B196" t="s">
        <v>175</v>
      </c>
      <c r="C196" t="s">
        <v>203</v>
      </c>
    </row>
    <row r="197" spans="1:3">
      <c r="A197">
        <f>HYPERLINK("https://leetcode.com/problems/burst-balloons", "Burst Balloons")</f>
        <v>0</v>
      </c>
      <c r="B197" t="s">
        <v>113</v>
      </c>
      <c r="C197" t="s">
        <v>203</v>
      </c>
    </row>
    <row r="198" spans="1:3">
      <c r="A198">
        <f>HYPERLINK("https://leetcode.com/problems/number-of-atoms", "Number of Atoms")</f>
        <v>0</v>
      </c>
      <c r="B198" t="s">
        <v>176</v>
      </c>
      <c r="C198" t="s">
        <v>203</v>
      </c>
    </row>
    <row r="199" spans="1:3">
      <c r="A199">
        <f>HYPERLINK("https://leetcode.com/problems/trapping-rain-water", "Trapping Rain Water")</f>
        <v>0</v>
      </c>
      <c r="B199" t="s">
        <v>177</v>
      </c>
      <c r="C199" t="s">
        <v>203</v>
      </c>
    </row>
    <row r="200" spans="1:3">
      <c r="A200">
        <f>HYPERLINK("https://leetcode.com/problems/critical-connections-in-a-network", "Critical Connections in a Network")</f>
        <v>0</v>
      </c>
      <c r="B200" t="s">
        <v>51</v>
      </c>
      <c r="C200" t="s">
        <v>203</v>
      </c>
    </row>
    <row r="201" spans="1:3">
      <c r="A201">
        <f>HYPERLINK("https://leetcode.com/problems/n-queens", "N-Queens")</f>
        <v>0</v>
      </c>
      <c r="B201" t="s">
        <v>178</v>
      </c>
      <c r="C201" t="s">
        <v>203</v>
      </c>
    </row>
    <row r="202" spans="1:3">
      <c r="A202">
        <f>HYPERLINK("https://leetcode.com/problems/longest-consecutive-sequence", "Longest Consecutive Sequence")</f>
        <v>0</v>
      </c>
      <c r="B202" t="s">
        <v>61</v>
      </c>
      <c r="C202" t="s">
        <v>203</v>
      </c>
    </row>
    <row r="203" spans="1:3">
      <c r="A203">
        <f>HYPERLINK("https://leetcode.com/problems/edit-distance", "Edit Distance")</f>
        <v>0</v>
      </c>
      <c r="B203" t="s">
        <v>179</v>
      </c>
      <c r="C203" t="s">
        <v>203</v>
      </c>
    </row>
    <row r="204" spans="1:3">
      <c r="A204">
        <f>HYPERLINK("https://leetcode.com/problems/find-median-from-data-stream", "Find Median from Data Stream")</f>
        <v>0</v>
      </c>
      <c r="B204" t="s">
        <v>180</v>
      </c>
      <c r="C204" t="s">
        <v>203</v>
      </c>
    </row>
    <row r="205" spans="1:3">
      <c r="A205">
        <f>HYPERLINK("https://leetcode.com/problems/sudoku-solver", "Sudoku Solver")</f>
        <v>0</v>
      </c>
      <c r="B205" t="s">
        <v>181</v>
      </c>
      <c r="C205" t="s">
        <v>203</v>
      </c>
    </row>
    <row r="206" spans="1:3">
      <c r="A206">
        <f>HYPERLINK("https://leetcode.com/problems/longest-increasing-path-in-a-matrix", "Longest Increasing Path in a Matrix")</f>
        <v>0</v>
      </c>
      <c r="B206" t="s">
        <v>182</v>
      </c>
      <c r="C206" t="s">
        <v>203</v>
      </c>
    </row>
    <row r="207" spans="1:3">
      <c r="A207">
        <f>HYPERLINK("https://leetcode.com/problems/sliding-window-maximum", "Sliding Window Maximum")</f>
        <v>0</v>
      </c>
      <c r="B207" t="s">
        <v>65</v>
      </c>
      <c r="C207" t="s">
        <v>203</v>
      </c>
    </row>
    <row r="208" spans="1:3">
      <c r="A208">
        <f>HYPERLINK("https://leetcode.com/problems/reverse-nodes-in-k-group", "Reverse Nodes in k-Group")</f>
        <v>0</v>
      </c>
      <c r="B208" t="s">
        <v>183</v>
      </c>
      <c r="C208" t="s">
        <v>203</v>
      </c>
    </row>
    <row r="209" spans="1:3">
      <c r="A209">
        <f>HYPERLINK("https://leetcode.com/problems/human-traffic-of-stadium", "Human Traffic of Stadium")</f>
        <v>0</v>
      </c>
      <c r="B209" t="s">
        <v>184</v>
      </c>
      <c r="C209" t="s">
        <v>203</v>
      </c>
    </row>
    <row r="210" spans="1:3">
      <c r="A210">
        <f>HYPERLINK("https://leetcode.com/problems/find-minimum-in-rotated-sorted-array-ii", "Find Minimum in Rotated Sorted Array II")</f>
        <v>0</v>
      </c>
      <c r="B210" t="s">
        <v>185</v>
      </c>
      <c r="C210" t="s">
        <v>203</v>
      </c>
    </row>
    <row r="211" spans="1:3">
      <c r="A211">
        <f>HYPERLINK("https://leetcode.com/problems/count-of-smaller-numbers-after-self", "Count of Smaller Numbers After Self")</f>
        <v>0</v>
      </c>
      <c r="B211" t="s">
        <v>186</v>
      </c>
      <c r="C211" t="s">
        <v>203</v>
      </c>
    </row>
    <row r="212" spans="1:3">
      <c r="A212">
        <f>HYPERLINK("https://leetcode.com/problems/preimage-size-of-factorial-zeroes-function", "Preimage Size of Factorial Zeroes Function")</f>
        <v>0</v>
      </c>
      <c r="B212" t="s">
        <v>138</v>
      </c>
      <c r="C212" t="s">
        <v>203</v>
      </c>
    </row>
    <row r="213" spans="1:3">
      <c r="A213">
        <f>HYPERLINK("https://leetcode.com/problems/merge-k-sorted-lists", "Merge k Sorted Lists")</f>
        <v>0</v>
      </c>
      <c r="B213" t="s">
        <v>187</v>
      </c>
      <c r="C213" t="s">
        <v>203</v>
      </c>
    </row>
    <row r="214" spans="1:3">
      <c r="A214">
        <f>HYPERLINK("https://leetcode.com/problems/distinct-subsequences", "Distinct Subsequences")</f>
        <v>0</v>
      </c>
      <c r="B214" t="s">
        <v>188</v>
      </c>
      <c r="C214" t="s">
        <v>203</v>
      </c>
    </row>
    <row r="215" spans="1:3">
      <c r="A215">
        <f>HYPERLINK("https://leetcode.com/problems/maximal-rectangle", "Maximal Rectangle")</f>
        <v>0</v>
      </c>
      <c r="B215" t="s">
        <v>76</v>
      </c>
      <c r="C215" t="s">
        <v>203</v>
      </c>
    </row>
    <row r="216" spans="1:3">
      <c r="A216">
        <f>HYPERLINK("https://leetcode.com/problems/basic-calculator", "Basic Calculator")</f>
        <v>0</v>
      </c>
      <c r="B216" t="s">
        <v>145</v>
      </c>
      <c r="C216" t="s">
        <v>203</v>
      </c>
    </row>
    <row r="217" spans="1:3">
      <c r="A217">
        <f>HYPERLINK("https://leetcode.com/problems/remove-duplicate-letters", "Remove Duplicate Letters")</f>
        <v>0</v>
      </c>
      <c r="B217" t="s">
        <v>189</v>
      </c>
      <c r="C217" t="s">
        <v>203</v>
      </c>
    </row>
    <row r="218" spans="1:3">
      <c r="A218">
        <f>HYPERLINK("https://leetcode.com/problems/largest-rectangle-in-histogram", "Largest Rectangle in Histogram")</f>
        <v>0</v>
      </c>
      <c r="B218" t="s">
        <v>153</v>
      </c>
      <c r="C218" t="s">
        <v>203</v>
      </c>
    </row>
    <row r="219" spans="1:3">
      <c r="A219">
        <f>HYPERLINK("https://leetcode.com/problems/minimum-window-substring", "Minimum Window Substring")</f>
        <v>0</v>
      </c>
      <c r="B219" t="s">
        <v>154</v>
      </c>
      <c r="C219" t="s">
        <v>203</v>
      </c>
    </row>
    <row r="220" spans="1:3">
      <c r="A220">
        <f>HYPERLINK("https://leetcode.com/problems/the-skyline-problem", "The Skyline Problem")</f>
        <v>0</v>
      </c>
      <c r="B220" t="s">
        <v>154</v>
      </c>
      <c r="C220" t="s">
        <v>203</v>
      </c>
    </row>
    <row r="221" spans="1:3">
      <c r="A221">
        <f>HYPERLINK("https://leetcode.com/problems/department-top-three-salaries", "Department Top Three Salaries")</f>
        <v>0</v>
      </c>
      <c r="B221" t="s">
        <v>80</v>
      </c>
      <c r="C221" t="s">
        <v>203</v>
      </c>
    </row>
    <row r="222" spans="1:3">
      <c r="A222">
        <f>HYPERLINK("https://leetcode.com/problems/binary-tree-maximum-path-sum", "Binary Tree Maximum Path Sum")</f>
        <v>0</v>
      </c>
      <c r="B222" t="s">
        <v>190</v>
      </c>
      <c r="C222" t="s">
        <v>203</v>
      </c>
    </row>
    <row r="223" spans="1:3">
      <c r="A223">
        <f>HYPERLINK("https://leetcode.com/problems/lfu-cache", "LFU Cache")</f>
        <v>0</v>
      </c>
      <c r="B223" t="s">
        <v>191</v>
      </c>
      <c r="C223" t="s">
        <v>203</v>
      </c>
    </row>
    <row r="224" spans="1:3">
      <c r="A224">
        <f>HYPERLINK("https://leetcode.com/problems/cherry-pickup", "Cherry Pickup")</f>
        <v>0</v>
      </c>
      <c r="B224" t="s">
        <v>156</v>
      </c>
      <c r="C224" t="s">
        <v>203</v>
      </c>
    </row>
    <row r="225" spans="1:3">
      <c r="A225">
        <f>HYPERLINK("https://leetcode.com/problems/insert-interval", "Insert Interval")</f>
        <v>0</v>
      </c>
      <c r="B225" t="s">
        <v>192</v>
      </c>
      <c r="C225" t="s">
        <v>203</v>
      </c>
    </row>
    <row r="226" spans="1:3">
      <c r="A226">
        <f>HYPERLINK("https://leetcode.com/problems/arithmetic-slices-ii-subsequence", "Arithmetic Slices II - Subsequence")</f>
        <v>0</v>
      </c>
      <c r="B226" t="s">
        <v>193</v>
      </c>
      <c r="C226" t="s">
        <v>203</v>
      </c>
    </row>
    <row r="227" spans="1:3">
      <c r="A227">
        <f>HYPERLINK("https://leetcode.com/problems/first-missing-positive", "First Missing Positive")</f>
        <v>0</v>
      </c>
      <c r="B227" t="s">
        <v>194</v>
      </c>
      <c r="C227" t="s">
        <v>203</v>
      </c>
    </row>
    <row r="228" spans="1:3">
      <c r="A228">
        <f>HYPERLINK("https://leetcode.com/problems/jump-game-ii", "Jump Game II")</f>
        <v>0</v>
      </c>
      <c r="B228" t="s">
        <v>195</v>
      </c>
      <c r="C228" t="s">
        <v>203</v>
      </c>
    </row>
    <row r="229" spans="1:3">
      <c r="A229">
        <f>HYPERLINK("https://leetcode.com/problems/shortest-palindrome", "Shortest Palindrome")</f>
        <v>0</v>
      </c>
      <c r="B229" t="s">
        <v>196</v>
      </c>
      <c r="C229" t="s">
        <v>203</v>
      </c>
    </row>
    <row r="230" spans="1:3">
      <c r="A230">
        <f>HYPERLINK("https://leetcode.com/problems/median-of-two-sorted-arrays", "Median of Two Sorted Arrays")</f>
        <v>0</v>
      </c>
      <c r="B230" t="s">
        <v>197</v>
      </c>
      <c r="C230" t="s">
        <v>203</v>
      </c>
    </row>
    <row r="231" spans="1:3">
      <c r="A231">
        <f>HYPERLINK("https://leetcode.com/problems/longest-valid-parentheses", "Longest Valid Parentheses")</f>
        <v>0</v>
      </c>
      <c r="B231" t="s">
        <v>166</v>
      </c>
      <c r="C231" t="s">
        <v>203</v>
      </c>
    </row>
    <row r="232" spans="1:3">
      <c r="A232">
        <f>HYPERLINK("https://leetcode.com/problems/regular-expression-matching", "Regular Expression Matching")</f>
        <v>0</v>
      </c>
      <c r="B232" t="s">
        <v>168</v>
      </c>
      <c r="C232" t="s">
        <v>203</v>
      </c>
    </row>
    <row r="233" spans="1:3">
      <c r="A233">
        <f>HYPERLINK("https://leetcode.com/problems/substring-with-concatenation-of-all-words", "Substring with Concatenation of All Words")</f>
        <v>0</v>
      </c>
      <c r="B233" t="s">
        <v>198</v>
      </c>
      <c r="C233" t="s">
        <v>203</v>
      </c>
    </row>
    <row r="234" spans="1:3">
      <c r="A234">
        <f>HYPERLINK("https://leetcode.com/problems/wildcard-matching", "Wildcard Matching")</f>
        <v>0</v>
      </c>
      <c r="B234" t="s">
        <v>170</v>
      </c>
      <c r="C234" t="s">
        <v>203</v>
      </c>
    </row>
    <row r="235" spans="1:3">
      <c r="A235">
        <f>HYPERLINK("https://leetcode.com/problems/valid-number", "Valid Number")</f>
        <v>0</v>
      </c>
      <c r="B235" t="s">
        <v>199</v>
      </c>
      <c r="C235" t="s">
        <v>203</v>
      </c>
    </row>
    <row r="236" spans="1:3">
      <c r="A236">
        <f>HYPERLINK("https://leetcode.com/problems/strong-password-checker", "Strong Password Checker")</f>
        <v>0</v>
      </c>
      <c r="B236" t="s">
        <v>200</v>
      </c>
      <c r="C23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