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<sst xmlns="http://schemas.openxmlformats.org/spreadsheetml/2006/main" count="619" uniqueCount="226">
  <si>
    <t>Title</t>
  </si>
  <si>
    <t>Acceptance</t>
  </si>
  <si>
    <t>Level</t>
  </si>
  <si>
    <t>85.2%</t>
  </si>
  <si>
    <t>74.0%</t>
  </si>
  <si>
    <t>72.1%</t>
  </si>
  <si>
    <t>71.6%</t>
  </si>
  <si>
    <t>70.9%</t>
  </si>
  <si>
    <t>70.8%</t>
  </si>
  <si>
    <t>68.5%</t>
  </si>
  <si>
    <t>67.0%</t>
  </si>
  <si>
    <t>66.5%</t>
  </si>
  <si>
    <t>66.0%</t>
  </si>
  <si>
    <t>62.5%</t>
  </si>
  <si>
    <t>61.9%</t>
  </si>
  <si>
    <t>61.3%</t>
  </si>
  <si>
    <t>61.0%</t>
  </si>
  <si>
    <t>57.8%</t>
  </si>
  <si>
    <t>57.3%</t>
  </si>
  <si>
    <t>57.0%</t>
  </si>
  <si>
    <t>56.9%</t>
  </si>
  <si>
    <t>55.9%</t>
  </si>
  <si>
    <t>55.7%</t>
  </si>
  <si>
    <t>55.3%</t>
  </si>
  <si>
    <t>53.5%</t>
  </si>
  <si>
    <t>52.5%</t>
  </si>
  <si>
    <t>51.4%</t>
  </si>
  <si>
    <t>50.5%</t>
  </si>
  <si>
    <t>50.4%</t>
  </si>
  <si>
    <t>49.9%</t>
  </si>
  <si>
    <t>49.6%</t>
  </si>
  <si>
    <t>47.8%</t>
  </si>
  <si>
    <t>46.8%</t>
  </si>
  <si>
    <t>46.5%</t>
  </si>
  <si>
    <t>46.4%</t>
  </si>
  <si>
    <t>45.6%</t>
  </si>
  <si>
    <t>45.1%</t>
  </si>
  <si>
    <t>44.5%</t>
  </si>
  <si>
    <t>43.0%</t>
  </si>
  <si>
    <t>42.7%</t>
  </si>
  <si>
    <t>42.4%</t>
  </si>
  <si>
    <t>42.0%</t>
  </si>
  <si>
    <t>39.4%</t>
  </si>
  <si>
    <t>39.0%</t>
  </si>
  <si>
    <t>38.6%</t>
  </si>
  <si>
    <t>37.0%</t>
  </si>
  <si>
    <t>36.7%</t>
  </si>
  <si>
    <t>35.7%</t>
  </si>
  <si>
    <t>34.7%</t>
  </si>
  <si>
    <t>33.9%</t>
  </si>
  <si>
    <t>33.2%</t>
  </si>
  <si>
    <t>31.1%</t>
  </si>
  <si>
    <t>25.8%</t>
  </si>
  <si>
    <t>80.8%</t>
  </si>
  <si>
    <t>79.9%</t>
  </si>
  <si>
    <t>70.5%</t>
  </si>
  <si>
    <t>69.5%</t>
  </si>
  <si>
    <t>68.9%</t>
  </si>
  <si>
    <t>67.5%</t>
  </si>
  <si>
    <t>67.3%</t>
  </si>
  <si>
    <t>66.2%</t>
  </si>
  <si>
    <t>65.7%</t>
  </si>
  <si>
    <t>63.8%</t>
  </si>
  <si>
    <t>63.7%</t>
  </si>
  <si>
    <t>63.5%</t>
  </si>
  <si>
    <t>63.3%</t>
  </si>
  <si>
    <t>63.0%</t>
  </si>
  <si>
    <t>62.7%</t>
  </si>
  <si>
    <t>62.0%</t>
  </si>
  <si>
    <t>61.4%</t>
  </si>
  <si>
    <t>61.2%</t>
  </si>
  <si>
    <t>60.6%</t>
  </si>
  <si>
    <t>60.5%</t>
  </si>
  <si>
    <t>60.4%</t>
  </si>
  <si>
    <t>60.2%</t>
  </si>
  <si>
    <t>60.1%</t>
  </si>
  <si>
    <t>59.1%</t>
  </si>
  <si>
    <t>58.6%</t>
  </si>
  <si>
    <t>58.1%</t>
  </si>
  <si>
    <t>57.5%</t>
  </si>
  <si>
    <t>57.4%</t>
  </si>
  <si>
    <t>56.7%</t>
  </si>
  <si>
    <t>56.6%</t>
  </si>
  <si>
    <t>56.1%</t>
  </si>
  <si>
    <t>56.0%</t>
  </si>
  <si>
    <t>55.4%</t>
  </si>
  <si>
    <t>55.1%</t>
  </si>
  <si>
    <t>55.0%</t>
  </si>
  <si>
    <t>54.8%</t>
  </si>
  <si>
    <t>54.6%</t>
  </si>
  <si>
    <t>54.5%</t>
  </si>
  <si>
    <t>54.3%</t>
  </si>
  <si>
    <t>54.1%</t>
  </si>
  <si>
    <t>53.9%</t>
  </si>
  <si>
    <t>53.2%</t>
  </si>
  <si>
    <t>53.1%</t>
  </si>
  <si>
    <t>52.9%</t>
  </si>
  <si>
    <t>52.7%</t>
  </si>
  <si>
    <t>52.3%</t>
  </si>
  <si>
    <t>52.0%</t>
  </si>
  <si>
    <t>51.9%</t>
  </si>
  <si>
    <t>51.8%</t>
  </si>
  <si>
    <t>51.6%</t>
  </si>
  <si>
    <t>50.8%</t>
  </si>
  <si>
    <t>50.6%</t>
  </si>
  <si>
    <t>50.2%</t>
  </si>
  <si>
    <t>50.1%</t>
  </si>
  <si>
    <t>49.4%</t>
  </si>
  <si>
    <t>49.3%</t>
  </si>
  <si>
    <t>49.1%</t>
  </si>
  <si>
    <t>48.7%</t>
  </si>
  <si>
    <t>48.6%</t>
  </si>
  <si>
    <t>48.4%</t>
  </si>
  <si>
    <t>48.2%</t>
  </si>
  <si>
    <t>47.9%</t>
  </si>
  <si>
    <t>47.5%</t>
  </si>
  <si>
    <t>47.4%</t>
  </si>
  <si>
    <t>47.3%</t>
  </si>
  <si>
    <t>47.2%</t>
  </si>
  <si>
    <t>47.1%</t>
  </si>
  <si>
    <t>46.7%</t>
  </si>
  <si>
    <t>46.0%</t>
  </si>
  <si>
    <t>45.7%</t>
  </si>
  <si>
    <t>45.0%</t>
  </si>
  <si>
    <t>44.4%</t>
  </si>
  <si>
    <t>43.9%</t>
  </si>
  <si>
    <t>43.7%</t>
  </si>
  <si>
    <t>43.6%</t>
  </si>
  <si>
    <t>43.3%</t>
  </si>
  <si>
    <t>43.1%</t>
  </si>
  <si>
    <t>42.6%</t>
  </si>
  <si>
    <t>41.9%</t>
  </si>
  <si>
    <t>41.8%</t>
  </si>
  <si>
    <t>41.4%</t>
  </si>
  <si>
    <t>41.0%</t>
  </si>
  <si>
    <t>40.9%</t>
  </si>
  <si>
    <t>40.7%</t>
  </si>
  <si>
    <t>40.1%</t>
  </si>
  <si>
    <t>40.0%</t>
  </si>
  <si>
    <t>39.8%</t>
  </si>
  <si>
    <t>39.6%</t>
  </si>
  <si>
    <t>39.5%</t>
  </si>
  <si>
    <t>39.3%</t>
  </si>
  <si>
    <t>38.5%</t>
  </si>
  <si>
    <t>38.4%</t>
  </si>
  <si>
    <t>38.2%</t>
  </si>
  <si>
    <t>38.1%</t>
  </si>
  <si>
    <t>37.7%</t>
  </si>
  <si>
    <t>36.9%</t>
  </si>
  <si>
    <t>36.5%</t>
  </si>
  <si>
    <t>36.4%</t>
  </si>
  <si>
    <t>36.3%</t>
  </si>
  <si>
    <t>36.2%</t>
  </si>
  <si>
    <t>35.6%</t>
  </si>
  <si>
    <t>35.5%</t>
  </si>
  <si>
    <t>34.8%</t>
  </si>
  <si>
    <t>34.6%</t>
  </si>
  <si>
    <t>34.5%</t>
  </si>
  <si>
    <t>34.2%</t>
  </si>
  <si>
    <t>34.1%</t>
  </si>
  <si>
    <t>33.7%</t>
  </si>
  <si>
    <t>32.6%</t>
  </si>
  <si>
    <t>32.3%</t>
  </si>
  <si>
    <t>31.7%</t>
  </si>
  <si>
    <t>31.4%</t>
  </si>
  <si>
    <t>30.6%</t>
  </si>
  <si>
    <t>30.4%</t>
  </si>
  <si>
    <t>30.3%</t>
  </si>
  <si>
    <t>29.6%</t>
  </si>
  <si>
    <t>29.5%</t>
  </si>
  <si>
    <t>28.1%</t>
  </si>
  <si>
    <t>27.8%</t>
  </si>
  <si>
    <t>26.8%</t>
  </si>
  <si>
    <t>24.7%</t>
  </si>
  <si>
    <t>24.1%</t>
  </si>
  <si>
    <t>21.6%</t>
  </si>
  <si>
    <t>15.4%</t>
  </si>
  <si>
    <t>66.3%</t>
  </si>
  <si>
    <t>61.1%</t>
  </si>
  <si>
    <t>59.9%</t>
  </si>
  <si>
    <t>59.4%</t>
  </si>
  <si>
    <t>59.3%</t>
  </si>
  <si>
    <t>48.9%</t>
  </si>
  <si>
    <t>46.9%</t>
  </si>
  <si>
    <t>46.6%</t>
  </si>
  <si>
    <t>44.8%</t>
  </si>
  <si>
    <t>44.7%</t>
  </si>
  <si>
    <t>44.3%</t>
  </si>
  <si>
    <t>44.1%</t>
  </si>
  <si>
    <t>43.4%</t>
  </si>
  <si>
    <t>42.8%</t>
  </si>
  <si>
    <t>42.5%</t>
  </si>
  <si>
    <t>41.7%</t>
  </si>
  <si>
    <t>41.6%</t>
  </si>
  <si>
    <t>41.5%</t>
  </si>
  <si>
    <t>41.3%</t>
  </si>
  <si>
    <t>40.8%</t>
  </si>
  <si>
    <t>40.2%</t>
  </si>
  <si>
    <t>39.7%</t>
  </si>
  <si>
    <t>37.5%</t>
  </si>
  <si>
    <t>36.8%</t>
  </si>
  <si>
    <t>34.9%</t>
  </si>
  <si>
    <t>34.3%</t>
  </si>
  <si>
    <t>33.8%</t>
  </si>
  <si>
    <t>33.5%</t>
  </si>
  <si>
    <t>33.3%</t>
  </si>
  <si>
    <t>32.7%</t>
  </si>
  <si>
    <t>32.5%</t>
  </si>
  <si>
    <t>32.4%</t>
  </si>
  <si>
    <t>32.0%</t>
  </si>
  <si>
    <t>31.6%</t>
  </si>
  <si>
    <t>31.5%</t>
  </si>
  <si>
    <t>30.5%</t>
  </si>
  <si>
    <t>29.4%</t>
  </si>
  <si>
    <t>28.4%</t>
  </si>
  <si>
    <t>27.7%</t>
  </si>
  <si>
    <t>27.1%</t>
  </si>
  <si>
    <t>26.4%</t>
  </si>
  <si>
    <t>25.2%</t>
  </si>
  <si>
    <t>22.1%</t>
  </si>
  <si>
    <t>19.7%</t>
  </si>
  <si>
    <t>16.9%</t>
  </si>
  <si>
    <t>14.0%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</si>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</sst>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09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HYPERLINK("https://leetcode.com/problems/subtract-the-product-and-sum-of-digits-of-an-integer", "Subtract the Product and Sum of Digits of an Integer")</f>
        <v>0</v>
      </c>
      <c r="B2" t="s">
        <v>3</v>
      </c>
      <c r="C2" t="s">
        <v>223</v>
      </c>
    </row>
    <row r="3" spans="1:3">
      <c r="A3">
        <f>HYPERLINK("https://leetcode.com/problems/nested-list-weight-sum", "Nested List Weight Sum")</f>
        <v>0</v>
      </c>
      <c r="B3" t="s">
        <v>4</v>
      </c>
      <c r="C3" t="s">
        <v>223</v>
      </c>
    </row>
    <row r="4" spans="1:3">
      <c r="A4">
        <f>HYPERLINK("https://leetcode.com/problems/squares-of-a-sorted-array", "Squares of a Sorted Array")</f>
        <v>0</v>
      </c>
      <c r="B4" t="s">
        <v>5</v>
      </c>
      <c r="C4" t="s">
        <v>223</v>
      </c>
    </row>
    <row r="5" spans="1:3">
      <c r="A5">
        <f>HYPERLINK("https://leetcode.com/problems/peak-index-in-a-mountain-array", "Peak Index in a Mountain Array")</f>
        <v>0</v>
      </c>
      <c r="B5" t="s">
        <v>6</v>
      </c>
      <c r="C5" t="s">
        <v>223</v>
      </c>
    </row>
    <row r="6" spans="1:3">
      <c r="A6">
        <f>HYPERLINK("https://leetcode.com/problems/moving-average-from-data-stream", "Moving Average from Data Stream")</f>
        <v>0</v>
      </c>
      <c r="B6" t="s">
        <v>7</v>
      </c>
      <c r="C6" t="s">
        <v>223</v>
      </c>
    </row>
    <row r="7" spans="1:3">
      <c r="A7">
        <f>HYPERLINK("https://leetcode.com/problems/logger-rate-limiter", "Logger Rate Limiter")</f>
        <v>0</v>
      </c>
      <c r="B7" t="s">
        <v>8</v>
      </c>
      <c r="C7" t="s">
        <v>223</v>
      </c>
    </row>
    <row r="8" spans="1:3">
      <c r="A8">
        <f>HYPERLINK("https://leetcode.com/problems/reverse-string", "Reverse String")</f>
        <v>0</v>
      </c>
      <c r="B8" t="s">
        <v>9</v>
      </c>
      <c r="C8" t="s">
        <v>223</v>
      </c>
    </row>
    <row r="9" spans="1:3">
      <c r="A9">
        <f>HYPERLINK("https://leetcode.com/problems/find-the-distance-value-between-two-arrays", "Find the Distance Value Between Two Arrays")</f>
        <v>0</v>
      </c>
      <c r="B9" t="s">
        <v>10</v>
      </c>
      <c r="C9" t="s">
        <v>223</v>
      </c>
    </row>
    <row r="10" spans="1:3">
      <c r="A10">
        <f>HYPERLINK("https://leetcode.com/problems/fixed-point", "Fixed Point")</f>
        <v>0</v>
      </c>
      <c r="B10" t="s">
        <v>11</v>
      </c>
      <c r="C10" t="s">
        <v>223</v>
      </c>
    </row>
    <row r="11" spans="1:3">
      <c r="A11">
        <f>HYPERLINK("https://leetcode.com/problems/maximum-depth-of-binary-tree", "Maximum Depth of Binary Tree")</f>
        <v>0</v>
      </c>
      <c r="B11" t="s">
        <v>12</v>
      </c>
      <c r="C11" t="s">
        <v>223</v>
      </c>
    </row>
    <row r="12" spans="1:3">
      <c r="A12">
        <f>HYPERLINK("https://leetcode.com/problems/reverse-linked-list", "Reverse Linked List")</f>
        <v>0</v>
      </c>
      <c r="B12" t="s">
        <v>13</v>
      </c>
      <c r="C12" t="s">
        <v>223</v>
      </c>
    </row>
    <row r="13" spans="1:3">
      <c r="A13">
        <f>HYPERLINK("https://leetcode.com/problems/intersection-of-two-arrays", "Intersection of Two Arrays")</f>
        <v>0</v>
      </c>
      <c r="B13" t="s">
        <v>13</v>
      </c>
      <c r="C13" t="s">
        <v>223</v>
      </c>
    </row>
    <row r="14" spans="1:3">
      <c r="A14">
        <f>HYPERLINK("https://leetcode.com/problems/palindrome-permutation", "Palindrome Permutation")</f>
        <v>0</v>
      </c>
      <c r="B14" t="s">
        <v>14</v>
      </c>
      <c r="C14" t="s">
        <v>223</v>
      </c>
    </row>
    <row r="15" spans="1:3">
      <c r="A15">
        <f>HYPERLINK("https://leetcode.com/problems/design-hashmap", "Design HashMap")</f>
        <v>0</v>
      </c>
      <c r="B15" t="s">
        <v>15</v>
      </c>
      <c r="C15" t="s">
        <v>223</v>
      </c>
    </row>
    <row r="16" spans="1:3">
      <c r="A16">
        <f>HYPERLINK("https://leetcode.com/problems/shortest-word-distance", "Shortest Word Distance")</f>
        <v>0</v>
      </c>
      <c r="B16" t="s">
        <v>16</v>
      </c>
      <c r="C16" t="s">
        <v>223</v>
      </c>
    </row>
    <row r="17" spans="1:3">
      <c r="A17">
        <f>HYPERLINK("https://leetcode.com/problems/move-zeroes", "Move Zeroes")</f>
        <v>0</v>
      </c>
      <c r="B17" t="s">
        <v>17</v>
      </c>
      <c r="C17" t="s">
        <v>223</v>
      </c>
    </row>
    <row r="18" spans="1:3">
      <c r="A18">
        <f>HYPERLINK("https://leetcode.com/problems/employee-importance", "Employee Importance")</f>
        <v>0</v>
      </c>
      <c r="B18" t="s">
        <v>18</v>
      </c>
      <c r="C18" t="s">
        <v>223</v>
      </c>
    </row>
    <row r="19" spans="1:3">
      <c r="A19">
        <f>HYPERLINK("https://leetcode.com/problems/best-time-to-buy-and-sell-stock-ii", "Best Time to Buy and Sell Stock II")</f>
        <v>0</v>
      </c>
      <c r="B19" t="s">
        <v>19</v>
      </c>
      <c r="C19" t="s">
        <v>223</v>
      </c>
    </row>
    <row r="20" spans="1:3">
      <c r="A20">
        <f>HYPERLINK("https://leetcode.com/problems/valid-anagram", "Valid Anagram")</f>
        <v>0</v>
      </c>
      <c r="B20" t="s">
        <v>20</v>
      </c>
      <c r="C20" t="s">
        <v>223</v>
      </c>
    </row>
    <row r="21" spans="1:3">
      <c r="A21">
        <f>HYPERLINK("https://leetcode.com/problems/excel-sheet-column-number", "Excel Sheet Column Number")</f>
        <v>0</v>
      </c>
      <c r="B21" t="s">
        <v>21</v>
      </c>
      <c r="C21" t="s">
        <v>223</v>
      </c>
    </row>
    <row r="22" spans="1:3">
      <c r="A22">
        <f>HYPERLINK("https://leetcode.com/problems/roman-to-integer", "Roman to Integer")</f>
        <v>0</v>
      </c>
      <c r="B22" t="s">
        <v>22</v>
      </c>
      <c r="C22" t="s">
        <v>223</v>
      </c>
    </row>
    <row r="23" spans="1:3">
      <c r="A23">
        <f>HYPERLINK("https://leetcode.com/problems/flood-fill", "Flood Fill")</f>
        <v>0</v>
      </c>
      <c r="B23" t="s">
        <v>23</v>
      </c>
      <c r="C23" t="s">
        <v>223</v>
      </c>
    </row>
    <row r="24" spans="1:3">
      <c r="A24">
        <f>HYPERLINK("https://leetcode.com/problems/merge-two-sorted-lists", "Merge Two Sorted Lists")</f>
        <v>0</v>
      </c>
      <c r="B24" t="s">
        <v>24</v>
      </c>
      <c r="C24" t="s">
        <v>223</v>
      </c>
    </row>
    <row r="25" spans="1:3">
      <c r="A25">
        <f>HYPERLINK("https://leetcode.com/problems/pascals-triangle", "Pascal's Triangle")</f>
        <v>0</v>
      </c>
      <c r="B25" t="s">
        <v>25</v>
      </c>
      <c r="C25" t="s">
        <v>223</v>
      </c>
    </row>
    <row r="26" spans="1:3">
      <c r="A26">
        <f>HYPERLINK("https://leetcode.com/problems/intersection-of-two-arrays-ii", "Intersection of Two Arrays II")</f>
        <v>0</v>
      </c>
      <c r="B26" t="s">
        <v>26</v>
      </c>
      <c r="C26" t="s">
        <v>223</v>
      </c>
    </row>
    <row r="27" spans="1:3">
      <c r="A27">
        <f>HYPERLINK("https://leetcode.com/problems/best-time-to-buy-and-sell-stock", "Best Time to Buy and Sell Stock")</f>
        <v>0</v>
      </c>
      <c r="B27" t="s">
        <v>27</v>
      </c>
      <c r="C27" t="s">
        <v>223</v>
      </c>
    </row>
    <row r="28" spans="1:3">
      <c r="A28">
        <f>HYPERLINK("https://leetcode.com/problems/happy-number", "Happy Number")</f>
        <v>0</v>
      </c>
      <c r="B28" t="s">
        <v>28</v>
      </c>
      <c r="C28" t="s">
        <v>223</v>
      </c>
    </row>
    <row r="29" spans="1:3">
      <c r="A29">
        <f>HYPERLINK("https://leetcode.com/problems/lowest-common-ancestor-of-a-binary-search-tree", "Lowest Common Ancestor of a Binary Search Tree")</f>
        <v>0</v>
      </c>
      <c r="B29" t="s">
        <v>29</v>
      </c>
      <c r="C29" t="s">
        <v>223</v>
      </c>
    </row>
    <row r="30" spans="1:3">
      <c r="A30">
        <f>HYPERLINK("https://leetcode.com/problems/implement-queue-using-stacks", "Implement Queue using Stacks")</f>
        <v>0</v>
      </c>
      <c r="B30" t="s">
        <v>30</v>
      </c>
      <c r="C30" t="s">
        <v>223</v>
      </c>
    </row>
    <row r="31" spans="1:3">
      <c r="A31">
        <f>HYPERLINK("https://leetcode.com/problems/climbing-stairs", "Climbing Stairs")</f>
        <v>0</v>
      </c>
      <c r="B31" t="s">
        <v>31</v>
      </c>
      <c r="C31" t="s">
        <v>223</v>
      </c>
    </row>
    <row r="32" spans="1:3">
      <c r="A32">
        <f>HYPERLINK("https://leetcode.com/problems/symmetric-tree", "Symmetric Tree")</f>
        <v>0</v>
      </c>
      <c r="B32" t="s">
        <v>32</v>
      </c>
      <c r="C32" t="s">
        <v>223</v>
      </c>
    </row>
    <row r="33" spans="1:3">
      <c r="A33">
        <f>HYPERLINK("https://leetcode.com/problems/maximum-subarray", "Maximum Subarray")</f>
        <v>0</v>
      </c>
      <c r="B33" t="s">
        <v>33</v>
      </c>
      <c r="C33" t="s">
        <v>223</v>
      </c>
    </row>
    <row r="34" spans="1:3">
      <c r="A34">
        <f>HYPERLINK("https://leetcode.com/problems/backspace-string-compare", "Backspace String Compare")</f>
        <v>0</v>
      </c>
      <c r="B34" t="s">
        <v>34</v>
      </c>
      <c r="C34" t="s">
        <v>223</v>
      </c>
    </row>
    <row r="35" spans="1:3">
      <c r="A35">
        <f>HYPERLINK("https://leetcode.com/problems/two-sum", "Two Sum")</f>
        <v>0</v>
      </c>
      <c r="B35" t="s">
        <v>35</v>
      </c>
      <c r="C35" t="s">
        <v>223</v>
      </c>
    </row>
    <row r="36" spans="1:3">
      <c r="A36">
        <f>HYPERLINK("https://leetcode.com/problems/remove-duplicates-from-sorted-array", "Remove Duplicates from Sorted Array")</f>
        <v>0</v>
      </c>
      <c r="B36" t="s">
        <v>36</v>
      </c>
      <c r="C36" t="s">
        <v>223</v>
      </c>
    </row>
    <row r="37" spans="1:3">
      <c r="A37">
        <f>HYPERLINK("https://leetcode.com/problems/min-stack", "Min Stack")</f>
        <v>0</v>
      </c>
      <c r="B37" t="s">
        <v>37</v>
      </c>
      <c r="C37" t="s">
        <v>223</v>
      </c>
    </row>
    <row r="38" spans="1:3">
      <c r="A38">
        <f>HYPERLINK("https://leetcode.com/problems/plus-one", "Plus One")</f>
        <v>0</v>
      </c>
      <c r="B38" t="s">
        <v>38</v>
      </c>
      <c r="C38" t="s">
        <v>223</v>
      </c>
    </row>
    <row r="39" spans="1:3">
      <c r="A39">
        <f>HYPERLINK("https://leetcode.com/problems/second-minimum-node-in-a-binary-tree", "Second Minimum Node In a Binary Tree")</f>
        <v>0</v>
      </c>
      <c r="B39" t="s">
        <v>39</v>
      </c>
      <c r="C39" t="s">
        <v>223</v>
      </c>
    </row>
    <row r="40" spans="1:3">
      <c r="A40">
        <f>HYPERLINK("https://leetcode.com/problems/bulls-and-cows", "Bulls and Cows")</f>
        <v>0</v>
      </c>
      <c r="B40" t="s">
        <v>40</v>
      </c>
      <c r="C40" t="s">
        <v>223</v>
      </c>
    </row>
    <row r="41" spans="1:3">
      <c r="A41">
        <f>HYPERLINK("https://leetcode.com/problems/house-robber", "House Robber")</f>
        <v>0</v>
      </c>
      <c r="B41" t="s">
        <v>41</v>
      </c>
      <c r="C41" t="s">
        <v>223</v>
      </c>
    </row>
    <row r="42" spans="1:3">
      <c r="A42">
        <f>HYPERLINK("https://leetcode.com/problems/merge-sorted-array", "Merge Sorted Array")</f>
        <v>0</v>
      </c>
      <c r="B42" t="s">
        <v>42</v>
      </c>
      <c r="C42" t="s">
        <v>223</v>
      </c>
    </row>
    <row r="43" spans="1:3">
      <c r="A43">
        <f>HYPERLINK("https://leetcode.com/problems/valid-parentheses", "Valid Parentheses")</f>
        <v>0</v>
      </c>
      <c r="B43" t="s">
        <v>43</v>
      </c>
      <c r="C43" t="s">
        <v>223</v>
      </c>
    </row>
    <row r="44" spans="1:3">
      <c r="A44">
        <f>HYPERLINK("https://leetcode.com/problems/remove-linked-list-elements", "Remove Linked List Elements")</f>
        <v>0</v>
      </c>
      <c r="B44" t="s">
        <v>44</v>
      </c>
      <c r="C44" t="s">
        <v>223</v>
      </c>
    </row>
    <row r="45" spans="1:3">
      <c r="A45">
        <f>HYPERLINK("https://leetcode.com/problems/word-pattern", "Word Pattern")</f>
        <v>0</v>
      </c>
      <c r="B45" t="s">
        <v>45</v>
      </c>
      <c r="C45" t="s">
        <v>223</v>
      </c>
    </row>
    <row r="46" spans="1:3">
      <c r="A46">
        <f>HYPERLINK("https://leetcode.com/problems/valid-palindrome", "Valid Palindrome")</f>
        <v>0</v>
      </c>
      <c r="B46" t="s">
        <v>46</v>
      </c>
      <c r="C46" t="s">
        <v>223</v>
      </c>
    </row>
    <row r="47" spans="1:3">
      <c r="A47">
        <f>HYPERLINK("https://leetcode.com/problems/first-bad-version", "First Bad Version")</f>
        <v>0</v>
      </c>
      <c r="B47" t="s">
        <v>47</v>
      </c>
      <c r="C47" t="s">
        <v>223</v>
      </c>
    </row>
    <row r="48" spans="1:3">
      <c r="A48">
        <f>HYPERLINK("https://leetcode.com/problems/rotate-array", "Rotate Array")</f>
        <v>0</v>
      </c>
      <c r="B48" t="s">
        <v>48</v>
      </c>
      <c r="C48" t="s">
        <v>223</v>
      </c>
    </row>
    <row r="49" spans="1:3">
      <c r="A49">
        <f>HYPERLINK("https://leetcode.com/problems/sqrtx", "Sqrt(x)")</f>
        <v>0</v>
      </c>
      <c r="B49" t="s">
        <v>49</v>
      </c>
      <c r="C49" t="s">
        <v>223</v>
      </c>
    </row>
    <row r="50" spans="1:3">
      <c r="A50">
        <f>HYPERLINK("https://leetcode.com/problems/valid-mountain-array", "Valid Mountain Array")</f>
        <v>0</v>
      </c>
      <c r="B50" t="s">
        <v>50</v>
      </c>
      <c r="C50" t="s">
        <v>223</v>
      </c>
    </row>
    <row r="51" spans="1:3">
      <c r="A51">
        <f>HYPERLINK("https://leetcode.com/problems/shortest-unsorted-continuous-subarray", "Shortest Unsorted Continuous Subarray")</f>
        <v>0</v>
      </c>
      <c r="B51" t="s">
        <v>51</v>
      </c>
      <c r="C51" t="s">
        <v>223</v>
      </c>
    </row>
    <row r="52" spans="1:3">
      <c r="A52">
        <f>HYPERLINK("https://leetcode.com/problems/reverse-integer", "Reverse Integer")</f>
        <v>0</v>
      </c>
      <c r="B52" t="s">
        <v>52</v>
      </c>
      <c r="C52" t="s">
        <v>223</v>
      </c>
    </row>
    <row r="53" spans="1:3">
      <c r="A53">
        <f>HYPERLINK("https://leetcode.com/problems/binary-search-tree-to-greater-sum-tree", "Binary Search Tree to Greater Sum Tree")</f>
        <v>0</v>
      </c>
      <c r="B53" t="s">
        <v>53</v>
      </c>
      <c r="C53" t="s">
        <v>224</v>
      </c>
    </row>
    <row r="54" spans="1:3">
      <c r="A54">
        <f>HYPERLINK("https://leetcode.com/problems/encode-and-decode-tinyurl", "Encode and Decode TinyURL")</f>
        <v>0</v>
      </c>
      <c r="B54" t="s">
        <v>54</v>
      </c>
      <c r="C54" t="s">
        <v>224</v>
      </c>
    </row>
    <row r="55" spans="1:3">
      <c r="A55">
        <f>HYPERLINK("https://leetcode.com/problems/design-bounded-blocking-queue", "Design Bounded Blocking Queue")</f>
        <v>0</v>
      </c>
      <c r="B55" t="s">
        <v>55</v>
      </c>
      <c r="C55" t="s">
        <v>224</v>
      </c>
    </row>
    <row r="56" spans="1:3">
      <c r="A56">
        <f>HYPERLINK("https://leetcode.com/problems/counting-bits", "Counting Bits")</f>
        <v>0</v>
      </c>
      <c r="B56" t="s">
        <v>56</v>
      </c>
      <c r="C56" t="s">
        <v>224</v>
      </c>
    </row>
    <row r="57" spans="1:3">
      <c r="A57">
        <f>HYPERLINK("https://leetcode.com/problems/distribute-coins-in-binary-tree", "Distribute Coins in Binary Tree")</f>
        <v>0</v>
      </c>
      <c r="B57" t="s">
        <v>57</v>
      </c>
      <c r="C57" t="s">
        <v>224</v>
      </c>
    </row>
    <row r="58" spans="1:3">
      <c r="A58">
        <f>HYPERLINK("https://leetcode.com/problems/pancake-sorting", "Pancake Sorting")</f>
        <v>0</v>
      </c>
      <c r="B58" t="s">
        <v>58</v>
      </c>
      <c r="C58" t="s">
        <v>224</v>
      </c>
    </row>
    <row r="59" spans="1:3">
      <c r="A59">
        <f>HYPERLINK("https://leetcode.com/problems/interval-list-intersections", "Interval List Intersections")</f>
        <v>0</v>
      </c>
      <c r="B59" t="s">
        <v>59</v>
      </c>
      <c r="C59" t="s">
        <v>224</v>
      </c>
    </row>
    <row r="60" spans="1:3">
      <c r="A60">
        <f>HYPERLINK("https://leetcode.com/problems/regions-cut-by-slashes", "Regions Cut By Slashes")</f>
        <v>0</v>
      </c>
      <c r="B60" t="s">
        <v>60</v>
      </c>
      <c r="C60" t="s">
        <v>224</v>
      </c>
    </row>
    <row r="61" spans="1:3">
      <c r="A61">
        <f>HYPERLINK("https://leetcode.com/problems/construct-binary-tree-from-preorder-and-postorder-traversal", "Construct Binary Tree from Preorder and Postorder Traversal")</f>
        <v>0</v>
      </c>
      <c r="B61" t="s">
        <v>60</v>
      </c>
      <c r="C61" t="s">
        <v>224</v>
      </c>
    </row>
    <row r="62" spans="1:3">
      <c r="A62">
        <f>HYPERLINK("https://leetcode.com/problems/custom-sort-string", "Custom Sort String")</f>
        <v>0</v>
      </c>
      <c r="B62" t="s">
        <v>61</v>
      </c>
      <c r="C62" t="s">
        <v>224</v>
      </c>
    </row>
    <row r="63" spans="1:3">
      <c r="A63">
        <f>HYPERLINK("https://leetcode.com/problems/k-closest-points-to-origin", "K Closest Points to Origin")</f>
        <v>0</v>
      </c>
      <c r="B63" t="s">
        <v>62</v>
      </c>
      <c r="C63" t="s">
        <v>224</v>
      </c>
    </row>
    <row r="64" spans="1:3">
      <c r="A64">
        <f>HYPERLINK("https://leetcode.com/problems/design-hit-counter", "Design Hit Counter")</f>
        <v>0</v>
      </c>
      <c r="B64" t="s">
        <v>63</v>
      </c>
      <c r="C64" t="s">
        <v>224</v>
      </c>
    </row>
    <row r="65" spans="1:3">
      <c r="A65">
        <f>HYPERLINK("https://leetcode.com/problems/permutations", "Permutations")</f>
        <v>0</v>
      </c>
      <c r="B65" t="s">
        <v>64</v>
      </c>
      <c r="C65" t="s">
        <v>224</v>
      </c>
    </row>
    <row r="66" spans="1:3">
      <c r="A66">
        <f>HYPERLINK("https://leetcode.com/problems/binary-tree-inorder-traversal", "Binary Tree Inorder Traversal")</f>
        <v>0</v>
      </c>
      <c r="B66" t="s">
        <v>65</v>
      </c>
      <c r="C66" t="s">
        <v>224</v>
      </c>
    </row>
    <row r="67" spans="1:3">
      <c r="A67">
        <f>HYPERLINK("https://leetcode.com/problems/daily-temperatures", "Daily Temperatures")</f>
        <v>0</v>
      </c>
      <c r="B67" t="s">
        <v>65</v>
      </c>
      <c r="C67" t="s">
        <v>224</v>
      </c>
    </row>
    <row r="68" spans="1:3">
      <c r="A68">
        <f>HYPERLINK("https://leetcode.com/problems/sort-characters-by-frequency", "Sort Characters By Frequency")</f>
        <v>0</v>
      </c>
      <c r="B68" t="s">
        <v>66</v>
      </c>
      <c r="C68" t="s">
        <v>224</v>
      </c>
    </row>
    <row r="69" spans="1:3">
      <c r="A69">
        <f>HYPERLINK("https://leetcode.com/problems/max-area-of-island", "Max Area of Island")</f>
        <v>0</v>
      </c>
      <c r="B69" t="s">
        <v>67</v>
      </c>
      <c r="C69" t="s">
        <v>224</v>
      </c>
    </row>
    <row r="70" spans="1:3">
      <c r="A70">
        <f>HYPERLINK("https://leetcode.com/problems/generate-parentheses", "Generate Parentheses")</f>
        <v>0</v>
      </c>
      <c r="B70" t="s">
        <v>67</v>
      </c>
      <c r="C70" t="s">
        <v>224</v>
      </c>
    </row>
    <row r="71" spans="1:3">
      <c r="A71">
        <f>HYPERLINK("https://leetcode.com/problems/subsets", "Subsets")</f>
        <v>0</v>
      </c>
      <c r="B71" t="s">
        <v>68</v>
      </c>
      <c r="C71" t="s">
        <v>224</v>
      </c>
    </row>
    <row r="72" spans="1:3">
      <c r="A72">
        <f>HYPERLINK("https://leetcode.com/problems/sparse-matrix-multiplication", "Sparse Matrix Multiplication")</f>
        <v>0</v>
      </c>
      <c r="B72" t="s">
        <v>14</v>
      </c>
      <c r="C72" t="s">
        <v>224</v>
      </c>
    </row>
    <row r="73" spans="1:3">
      <c r="A73">
        <f>HYPERLINK("https://leetcode.com/problems/construct-quad-tree", "Construct Quad Tree")</f>
        <v>0</v>
      </c>
      <c r="B73" t="s">
        <v>69</v>
      </c>
      <c r="C73" t="s">
        <v>224</v>
      </c>
    </row>
    <row r="74" spans="1:3">
      <c r="A74">
        <f>HYPERLINK("https://leetcode.com/problems/top-k-frequent-elements", "Top K Frequent Elements")</f>
        <v>0</v>
      </c>
      <c r="B74" t="s">
        <v>70</v>
      </c>
      <c r="C74" t="s">
        <v>224</v>
      </c>
    </row>
    <row r="75" spans="1:3">
      <c r="A75">
        <f>HYPERLINK("https://leetcode.com/problems/palindromic-substrings", "Palindromic Substrings")</f>
        <v>0</v>
      </c>
      <c r="B75" t="s">
        <v>71</v>
      </c>
      <c r="C75" t="s">
        <v>224</v>
      </c>
    </row>
    <row r="76" spans="1:3">
      <c r="A76">
        <f>HYPERLINK("https://leetcode.com/problems/minimum-cost-for-tickets", "Minimum Cost For Tickets")</f>
        <v>0</v>
      </c>
      <c r="B76" t="s">
        <v>72</v>
      </c>
      <c r="C76" t="s">
        <v>224</v>
      </c>
    </row>
    <row r="77" spans="1:3">
      <c r="A77">
        <f>HYPERLINK("https://leetcode.com/problems/construct-k-palindrome-strings", "Construct K Palindrome Strings")</f>
        <v>0</v>
      </c>
      <c r="B77" t="s">
        <v>73</v>
      </c>
      <c r="C77" t="s">
        <v>224</v>
      </c>
    </row>
    <row r="78" spans="1:3">
      <c r="A78">
        <f>HYPERLINK("https://leetcode.com/problems/kth-smallest-element-in-a-bst", "Kth Smallest Element in a BST")</f>
        <v>0</v>
      </c>
      <c r="B78" t="s">
        <v>74</v>
      </c>
      <c r="C78" t="s">
        <v>224</v>
      </c>
    </row>
    <row r="79" spans="1:3">
      <c r="A79">
        <f>HYPERLINK("https://leetcode.com/problems/product-of-array-except-self", "Product of Array Except Self")</f>
        <v>0</v>
      </c>
      <c r="B79" t="s">
        <v>75</v>
      </c>
      <c r="C79" t="s">
        <v>224</v>
      </c>
    </row>
    <row r="80" spans="1:3">
      <c r="A80">
        <f>HYPERLINK("https://leetcode.com/problems/convert-binary-search-tree-to-sorted-doubly-linked-list", "Convert Binary Search Tree to Sorted Doubly Linked List")</f>
        <v>0</v>
      </c>
      <c r="B80" t="s">
        <v>76</v>
      </c>
      <c r="C80" t="s">
        <v>224</v>
      </c>
    </row>
    <row r="81" spans="1:3">
      <c r="A81">
        <f>HYPERLINK("https://leetcode.com/problems/minesweeper", "Minesweeper")</f>
        <v>0</v>
      </c>
      <c r="B81" t="s">
        <v>76</v>
      </c>
      <c r="C81" t="s">
        <v>224</v>
      </c>
    </row>
    <row r="82" spans="1:3">
      <c r="A82">
        <f>HYPERLINK("https://leetcode.com/problems/friend-circles", "Friend Circles")</f>
        <v>0</v>
      </c>
      <c r="B82" t="s">
        <v>77</v>
      </c>
      <c r="C82" t="s">
        <v>224</v>
      </c>
    </row>
    <row r="83" spans="1:3">
      <c r="A83">
        <f>HYPERLINK("https://leetcode.com/problems/capacity-to-ship-packages-within-d-days", "Capacity To Ship Packages Within D Days")</f>
        <v>0</v>
      </c>
      <c r="B83" t="s">
        <v>78</v>
      </c>
      <c r="C83" t="s">
        <v>224</v>
      </c>
    </row>
    <row r="84" spans="1:3">
      <c r="A84">
        <f>HYPERLINK("https://leetcode.com/problems/connecting-cities-with-minimum-cost", "Connecting Cities With Minimum Cost")</f>
        <v>0</v>
      </c>
      <c r="B84" t="s">
        <v>79</v>
      </c>
      <c r="C84" t="s">
        <v>224</v>
      </c>
    </row>
    <row r="85" spans="1:3">
      <c r="A85">
        <f>HYPERLINK("https://leetcode.com/problems/next-greater-node-in-linked-list", "Next Greater Node In Linked List")</f>
        <v>0</v>
      </c>
      <c r="B85" t="s">
        <v>80</v>
      </c>
      <c r="C85" t="s">
        <v>224</v>
      </c>
    </row>
    <row r="86" spans="1:3">
      <c r="A86">
        <f>HYPERLINK("https://leetcode.com/problems/group-anagrams", "Group Anagrams")</f>
        <v>0</v>
      </c>
      <c r="B86" t="s">
        <v>20</v>
      </c>
      <c r="C86" t="s">
        <v>224</v>
      </c>
    </row>
    <row r="87" spans="1:3">
      <c r="A87">
        <f>HYPERLINK("https://leetcode.com/problems/rotate-image", "Rotate Image")</f>
        <v>0</v>
      </c>
      <c r="B87" t="s">
        <v>81</v>
      </c>
      <c r="C87" t="s">
        <v>224</v>
      </c>
    </row>
    <row r="88" spans="1:3">
      <c r="A88">
        <f>HYPERLINK("https://leetcode.com/problems/replace-words", "Replace Words")</f>
        <v>0</v>
      </c>
      <c r="B88" t="s">
        <v>82</v>
      </c>
      <c r="C88" t="s">
        <v>224</v>
      </c>
    </row>
    <row r="89" spans="1:3">
      <c r="A89">
        <f>HYPERLINK("https://leetcode.com/problems/binary-search-tree-iterator", "Binary Search Tree Iterator")</f>
        <v>0</v>
      </c>
      <c r="B89" t="s">
        <v>82</v>
      </c>
      <c r="C89" t="s">
        <v>224</v>
      </c>
    </row>
    <row r="90" spans="1:3">
      <c r="A90">
        <f>HYPERLINK("https://leetcode.com/problems/combination-sum", "Combination Sum")</f>
        <v>0</v>
      </c>
      <c r="B90" t="s">
        <v>83</v>
      </c>
      <c r="C90" t="s">
        <v>224</v>
      </c>
    </row>
    <row r="91" spans="1:3">
      <c r="A91">
        <f>HYPERLINK("https://leetcode.com/problems/number-of-distinct-islands", "Number of Distinct Islands")</f>
        <v>0</v>
      </c>
      <c r="B91" t="s">
        <v>84</v>
      </c>
      <c r="C91" t="s">
        <v>224</v>
      </c>
    </row>
    <row r="92" spans="1:3">
      <c r="A92">
        <f>HYPERLINK("https://leetcode.com/problems/random-pick-index", "Random Pick Index")</f>
        <v>0</v>
      </c>
      <c r="B92" t="s">
        <v>84</v>
      </c>
      <c r="C92" t="s">
        <v>224</v>
      </c>
    </row>
    <row r="93" spans="1:3">
      <c r="A93">
        <f>HYPERLINK("https://leetcode.com/problems/kth-largest-element-in-an-array", "Kth Largest Element in an Array")</f>
        <v>0</v>
      </c>
      <c r="B93" t="s">
        <v>85</v>
      </c>
      <c r="C93" t="s">
        <v>224</v>
      </c>
    </row>
    <row r="94" spans="1:3">
      <c r="A94">
        <f>HYPERLINK("https://leetcode.com/problems/all-nodes-distance-k-in-binary-tree", "All Nodes Distance K in Binary Tree")</f>
        <v>0</v>
      </c>
      <c r="B94" t="s">
        <v>85</v>
      </c>
      <c r="C94" t="s">
        <v>224</v>
      </c>
    </row>
    <row r="95" spans="1:3">
      <c r="A95">
        <f>HYPERLINK("https://leetcode.com/problems/flatten-a-multilevel-doubly-linked-list", "Flatten a Multilevel Doubly Linked List")</f>
        <v>0</v>
      </c>
      <c r="B95" t="s">
        <v>86</v>
      </c>
      <c r="C95" t="s">
        <v>224</v>
      </c>
    </row>
    <row r="96" spans="1:3">
      <c r="A96">
        <f>HYPERLINK("https://leetcode.com/problems/group-shifted-strings", "Group Shifted Strings")</f>
        <v>0</v>
      </c>
      <c r="B96" t="s">
        <v>86</v>
      </c>
      <c r="C96" t="s">
        <v>224</v>
      </c>
    </row>
    <row r="97" spans="1:3">
      <c r="A97">
        <f>HYPERLINK("https://leetcode.com/problems/print-binary-tree", "Print Binary Tree")</f>
        <v>0</v>
      </c>
      <c r="B97" t="s">
        <v>87</v>
      </c>
      <c r="C97" t="s">
        <v>224</v>
      </c>
    </row>
    <row r="98" spans="1:3">
      <c r="A98">
        <f>HYPERLINK("https://leetcode.com/problems/max-chunks-to-make-sorted", "Max Chunks To Make Sorted")</f>
        <v>0</v>
      </c>
      <c r="B98" t="s">
        <v>88</v>
      </c>
      <c r="C98" t="s">
        <v>224</v>
      </c>
    </row>
    <row r="99" spans="1:3">
      <c r="A99">
        <f>HYPERLINK("https://leetcode.com/problems/binary-tree-level-order-traversal", "Binary Tree Level Order Traversal")</f>
        <v>0</v>
      </c>
      <c r="B99" t="s">
        <v>89</v>
      </c>
      <c r="C99" t="s">
        <v>224</v>
      </c>
    </row>
    <row r="100" spans="1:3">
      <c r="A100">
        <f>HYPERLINK("https://leetcode.com/problems/game-of-life", "Game of Life")</f>
        <v>0</v>
      </c>
      <c r="B100" t="s">
        <v>90</v>
      </c>
      <c r="C100" t="s">
        <v>224</v>
      </c>
    </row>
    <row r="101" spans="1:3">
      <c r="A101">
        <f>HYPERLINK("https://leetcode.com/problems/walls-and-gates", "Walls and Gates")</f>
        <v>0</v>
      </c>
      <c r="B101" t="s">
        <v>90</v>
      </c>
      <c r="C101" t="s">
        <v>224</v>
      </c>
    </row>
    <row r="102" spans="1:3">
      <c r="A102">
        <f>HYPERLINK("https://leetcode.com/problems/minimum-path-sum", "Minimum Path Sum")</f>
        <v>0</v>
      </c>
      <c r="B102" t="s">
        <v>90</v>
      </c>
      <c r="C102" t="s">
        <v>224</v>
      </c>
    </row>
    <row r="103" spans="1:3">
      <c r="A103">
        <f>HYPERLINK("https://leetcode.com/problems/add-two-numbers-ii", "Add Two Numbers II")</f>
        <v>0</v>
      </c>
      <c r="B103" t="s">
        <v>90</v>
      </c>
      <c r="C103" t="s">
        <v>224</v>
      </c>
    </row>
    <row r="104" spans="1:3">
      <c r="A104">
        <f>HYPERLINK("https://leetcode.com/problems/kth-smallest-element-in-a-sorted-matrix", "Kth Smallest Element in a Sorted Matrix")</f>
        <v>0</v>
      </c>
      <c r="B104" t="s">
        <v>91</v>
      </c>
      <c r="C104" t="s">
        <v>224</v>
      </c>
    </row>
    <row r="105" spans="1:3">
      <c r="A105">
        <f>HYPERLINK("https://leetcode.com/problems/design-tic-tac-toe", "Design Tic-Tac-Toe")</f>
        <v>0</v>
      </c>
      <c r="B105" t="s">
        <v>91</v>
      </c>
      <c r="C105" t="s">
        <v>224</v>
      </c>
    </row>
    <row r="106" spans="1:3">
      <c r="A106">
        <f>HYPERLINK("https://leetcode.com/problems/binary-tree-right-side-view", "Binary Tree Right Side View")</f>
        <v>0</v>
      </c>
      <c r="B106" t="s">
        <v>92</v>
      </c>
      <c r="C106" t="s">
        <v>224</v>
      </c>
    </row>
    <row r="107" spans="1:3">
      <c r="A107">
        <f>HYPERLINK("https://leetcode.com/problems/unique-paths", "Unique Paths")</f>
        <v>0</v>
      </c>
      <c r="B107" t="s">
        <v>92</v>
      </c>
      <c r="C107" t="s">
        <v>224</v>
      </c>
    </row>
    <row r="108" spans="1:3">
      <c r="A108">
        <f>HYPERLINK("https://leetcode.com/problems/spiral-matrix-ii", "Spiral Matrix II")</f>
        <v>0</v>
      </c>
      <c r="B108" t="s">
        <v>93</v>
      </c>
      <c r="C108" t="s">
        <v>224</v>
      </c>
    </row>
    <row r="109" spans="1:3">
      <c r="A109">
        <f>HYPERLINK("https://leetcode.com/problems/longest-palindromic-subsequence", "Longest Palindromic Subsequence")</f>
        <v>0</v>
      </c>
      <c r="B109" t="s">
        <v>94</v>
      </c>
      <c r="C109" t="s">
        <v>224</v>
      </c>
    </row>
    <row r="110" spans="1:3">
      <c r="A110">
        <f>HYPERLINK("https://leetcode.com/problems/time-based-key-value-store", "Time Based Key-Value Store")</f>
        <v>0</v>
      </c>
      <c r="B110" t="s">
        <v>95</v>
      </c>
      <c r="C110" t="s">
        <v>224</v>
      </c>
    </row>
    <row r="111" spans="1:3">
      <c r="A111">
        <f>HYPERLINK("https://leetcode.com/problems/flatten-nested-list-iterator", "Flatten Nested List Iterator")</f>
        <v>0</v>
      </c>
      <c r="B111" t="s">
        <v>96</v>
      </c>
      <c r="C111" t="s">
        <v>224</v>
      </c>
    </row>
    <row r="112" spans="1:3">
      <c r="A112">
        <f>HYPERLINK("https://leetcode.com/problems/meeting-scheduler", "Meeting Scheduler")</f>
        <v>0</v>
      </c>
      <c r="B112" t="s">
        <v>97</v>
      </c>
      <c r="C112" t="s">
        <v>224</v>
      </c>
    </row>
    <row r="113" spans="1:3">
      <c r="A113">
        <f>HYPERLINK("https://leetcode.com/problems/shortest-word-distance-ii", "Shortest Word Distance II")</f>
        <v>0</v>
      </c>
      <c r="B113" t="s">
        <v>98</v>
      </c>
      <c r="C113" t="s">
        <v>224</v>
      </c>
    </row>
    <row r="114" spans="1:3">
      <c r="A114">
        <f>HYPERLINK("https://leetcode.com/problems/serialize-and-deserialize-bst", "Serialize and Deserialize BST")</f>
        <v>0</v>
      </c>
      <c r="B114" t="s">
        <v>99</v>
      </c>
      <c r="C114" t="s">
        <v>224</v>
      </c>
    </row>
    <row r="115" spans="1:3">
      <c r="A115">
        <f>HYPERLINK("https://leetcode.com/problems/exclusive-time-of-functions", "Exclusive Time of Functions")</f>
        <v>0</v>
      </c>
      <c r="B115" t="s">
        <v>100</v>
      </c>
      <c r="C115" t="s">
        <v>224</v>
      </c>
    </row>
    <row r="116" spans="1:3">
      <c r="A116">
        <f>HYPERLINK("https://leetcode.com/problems/maximum-length-of-pair-chain", "Maximum Length of Pair Chain")</f>
        <v>0</v>
      </c>
      <c r="B116" t="s">
        <v>100</v>
      </c>
      <c r="C116" t="s">
        <v>224</v>
      </c>
    </row>
    <row r="117" spans="1:3">
      <c r="A117">
        <f>HYPERLINK("https://leetcode.com/problems/my-calendar-i", "My Calendar I")</f>
        <v>0</v>
      </c>
      <c r="B117" t="s">
        <v>101</v>
      </c>
      <c r="C117" t="s">
        <v>224</v>
      </c>
    </row>
    <row r="118" spans="1:3">
      <c r="A118">
        <f>HYPERLINK("https://leetcode.com/problems/top-k-frequent-words", "Top K Frequent Words")</f>
        <v>0</v>
      </c>
      <c r="B118" t="s">
        <v>101</v>
      </c>
      <c r="C118" t="s">
        <v>224</v>
      </c>
    </row>
    <row r="119" spans="1:3">
      <c r="A119">
        <f>HYPERLINK("https://leetcode.com/problems/open-the-lock", "Open the Lock")</f>
        <v>0</v>
      </c>
      <c r="B119" t="s">
        <v>101</v>
      </c>
      <c r="C119" t="s">
        <v>224</v>
      </c>
    </row>
    <row r="120" spans="1:3">
      <c r="A120">
        <f>HYPERLINK("https://leetcode.com/problems/evaluate-division", "Evaluate Division")</f>
        <v>0</v>
      </c>
      <c r="B120" t="s">
        <v>102</v>
      </c>
      <c r="C120" t="s">
        <v>224</v>
      </c>
    </row>
    <row r="121" spans="1:3">
      <c r="A121">
        <f>HYPERLINK("https://leetcode.com/problems/the-maze", "The Maze")</f>
        <v>0</v>
      </c>
      <c r="B121" t="s">
        <v>26</v>
      </c>
      <c r="C121" t="s">
        <v>224</v>
      </c>
    </row>
    <row r="122" spans="1:3">
      <c r="A122">
        <f>HYPERLINK("https://leetcode.com/problems/container-with-most-water", "Container With Most Water")</f>
        <v>0</v>
      </c>
      <c r="B122" t="s">
        <v>103</v>
      </c>
      <c r="C122" t="s">
        <v>224</v>
      </c>
    </row>
    <row r="123" spans="1:3">
      <c r="A123">
        <f>HYPERLINK("https://leetcode.com/problems/house-robber-iii", "House Robber III")</f>
        <v>0</v>
      </c>
      <c r="B123" t="s">
        <v>104</v>
      </c>
      <c r="C123" t="s">
        <v>224</v>
      </c>
    </row>
    <row r="124" spans="1:3">
      <c r="A124">
        <f>HYPERLINK("https://leetcode.com/problems/swap-nodes-in-pairs", "Swap Nodes in Pairs")</f>
        <v>0</v>
      </c>
      <c r="B124" t="s">
        <v>28</v>
      </c>
      <c r="C124" t="s">
        <v>224</v>
      </c>
    </row>
    <row r="125" spans="1:3">
      <c r="A125">
        <f>HYPERLINK("https://leetcode.com/problems/find-duplicate-subtrees", "Find Duplicate Subtrees")</f>
        <v>0</v>
      </c>
      <c r="B125" t="s">
        <v>105</v>
      </c>
      <c r="C125" t="s">
        <v>224</v>
      </c>
    </row>
    <row r="126" spans="1:3">
      <c r="A126">
        <f>HYPERLINK("https://leetcode.com/problems/coin-change-2", "Coin Change 2")</f>
        <v>0</v>
      </c>
      <c r="B126" t="s">
        <v>105</v>
      </c>
      <c r="C126" t="s">
        <v>224</v>
      </c>
    </row>
    <row r="127" spans="1:3">
      <c r="A127">
        <f>HYPERLINK("https://leetcode.com/problems/task-scheduler", "Task Scheduler")</f>
        <v>0</v>
      </c>
      <c r="B127" t="s">
        <v>106</v>
      </c>
      <c r="C127" t="s">
        <v>224</v>
      </c>
    </row>
    <row r="128" spans="1:3">
      <c r="A128">
        <f>HYPERLINK("https://leetcode.com/problems/implement-trie-prefix-tree", "Implement Trie (Prefix Tree)")</f>
        <v>0</v>
      </c>
      <c r="B128" t="s">
        <v>107</v>
      </c>
      <c r="C128" t="s">
        <v>224</v>
      </c>
    </row>
    <row r="129" spans="1:3">
      <c r="A129">
        <f>HYPERLINK("https://leetcode.com/problems/flatten-binary-tree-to-linked-list", "Flatten Binary Tree to Linked List")</f>
        <v>0</v>
      </c>
      <c r="B129" t="s">
        <v>108</v>
      </c>
      <c r="C129" t="s">
        <v>224</v>
      </c>
    </row>
    <row r="130" spans="1:3">
      <c r="A130">
        <f>HYPERLINK("https://leetcode.com/problems/minimum-score-triangulation-of-polygon", "Minimum Score Triangulation of Polygon")</f>
        <v>0</v>
      </c>
      <c r="B130" t="s">
        <v>109</v>
      </c>
      <c r="C130" t="s">
        <v>224</v>
      </c>
    </row>
    <row r="131" spans="1:3">
      <c r="A131">
        <f>HYPERLINK("https://leetcode.com/problems/valid-sudoku", "Valid Sudoku")</f>
        <v>0</v>
      </c>
      <c r="B131" t="s">
        <v>110</v>
      </c>
      <c r="C131" t="s">
        <v>224</v>
      </c>
    </row>
    <row r="132" spans="1:3">
      <c r="A132">
        <f>HYPERLINK("https://leetcode.com/problems/reorganize-string", "Reorganize String")</f>
        <v>0</v>
      </c>
      <c r="B132" t="s">
        <v>110</v>
      </c>
      <c r="C132" t="s">
        <v>224</v>
      </c>
    </row>
    <row r="133" spans="1:3">
      <c r="A133">
        <f>HYPERLINK("https://leetcode.com/problems/delete-and-earn", "Delete and Earn")</f>
        <v>0</v>
      </c>
      <c r="B133" t="s">
        <v>111</v>
      </c>
      <c r="C133" t="s">
        <v>224</v>
      </c>
    </row>
    <row r="134" spans="1:3">
      <c r="A134">
        <f>HYPERLINK("https://leetcode.com/problems/valid-triangle-number", "Valid Triangle Number")</f>
        <v>0</v>
      </c>
      <c r="B134" t="s">
        <v>112</v>
      </c>
      <c r="C134" t="s">
        <v>224</v>
      </c>
    </row>
    <row r="135" spans="1:3">
      <c r="A135">
        <f>HYPERLINK("https://leetcode.com/problems/combination-sum-ii", "Combination Sum II")</f>
        <v>0</v>
      </c>
      <c r="B135" t="s">
        <v>113</v>
      </c>
      <c r="C135" t="s">
        <v>224</v>
      </c>
    </row>
    <row r="136" spans="1:3">
      <c r="A136">
        <f>HYPERLINK("https://leetcode.com/problems/shortest-bridge", "Shortest Bridge")</f>
        <v>0</v>
      </c>
      <c r="B136" t="s">
        <v>113</v>
      </c>
      <c r="C136" t="s">
        <v>224</v>
      </c>
    </row>
    <row r="137" spans="1:3">
      <c r="A137">
        <f>HYPERLINK("https://leetcode.com/problems/predict-the-winner", "Predict the Winner")</f>
        <v>0</v>
      </c>
      <c r="B137" t="s">
        <v>114</v>
      </c>
      <c r="C137" t="s">
        <v>224</v>
      </c>
    </row>
    <row r="138" spans="1:3">
      <c r="A138">
        <f>HYPERLINK("https://leetcode.com/problems/insert-delete-getrandom-o1", "Insert Delete GetRandom O(1)")</f>
        <v>0</v>
      </c>
      <c r="B138" t="s">
        <v>115</v>
      </c>
      <c r="C138" t="s">
        <v>224</v>
      </c>
    </row>
    <row r="139" spans="1:3">
      <c r="A139">
        <f>HYPERLINK("https://leetcode.com/problems/palindrome-partitioning", "Palindrome Partitioning")</f>
        <v>0</v>
      </c>
      <c r="B139" t="s">
        <v>115</v>
      </c>
      <c r="C139" t="s">
        <v>224</v>
      </c>
    </row>
    <row r="140" spans="1:3">
      <c r="A140">
        <f>HYPERLINK("https://leetcode.com/problems/perfect-squares", "Perfect Squares")</f>
        <v>0</v>
      </c>
      <c r="B140" t="s">
        <v>116</v>
      </c>
      <c r="C140" t="s">
        <v>224</v>
      </c>
    </row>
    <row r="141" spans="1:3">
      <c r="A141">
        <f>HYPERLINK("https://leetcode.com/problems/sort-colors", "Sort Colors")</f>
        <v>0</v>
      </c>
      <c r="B141" t="s">
        <v>117</v>
      </c>
      <c r="C141" t="s">
        <v>224</v>
      </c>
    </row>
    <row r="142" spans="1:3">
      <c r="A142">
        <f>HYPERLINK("https://leetcode.com/problems/path-sum-iii", "Path Sum III")</f>
        <v>0</v>
      </c>
      <c r="B142" t="s">
        <v>118</v>
      </c>
      <c r="C142" t="s">
        <v>224</v>
      </c>
    </row>
    <row r="143" spans="1:3">
      <c r="A143">
        <f>HYPERLINK("https://leetcode.com/problems/binary-tree-longest-consecutive-sequence", "Binary Tree Longest Consecutive Sequence")</f>
        <v>0</v>
      </c>
      <c r="B143" t="s">
        <v>119</v>
      </c>
      <c r="C143" t="s">
        <v>224</v>
      </c>
    </row>
    <row r="144" spans="1:3">
      <c r="A144">
        <f>HYPERLINK("https://leetcode.com/problems/number-of-islands", "Number of Islands")</f>
        <v>0</v>
      </c>
      <c r="B144" t="s">
        <v>32</v>
      </c>
      <c r="C144" t="s">
        <v>224</v>
      </c>
    </row>
    <row r="145" spans="1:3">
      <c r="A145">
        <f>HYPERLINK("https://leetcode.com/problems/letter-combinations-of-a-phone-number", "Letter Combinations of a Phone Number")</f>
        <v>0</v>
      </c>
      <c r="B145" t="s">
        <v>32</v>
      </c>
      <c r="C145" t="s">
        <v>224</v>
      </c>
    </row>
    <row r="146" spans="1:3">
      <c r="A146">
        <f>HYPERLINK("https://leetcode.com/problems/factor-combinations", "Factor Combinations")</f>
        <v>0</v>
      </c>
      <c r="B146" t="s">
        <v>120</v>
      </c>
      <c r="C146" t="s">
        <v>224</v>
      </c>
    </row>
    <row r="147" spans="1:3">
      <c r="A147">
        <f>HYPERLINK("https://leetcode.com/problems/permutations-ii", "Permutations II")</f>
        <v>0</v>
      </c>
      <c r="B147" t="s">
        <v>34</v>
      </c>
      <c r="C147" t="s">
        <v>224</v>
      </c>
    </row>
    <row r="148" spans="1:3">
      <c r="A148">
        <f>HYPERLINK("https://leetcode.com/problems/3sum-closest", "3Sum Closest")</f>
        <v>0</v>
      </c>
      <c r="B148" t="s">
        <v>121</v>
      </c>
      <c r="C148" t="s">
        <v>224</v>
      </c>
    </row>
    <row r="149" spans="1:3">
      <c r="A149">
        <f>HYPERLINK("https://leetcode.com/problems/bomb-enemy", "Bomb Enemy")</f>
        <v>0</v>
      </c>
      <c r="B149" t="s">
        <v>121</v>
      </c>
      <c r="C149" t="s">
        <v>224</v>
      </c>
    </row>
    <row r="150" spans="1:3">
      <c r="A150">
        <f>HYPERLINK("https://leetcode.com/problems/verify-preorder-sequence-in-binary-search-tree", "Verify Preorder Sequence in Binary Search Tree")</f>
        <v>0</v>
      </c>
      <c r="B150" t="s">
        <v>122</v>
      </c>
      <c r="C150" t="s">
        <v>224</v>
      </c>
    </row>
    <row r="151" spans="1:3">
      <c r="A151">
        <f>HYPERLINK("https://leetcode.com/problems/flatten-2d-vector", "Flatten 2D Vector")</f>
        <v>0</v>
      </c>
      <c r="B151" t="s">
        <v>122</v>
      </c>
      <c r="C151" t="s">
        <v>224</v>
      </c>
    </row>
    <row r="152" spans="1:3">
      <c r="A152">
        <f>HYPERLINK("https://leetcode.com/problems/meeting-rooms-ii", "Meeting Rooms II")</f>
        <v>0</v>
      </c>
      <c r="B152" t="s">
        <v>122</v>
      </c>
      <c r="C152" t="s">
        <v>224</v>
      </c>
    </row>
    <row r="153" spans="1:3">
      <c r="A153">
        <f>HYPERLINK("https://leetcode.com/problems/lowest-common-ancestor-of-a-binary-tree", "Lowest Common Ancestor of a Binary Tree")</f>
        <v>0</v>
      </c>
      <c r="B153" t="s">
        <v>122</v>
      </c>
      <c r="C153" t="s">
        <v>224</v>
      </c>
    </row>
    <row r="154" spans="1:3">
      <c r="A154">
        <f>HYPERLINK("https://leetcode.com/problems/find-minimum-in-rotated-sorted-array", "Find Minimum in Rotated Sorted Array")</f>
        <v>0</v>
      </c>
      <c r="B154" t="s">
        <v>36</v>
      </c>
      <c r="C154" t="s">
        <v>224</v>
      </c>
    </row>
    <row r="155" spans="1:3">
      <c r="A155">
        <f>HYPERLINK("https://leetcode.com/problems/next-closest-time", "Next Closest Time")</f>
        <v>0</v>
      </c>
      <c r="B155" t="s">
        <v>123</v>
      </c>
      <c r="C155" t="s">
        <v>224</v>
      </c>
    </row>
    <row r="156" spans="1:3">
      <c r="A156">
        <f>HYPERLINK("https://leetcode.com/problems/find-the-city-with-the-smallest-number-of-neighbors-at-a-threshold-distance", "Find the City With the Smallest Number of Neighbors at a Threshold Distance")</f>
        <v>0</v>
      </c>
      <c r="B156" t="s">
        <v>37</v>
      </c>
      <c r="C156" t="s">
        <v>224</v>
      </c>
    </row>
    <row r="157" spans="1:3">
      <c r="A157">
        <f>HYPERLINK("https://leetcode.com/problems/permutation-in-string", "Permutation in String")</f>
        <v>0</v>
      </c>
      <c r="B157" t="s">
        <v>124</v>
      </c>
      <c r="C157" t="s">
        <v>224</v>
      </c>
    </row>
    <row r="158" spans="1:3">
      <c r="A158">
        <f>HYPERLINK("https://leetcode.com/problems/random-pick-with-weight", "Random Pick with Weight")</f>
        <v>0</v>
      </c>
      <c r="B158" t="s">
        <v>125</v>
      </c>
      <c r="C158" t="s">
        <v>224</v>
      </c>
    </row>
    <row r="159" spans="1:3">
      <c r="A159">
        <f>HYPERLINK("https://leetcode.com/problems/subarray-sum-equals-k", "Subarray Sum Equals K")</f>
        <v>0</v>
      </c>
      <c r="B159" t="s">
        <v>125</v>
      </c>
      <c r="C159" t="s">
        <v>224</v>
      </c>
    </row>
    <row r="160" spans="1:3">
      <c r="A160">
        <f>HYPERLINK("https://leetcode.com/problems/partition-equal-subset-sum", "Partition Equal Subset Sum")</f>
        <v>0</v>
      </c>
      <c r="B160" t="s">
        <v>126</v>
      </c>
      <c r="C160" t="s">
        <v>224</v>
      </c>
    </row>
    <row r="161" spans="1:3">
      <c r="A161">
        <f>HYPERLINK("https://leetcode.com/problems/maximum-swap", "Maximum Swap")</f>
        <v>0</v>
      </c>
      <c r="B161" t="s">
        <v>127</v>
      </c>
      <c r="C161" t="s">
        <v>224</v>
      </c>
    </row>
    <row r="162" spans="1:3">
      <c r="A162">
        <f>HYPERLINK("https://leetcode.com/problems/find-all-anagrams-in-a-string", "Find All Anagrams in a String")</f>
        <v>0</v>
      </c>
      <c r="B162" t="s">
        <v>128</v>
      </c>
      <c r="C162" t="s">
        <v>224</v>
      </c>
    </row>
    <row r="163" spans="1:3">
      <c r="A163">
        <f>HYPERLINK("https://leetcode.com/problems/find-peak-element", "Find Peak Element")</f>
        <v>0</v>
      </c>
      <c r="B163" t="s">
        <v>128</v>
      </c>
      <c r="C163" t="s">
        <v>224</v>
      </c>
    </row>
    <row r="164" spans="1:3">
      <c r="A164">
        <f>HYPERLINK("https://leetcode.com/problems/reverse-words-in-a-string-ii", "Reverse Words in a String II")</f>
        <v>0</v>
      </c>
      <c r="B164" t="s">
        <v>128</v>
      </c>
      <c r="C164" t="s">
        <v>224</v>
      </c>
    </row>
    <row r="165" spans="1:3">
      <c r="A165">
        <f>HYPERLINK("https://leetcode.com/problems/course-schedule", "Course Schedule")</f>
        <v>0</v>
      </c>
      <c r="B165" t="s">
        <v>129</v>
      </c>
      <c r="C165" t="s">
        <v>224</v>
      </c>
    </row>
    <row r="166" spans="1:3">
      <c r="A166">
        <f>HYPERLINK("https://leetcode.com/problems/exam-room", "Exam Room")</f>
        <v>0</v>
      </c>
      <c r="B166" t="s">
        <v>129</v>
      </c>
      <c r="C166" t="s">
        <v>224</v>
      </c>
    </row>
    <row r="167" spans="1:3">
      <c r="A167">
        <f>HYPERLINK("https://leetcode.com/problems/delete-node-in-a-bst", "Delete Node in a BST")</f>
        <v>0</v>
      </c>
      <c r="B167" t="s">
        <v>129</v>
      </c>
      <c r="C167" t="s">
        <v>224</v>
      </c>
    </row>
    <row r="168" spans="1:3">
      <c r="A168">
        <f>HYPERLINK("https://leetcode.com/problems/longest-increasing-subsequence", "Longest Increasing Subsequence")</f>
        <v>0</v>
      </c>
      <c r="B168" t="s">
        <v>130</v>
      </c>
      <c r="C168" t="s">
        <v>224</v>
      </c>
    </row>
    <row r="169" spans="1:3">
      <c r="A169">
        <f>HYPERLINK("https://leetcode.com/problems/ugly-number-ii", "Ugly Number II")</f>
        <v>0</v>
      </c>
      <c r="B169" t="s">
        <v>41</v>
      </c>
      <c r="C169" t="s">
        <v>224</v>
      </c>
    </row>
    <row r="170" spans="1:3">
      <c r="A170">
        <f>HYPERLINK("https://leetcode.com/problems/solve-the-equation", "Solve the Equation")</f>
        <v>0</v>
      </c>
      <c r="B170" t="s">
        <v>41</v>
      </c>
      <c r="C170" t="s">
        <v>224</v>
      </c>
    </row>
    <row r="171" spans="1:3">
      <c r="A171">
        <f>HYPERLINK("https://leetcode.com/problems/course-schedule-iv", "Course Schedule IV")</f>
        <v>0</v>
      </c>
      <c r="B171" t="s">
        <v>131</v>
      </c>
      <c r="C171" t="s">
        <v>224</v>
      </c>
    </row>
    <row r="172" spans="1:3">
      <c r="A172">
        <f>HYPERLINK("https://leetcode.com/problems/longest-absolute-file-path", "Longest Absolute File Path")</f>
        <v>0</v>
      </c>
      <c r="B172" t="s">
        <v>132</v>
      </c>
      <c r="C172" t="s">
        <v>224</v>
      </c>
    </row>
    <row r="173" spans="1:3">
      <c r="A173">
        <f>HYPERLINK("https://leetcode.com/problems/find-the-celebrity", "Find the Celebrity")</f>
        <v>0</v>
      </c>
      <c r="B173" t="s">
        <v>132</v>
      </c>
      <c r="C173" t="s">
        <v>224</v>
      </c>
    </row>
    <row r="174" spans="1:3">
      <c r="A174">
        <f>HYPERLINK("https://leetcode.com/problems/remove-zero-sum-consecutive-nodes-from-linked-list", "Remove Zero Sum Consecutive Nodes from Linked List")</f>
        <v>0</v>
      </c>
      <c r="B174" t="s">
        <v>133</v>
      </c>
      <c r="C174" t="s">
        <v>224</v>
      </c>
    </row>
    <row r="175" spans="1:3">
      <c r="A175">
        <f>HYPERLINK("https://leetcode.com/problems/longest-substring-with-at-least-k-repeating-characters", "Longest Substring with At Least K Repeating Characters")</f>
        <v>0</v>
      </c>
      <c r="B175" t="s">
        <v>133</v>
      </c>
      <c r="C175" t="s">
        <v>224</v>
      </c>
    </row>
    <row r="176" spans="1:3">
      <c r="A176">
        <f>HYPERLINK("https://leetcode.com/problems/asteroid-collision", "Asteroid Collision")</f>
        <v>0</v>
      </c>
      <c r="B176" t="s">
        <v>134</v>
      </c>
      <c r="C176" t="s">
        <v>224</v>
      </c>
    </row>
    <row r="177" spans="1:3">
      <c r="A177">
        <f>HYPERLINK("https://leetcode.com/problems/maximum-width-of-binary-tree", "Maximum Width of Binary Tree")</f>
        <v>0</v>
      </c>
      <c r="B177" t="s">
        <v>134</v>
      </c>
      <c r="C177" t="s">
        <v>224</v>
      </c>
    </row>
    <row r="178" spans="1:3">
      <c r="A178">
        <f>HYPERLINK("https://leetcode.com/problems/find-k-closest-elements", "Find K Closest Elements")</f>
        <v>0</v>
      </c>
      <c r="B178" t="s">
        <v>135</v>
      </c>
      <c r="C178" t="s">
        <v>224</v>
      </c>
    </row>
    <row r="179" spans="1:3">
      <c r="A179">
        <f>HYPERLINK("https://leetcode.com/problems/course-schedule-ii", "Course Schedule II")</f>
        <v>0</v>
      </c>
      <c r="B179" t="s">
        <v>136</v>
      </c>
      <c r="C179" t="s">
        <v>224</v>
      </c>
    </row>
    <row r="180" spans="1:3">
      <c r="A180">
        <f>HYPERLINK("https://leetcode.com/problems/word-break", "Word Break")</f>
        <v>0</v>
      </c>
      <c r="B180" t="s">
        <v>137</v>
      </c>
      <c r="C180" t="s">
        <v>224</v>
      </c>
    </row>
    <row r="181" spans="1:3">
      <c r="A181">
        <f>HYPERLINK("https://leetcode.com/problems/increasing-triplet-subsequence", "Increasing Triplet Subsequence")</f>
        <v>0</v>
      </c>
      <c r="B181" t="s">
        <v>138</v>
      </c>
      <c r="C181" t="s">
        <v>224</v>
      </c>
    </row>
    <row r="182" spans="1:3">
      <c r="A182">
        <f>HYPERLINK("https://leetcode.com/problems/01-matrix", "01 Matrix")</f>
        <v>0</v>
      </c>
      <c r="B182" t="s">
        <v>139</v>
      </c>
      <c r="C182" t="s">
        <v>224</v>
      </c>
    </row>
    <row r="183" spans="1:3">
      <c r="A183">
        <f>HYPERLINK("https://leetcode.com/problems/wiggle-subsequence", "Wiggle Subsequence")</f>
        <v>0</v>
      </c>
      <c r="B183" t="s">
        <v>140</v>
      </c>
      <c r="C183" t="s">
        <v>224</v>
      </c>
    </row>
    <row r="184" spans="1:3">
      <c r="A184">
        <f>HYPERLINK("https://leetcode.com/problems/summary-ranges", "Summary Ranges")</f>
        <v>0</v>
      </c>
      <c r="B184" t="s">
        <v>141</v>
      </c>
      <c r="C184" t="s">
        <v>224</v>
      </c>
    </row>
    <row r="185" spans="1:3">
      <c r="A185">
        <f>HYPERLINK("https://leetcode.com/problems/merge-intervals", "Merge Intervals")</f>
        <v>0</v>
      </c>
      <c r="B185" t="s">
        <v>142</v>
      </c>
      <c r="C185" t="s">
        <v>224</v>
      </c>
    </row>
    <row r="186" spans="1:3">
      <c r="A186">
        <f>HYPERLINK("https://leetcode.com/problems/most-profit-assigning-work", "Most Profit Assigning Work")</f>
        <v>0</v>
      </c>
      <c r="B186" t="s">
        <v>143</v>
      </c>
      <c r="C186" t="s">
        <v>224</v>
      </c>
    </row>
    <row r="187" spans="1:3">
      <c r="A187">
        <f>HYPERLINK("https://leetcode.com/problems/snakes-and-ladders", "Snakes and Ladders")</f>
        <v>0</v>
      </c>
      <c r="B187" t="s">
        <v>144</v>
      </c>
      <c r="C187" t="s">
        <v>224</v>
      </c>
    </row>
    <row r="188" spans="1:3">
      <c r="A188">
        <f>HYPERLINK("https://leetcode.com/problems/shortest-path-in-binary-matrix", "Shortest Path in Binary Matrix")</f>
        <v>0</v>
      </c>
      <c r="B188" t="s">
        <v>145</v>
      </c>
      <c r="C188" t="s">
        <v>224</v>
      </c>
    </row>
    <row r="189" spans="1:3">
      <c r="A189">
        <f>HYPERLINK("https://leetcode.com/problems/add-and-search-word-data-structure-design", "Add and Search Word - Data structure design")</f>
        <v>0</v>
      </c>
      <c r="B189" t="s">
        <v>146</v>
      </c>
      <c r="C189" t="s">
        <v>224</v>
      </c>
    </row>
    <row r="190" spans="1:3">
      <c r="A190">
        <f>HYPERLINK("https://leetcode.com/problems/maximal-square", "Maximal Square")</f>
        <v>0</v>
      </c>
      <c r="B190" t="s">
        <v>147</v>
      </c>
      <c r="C190" t="s">
        <v>224</v>
      </c>
    </row>
    <row r="191" spans="1:3">
      <c r="A191">
        <f>HYPERLINK("https://leetcode.com/problems/snapshot-array", "Snapshot Array")</f>
        <v>0</v>
      </c>
      <c r="B191" t="s">
        <v>45</v>
      </c>
      <c r="C191" t="s">
        <v>224</v>
      </c>
    </row>
    <row r="192" spans="1:3">
      <c r="A192">
        <f>HYPERLINK("https://leetcode.com/problems/basic-calculator-ii", "Basic Calculator II")</f>
        <v>0</v>
      </c>
      <c r="B192" t="s">
        <v>148</v>
      </c>
      <c r="C192" t="s">
        <v>224</v>
      </c>
    </row>
    <row r="193" spans="1:3">
      <c r="A193">
        <f>HYPERLINK("https://leetcode.com/problems/reconstruct-itinerary", "Reconstruct Itinerary")</f>
        <v>0</v>
      </c>
      <c r="B193" t="s">
        <v>46</v>
      </c>
      <c r="C193" t="s">
        <v>224</v>
      </c>
    </row>
    <row r="194" spans="1:3">
      <c r="A194">
        <f>HYPERLINK("https://leetcode.com/problems/find-k-pairs-with-smallest-sums", "Find K Pairs with Smallest Sums")</f>
        <v>0</v>
      </c>
      <c r="B194" t="s">
        <v>46</v>
      </c>
      <c r="C194" t="s">
        <v>224</v>
      </c>
    </row>
    <row r="195" spans="1:3">
      <c r="A195">
        <f>HYPERLINK("https://leetcode.com/problems/search-a-2d-matrix", "Search a 2D Matrix")</f>
        <v>0</v>
      </c>
      <c r="B195" t="s">
        <v>149</v>
      </c>
      <c r="C195" t="s">
        <v>224</v>
      </c>
    </row>
    <row r="196" spans="1:3">
      <c r="A196">
        <f>HYPERLINK("https://leetcode.com/problems/copy-list-with-random-pointer", "Copy List with Random Pointer")</f>
        <v>0</v>
      </c>
      <c r="B196" t="s">
        <v>150</v>
      </c>
      <c r="C196" t="s">
        <v>224</v>
      </c>
    </row>
    <row r="197" spans="1:3">
      <c r="A197">
        <f>HYPERLINK("https://leetcode.com/problems/palindrome-permutation-ii", "Palindrome Permutation II")</f>
        <v>0</v>
      </c>
      <c r="B197" t="s">
        <v>150</v>
      </c>
      <c r="C197" t="s">
        <v>224</v>
      </c>
    </row>
    <row r="198" spans="1:3">
      <c r="A198">
        <f>HYPERLINK("https://leetcode.com/problems/evaluate-reverse-polish-notation", "Evaluate Reverse Polish Notation")</f>
        <v>0</v>
      </c>
      <c r="B198" t="s">
        <v>151</v>
      </c>
      <c r="C198" t="s">
        <v>224</v>
      </c>
    </row>
    <row r="199" spans="1:3">
      <c r="A199">
        <f>HYPERLINK("https://leetcode.com/problems/zigzag-conversion", "ZigZag Conversion")</f>
        <v>0</v>
      </c>
      <c r="B199" t="s">
        <v>151</v>
      </c>
      <c r="C199" t="s">
        <v>224</v>
      </c>
    </row>
    <row r="200" spans="1:3">
      <c r="A200">
        <f>HYPERLINK("https://leetcode.com/problems/find-first-and-last-position-of-element-in-sorted-array", "Find First and Last Position of Element in Sorted Array")</f>
        <v>0</v>
      </c>
      <c r="B200" t="s">
        <v>152</v>
      </c>
      <c r="C200" t="s">
        <v>224</v>
      </c>
    </row>
    <row r="201" spans="1:3">
      <c r="A201">
        <f>HYPERLINK("https://leetcode.com/problems/word-search", "Word Search")</f>
        <v>0</v>
      </c>
      <c r="B201" t="s">
        <v>153</v>
      </c>
      <c r="C201" t="s">
        <v>224</v>
      </c>
    </row>
    <row r="202" spans="1:3">
      <c r="A202">
        <f>HYPERLINK("https://leetcode.com/problems/majority-element-ii", "Majority Element II")</f>
        <v>0</v>
      </c>
      <c r="B202" t="s">
        <v>153</v>
      </c>
      <c r="C202" t="s">
        <v>224</v>
      </c>
    </row>
    <row r="203" spans="1:3">
      <c r="A203">
        <f>HYPERLINK("https://leetcode.com/problems/array-of-doubled-pairs", "Array of Doubled Pairs")</f>
        <v>0</v>
      </c>
      <c r="B203" t="s">
        <v>153</v>
      </c>
      <c r="C203" t="s">
        <v>224</v>
      </c>
    </row>
    <row r="204" spans="1:3">
      <c r="A204">
        <f>HYPERLINK("https://leetcode.com/problems/coin-change", "Coin Change")</f>
        <v>0</v>
      </c>
      <c r="B204" t="s">
        <v>154</v>
      </c>
      <c r="C204" t="s">
        <v>224</v>
      </c>
    </row>
    <row r="205" spans="1:3">
      <c r="A205">
        <f>HYPERLINK("https://leetcode.com/problems/clone-graph", "Clone Graph")</f>
        <v>0</v>
      </c>
      <c r="B205" t="s">
        <v>155</v>
      </c>
      <c r="C205" t="s">
        <v>224</v>
      </c>
    </row>
    <row r="206" spans="1:3">
      <c r="A206">
        <f>HYPERLINK("https://leetcode.com/problems/new-21-game", "New 21 Game")</f>
        <v>0</v>
      </c>
      <c r="B206" t="s">
        <v>156</v>
      </c>
      <c r="C206" t="s">
        <v>224</v>
      </c>
    </row>
    <row r="207" spans="1:3">
      <c r="A207">
        <f>HYPERLINK("https://leetcode.com/problems/jump-game", "Jump Game")</f>
        <v>0</v>
      </c>
      <c r="B207" t="s">
        <v>156</v>
      </c>
      <c r="C207" t="s">
        <v>224</v>
      </c>
    </row>
    <row r="208" spans="1:3">
      <c r="A208">
        <f>HYPERLINK("https://leetcode.com/problems/remove-comments", "Remove Comments")</f>
        <v>0</v>
      </c>
      <c r="B208" t="s">
        <v>156</v>
      </c>
      <c r="C208" t="s">
        <v>224</v>
      </c>
    </row>
    <row r="209" spans="1:3">
      <c r="A209">
        <f>HYPERLINK("https://leetcode.com/problems/search-in-rotated-sorted-array", "Search in Rotated Sorted Array")</f>
        <v>0</v>
      </c>
      <c r="B209" t="s">
        <v>157</v>
      </c>
      <c r="C209" t="s">
        <v>224</v>
      </c>
    </row>
    <row r="210" spans="1:3">
      <c r="A210">
        <f>HYPERLINK("https://leetcode.com/problems/design-snake-game", "Design Snake Game")</f>
        <v>0</v>
      </c>
      <c r="B210" t="s">
        <v>158</v>
      </c>
      <c r="C210" t="s">
        <v>224</v>
      </c>
    </row>
    <row r="211" spans="1:3">
      <c r="A211">
        <f>HYPERLINK("https://leetcode.com/problems/spiral-matrix", "Spiral Matrix")</f>
        <v>0</v>
      </c>
      <c r="B211" t="s">
        <v>159</v>
      </c>
      <c r="C211" t="s">
        <v>224</v>
      </c>
    </row>
    <row r="212" spans="1:3">
      <c r="A212">
        <f>HYPERLINK("https://leetcode.com/problems/multiply-strings", "Multiply Strings")</f>
        <v>0</v>
      </c>
      <c r="B212" t="s">
        <v>49</v>
      </c>
      <c r="C212" t="s">
        <v>224</v>
      </c>
    </row>
    <row r="213" spans="1:3">
      <c r="A213">
        <f>HYPERLINK("https://leetcode.com/problems/add-two-numbers", "Add Two Numbers")</f>
        <v>0</v>
      </c>
      <c r="B213" t="s">
        <v>49</v>
      </c>
      <c r="C213" t="s">
        <v>224</v>
      </c>
    </row>
    <row r="214" spans="1:3">
      <c r="A214">
        <f>HYPERLINK("https://leetcode.com/problems/maximum-sum-circular-subarray", "Maximum Sum Circular Subarray")</f>
        <v>0</v>
      </c>
      <c r="B214" t="s">
        <v>160</v>
      </c>
      <c r="C214" t="s">
        <v>224</v>
      </c>
    </row>
    <row r="215" spans="1:3">
      <c r="A215">
        <f>HYPERLINK("https://leetcode.com/problems/lru-cache", "LRU Cache")</f>
        <v>0</v>
      </c>
      <c r="B215" t="s">
        <v>50</v>
      </c>
      <c r="C215" t="s">
        <v>224</v>
      </c>
    </row>
    <row r="216" spans="1:3">
      <c r="A216">
        <f>HYPERLINK("https://leetcode.com/problems/next-permutation", "Next Permutation")</f>
        <v>0</v>
      </c>
      <c r="B216" t="s">
        <v>161</v>
      </c>
      <c r="C216" t="s">
        <v>224</v>
      </c>
    </row>
    <row r="217" spans="1:3">
      <c r="A217">
        <f>HYPERLINK("https://leetcode.com/problems/one-edit-distance", "One Edit Distance")</f>
        <v>0</v>
      </c>
      <c r="B217" t="s">
        <v>162</v>
      </c>
      <c r="C217" t="s">
        <v>224</v>
      </c>
    </row>
    <row r="218" spans="1:3">
      <c r="A218">
        <f>HYPERLINK("https://leetcode.com/problems/maximum-product-subarray", "Maximum Product Subarray")</f>
        <v>0</v>
      </c>
      <c r="B218" t="s">
        <v>163</v>
      </c>
      <c r="C218" t="s">
        <v>224</v>
      </c>
    </row>
    <row r="219" spans="1:3">
      <c r="A219">
        <f>HYPERLINK("https://leetcode.com/problems/nth-highest-salary", "Nth Highest Salary")</f>
        <v>0</v>
      </c>
      <c r="B219" t="s">
        <v>164</v>
      </c>
      <c r="C219" t="s">
        <v>224</v>
      </c>
    </row>
    <row r="220" spans="1:3">
      <c r="A220">
        <f>HYPERLINK("https://leetcode.com/problems/water-and-jug-problem", "Water and Jug Problem")</f>
        <v>0</v>
      </c>
      <c r="B220" t="s">
        <v>165</v>
      </c>
      <c r="C220" t="s">
        <v>224</v>
      </c>
    </row>
    <row r="221" spans="1:3">
      <c r="A221">
        <f>HYPERLINK("https://leetcode.com/problems/longest-substring-without-repeating-characters", "Longest Substring Without Repeating Characters")</f>
        <v>0</v>
      </c>
      <c r="B221" t="s">
        <v>166</v>
      </c>
      <c r="C221" t="s">
        <v>224</v>
      </c>
    </row>
    <row r="222" spans="1:3">
      <c r="A222">
        <f>HYPERLINK("https://leetcode.com/problems/powx-n", "Pow(x;n)")</f>
        <v>0</v>
      </c>
      <c r="B222" t="s">
        <v>167</v>
      </c>
      <c r="C222" t="s">
        <v>224</v>
      </c>
    </row>
    <row r="223" spans="1:3">
      <c r="A223">
        <f>HYPERLINK("https://leetcode.com/problems/word-ladder", "Word Ladder")</f>
        <v>0</v>
      </c>
      <c r="B223" t="s">
        <v>168</v>
      </c>
      <c r="C223" t="s">
        <v>224</v>
      </c>
    </row>
    <row r="224" spans="1:3">
      <c r="A224">
        <f>HYPERLINK("https://leetcode.com/problems/longest-palindromic-substring", "Longest Palindromic Substring")</f>
        <v>0</v>
      </c>
      <c r="B224" t="s">
        <v>169</v>
      </c>
      <c r="C224" t="s">
        <v>224</v>
      </c>
    </row>
    <row r="225" spans="1:3">
      <c r="A225">
        <f>HYPERLINK("https://leetcode.com/problems/surrounded-regions", "Surrounded Regions")</f>
        <v>0</v>
      </c>
      <c r="B225" t="s">
        <v>170</v>
      </c>
      <c r="C225" t="s">
        <v>224</v>
      </c>
    </row>
    <row r="226" spans="1:3">
      <c r="A226">
        <f>HYPERLINK("https://leetcode.com/problems/validate-binary-search-tree", "Validate Binary Search Tree")</f>
        <v>0</v>
      </c>
      <c r="B226" t="s">
        <v>171</v>
      </c>
      <c r="C226" t="s">
        <v>224</v>
      </c>
    </row>
    <row r="227" spans="1:3">
      <c r="A227">
        <f>HYPERLINK("https://leetcode.com/problems/3sum", "3Sum")</f>
        <v>0</v>
      </c>
      <c r="B227" t="s">
        <v>172</v>
      </c>
      <c r="C227" t="s">
        <v>224</v>
      </c>
    </row>
    <row r="228" spans="1:3">
      <c r="A228">
        <f>HYPERLINK("https://leetcode.com/problems/decode-ways", "Decode Ways")</f>
        <v>0</v>
      </c>
      <c r="B228" t="s">
        <v>173</v>
      </c>
      <c r="C228" t="s">
        <v>224</v>
      </c>
    </row>
    <row r="229" spans="1:3">
      <c r="A229">
        <f>HYPERLINK("https://leetcode.com/problems/validate-ip-address", "Validate IP Address")</f>
        <v>0</v>
      </c>
      <c r="B229" t="s">
        <v>174</v>
      </c>
      <c r="C229" t="s">
        <v>224</v>
      </c>
    </row>
    <row r="230" spans="1:3">
      <c r="A230">
        <f>HYPERLINK("https://leetcode.com/problems/fraction-to-recurring-decimal", "Fraction to Recurring Decimal")</f>
        <v>0</v>
      </c>
      <c r="B230" t="s">
        <v>175</v>
      </c>
      <c r="C230" t="s">
        <v>224</v>
      </c>
    </row>
    <row r="231" spans="1:3">
      <c r="A231">
        <f>HYPERLINK("https://leetcode.com/problems/string-to-integer-atoi", "String to Integer (atoi)")</f>
        <v>0</v>
      </c>
      <c r="B231" t="s">
        <v>176</v>
      </c>
      <c r="C231" t="s">
        <v>224</v>
      </c>
    </row>
    <row r="232" spans="1:3">
      <c r="A232">
        <f>HYPERLINK("https://leetcode.com/problems/employee-free-time", "Employee Free Time")</f>
        <v>0</v>
      </c>
      <c r="B232" t="s">
        <v>177</v>
      </c>
      <c r="C232" t="s">
        <v>225</v>
      </c>
    </row>
    <row r="233" spans="1:3">
      <c r="A233">
        <f>HYPERLINK("https://leetcode.com/problems/parallel-courses", "Parallel Courses")</f>
        <v>0</v>
      </c>
      <c r="B233" t="s">
        <v>178</v>
      </c>
      <c r="C233" t="s">
        <v>225</v>
      </c>
    </row>
    <row r="234" spans="1:3">
      <c r="A234">
        <f>HYPERLINK("https://leetcode.com/problems/maximum-frequency-stack", "Maximum Frequency Stack")</f>
        <v>0</v>
      </c>
      <c r="B234" t="s">
        <v>71</v>
      </c>
      <c r="C234" t="s">
        <v>225</v>
      </c>
    </row>
    <row r="235" spans="1:3">
      <c r="A235">
        <f>HYPERLINK("https://leetcode.com/problems/palindrome-partitioning-iii", "Palindrome Partitioning III")</f>
        <v>0</v>
      </c>
      <c r="B235" t="s">
        <v>179</v>
      </c>
      <c r="C235" t="s">
        <v>225</v>
      </c>
    </row>
    <row r="236" spans="1:3">
      <c r="A236">
        <f>HYPERLINK("https://leetcode.com/problems/serialize-and-deserialize-n-ary-tree", "Serialize and Deserialize N-ary Tree")</f>
        <v>0</v>
      </c>
      <c r="B236" t="s">
        <v>180</v>
      </c>
      <c r="C236" t="s">
        <v>225</v>
      </c>
    </row>
    <row r="237" spans="1:3">
      <c r="A237">
        <f>HYPERLINK("https://leetcode.com/problems/sliding-puzzle", "Sliding Puzzle")</f>
        <v>0</v>
      </c>
      <c r="B237" t="s">
        <v>181</v>
      </c>
      <c r="C237" t="s">
        <v>225</v>
      </c>
    </row>
    <row r="238" spans="1:3">
      <c r="A238">
        <f>HYPERLINK("https://leetcode.com/problems/binary-tree-postorder-traversal", "Binary Tree Postorder Traversal")</f>
        <v>0</v>
      </c>
      <c r="B238" t="s">
        <v>87</v>
      </c>
      <c r="C238" t="s">
        <v>225</v>
      </c>
    </row>
    <row r="239" spans="1:3">
      <c r="A239">
        <f>HYPERLINK("https://leetcode.com/problems/word-abbreviation", "Word Abbreviation")</f>
        <v>0</v>
      </c>
      <c r="B239" t="s">
        <v>91</v>
      </c>
      <c r="C239" t="s">
        <v>225</v>
      </c>
    </row>
    <row r="240" spans="1:3">
      <c r="A240">
        <f>HYPERLINK("https://leetcode.com/problems/trapping-rain-water", "Trapping Rain Water")</f>
        <v>0</v>
      </c>
      <c r="B240" t="s">
        <v>182</v>
      </c>
      <c r="C240" t="s">
        <v>225</v>
      </c>
    </row>
    <row r="241" spans="1:3">
      <c r="A241">
        <f>HYPERLINK("https://leetcode.com/problems/subarrays-with-k-different-integers", "Subarrays with K Different Integers")</f>
        <v>0</v>
      </c>
      <c r="B241" t="s">
        <v>111</v>
      </c>
      <c r="C241" t="s">
        <v>225</v>
      </c>
    </row>
    <row r="242" spans="1:3">
      <c r="A242">
        <f>HYPERLINK("https://leetcode.com/problems/serialize-and-deserialize-binary-tree", "Serialize and Deserialize Binary Tree")</f>
        <v>0</v>
      </c>
      <c r="B242" t="s">
        <v>115</v>
      </c>
      <c r="C242" t="s">
        <v>225</v>
      </c>
    </row>
    <row r="243" spans="1:3">
      <c r="A243">
        <f>HYPERLINK("https://leetcode.com/problems/optimal-account-balancing", "Optimal Account Balancing")</f>
        <v>0</v>
      </c>
      <c r="B243" t="s">
        <v>183</v>
      </c>
      <c r="C243" t="s">
        <v>225</v>
      </c>
    </row>
    <row r="244" spans="1:3">
      <c r="A244">
        <f>HYPERLINK("https://leetcode.com/problems/n-queens", "N-Queens")</f>
        <v>0</v>
      </c>
      <c r="B244" t="s">
        <v>184</v>
      </c>
      <c r="C244" t="s">
        <v>225</v>
      </c>
    </row>
    <row r="245" spans="1:3">
      <c r="A245">
        <f>HYPERLINK("https://leetcode.com/problems/24-game", "24 Game")</f>
        <v>0</v>
      </c>
      <c r="B245" t="s">
        <v>34</v>
      </c>
      <c r="C245" t="s">
        <v>225</v>
      </c>
    </row>
    <row r="246" spans="1:3">
      <c r="A246">
        <f>HYPERLINK("https://leetcode.com/problems/making-a-large-island", "Making A Large Island")</f>
        <v>0</v>
      </c>
      <c r="B246" t="s">
        <v>122</v>
      </c>
      <c r="C246" t="s">
        <v>225</v>
      </c>
    </row>
    <row r="247" spans="1:3">
      <c r="A247">
        <f>HYPERLINK("https://leetcode.com/problems/kth-smallest-number-in-multiplication-table", "Kth Smallest Number in Multiplication Table")</f>
        <v>0</v>
      </c>
      <c r="B247" t="s">
        <v>35</v>
      </c>
      <c r="C247" t="s">
        <v>225</v>
      </c>
    </row>
    <row r="248" spans="1:3">
      <c r="A248">
        <f>HYPERLINK("https://leetcode.com/problems/longest-consecutive-sequence", "Longest Consecutive Sequence")</f>
        <v>0</v>
      </c>
      <c r="B248" t="s">
        <v>36</v>
      </c>
      <c r="C248" t="s">
        <v>225</v>
      </c>
    </row>
    <row r="249" spans="1:3">
      <c r="A249">
        <f>HYPERLINK("https://leetcode.com/problems/edit-distance", "Edit Distance")</f>
        <v>0</v>
      </c>
      <c r="B249" t="s">
        <v>185</v>
      </c>
      <c r="C249" t="s">
        <v>225</v>
      </c>
    </row>
    <row r="250" spans="1:3">
      <c r="A250">
        <f>HYPERLINK("https://leetcode.com/problems/design-search-autocomplete-system", "Design Search Autocomplete System")</f>
        <v>0</v>
      </c>
      <c r="B250" t="s">
        <v>186</v>
      </c>
      <c r="C250" t="s">
        <v>225</v>
      </c>
    </row>
    <row r="251" spans="1:3">
      <c r="A251">
        <f>HYPERLINK("https://leetcode.com/problems/find-median-from-data-stream", "Find Median from Data Stream")</f>
        <v>0</v>
      </c>
      <c r="B251" t="s">
        <v>187</v>
      </c>
      <c r="C251" t="s">
        <v>225</v>
      </c>
    </row>
    <row r="252" spans="1:3">
      <c r="A252">
        <f>HYPERLINK("https://leetcode.com/problems/longest-substring-with-at-most-k-distinct-characters", "Longest Substring with At Most K Distinct Characters")</f>
        <v>0</v>
      </c>
      <c r="B252" t="s">
        <v>188</v>
      </c>
      <c r="C252" t="s">
        <v>225</v>
      </c>
    </row>
    <row r="253" spans="1:3">
      <c r="A253">
        <f>HYPERLINK("https://leetcode.com/problems/sudoku-solver", "Sudoku Solver")</f>
        <v>0</v>
      </c>
      <c r="B253" t="s">
        <v>127</v>
      </c>
      <c r="C253" t="s">
        <v>225</v>
      </c>
    </row>
    <row r="254" spans="1:3">
      <c r="A254">
        <f>HYPERLINK("https://leetcode.com/problems/word-pattern-ii", "Word Pattern II")</f>
        <v>0</v>
      </c>
      <c r="B254" t="s">
        <v>189</v>
      </c>
      <c r="C254" t="s">
        <v>225</v>
      </c>
    </row>
    <row r="255" spans="1:3">
      <c r="A255">
        <f>HYPERLINK("https://leetcode.com/problems/longest-increasing-path-in-a-matrix", "Longest Increasing Path in a Matrix")</f>
        <v>0</v>
      </c>
      <c r="B255" t="s">
        <v>189</v>
      </c>
      <c r="C255" t="s">
        <v>225</v>
      </c>
    </row>
    <row r="256" spans="1:3">
      <c r="A256">
        <f>HYPERLINK("https://leetcode.com/problems/remove-invalid-parentheses", "Remove Invalid Parentheses")</f>
        <v>0</v>
      </c>
      <c r="B256" t="s">
        <v>128</v>
      </c>
      <c r="C256" t="s">
        <v>225</v>
      </c>
    </row>
    <row r="257" spans="1:3">
      <c r="A257">
        <f>HYPERLINK("https://leetcode.com/problems/sliding-window-maximum", "Sliding Window Maximum")</f>
        <v>0</v>
      </c>
      <c r="B257" t="s">
        <v>38</v>
      </c>
      <c r="C257" t="s">
        <v>225</v>
      </c>
    </row>
    <row r="258" spans="1:3">
      <c r="A258">
        <f>HYPERLINK("https://leetcode.com/problems/stamping-the-sequence", "Stamping The Sequence")</f>
        <v>0</v>
      </c>
      <c r="B258" t="s">
        <v>190</v>
      </c>
      <c r="C258" t="s">
        <v>225</v>
      </c>
    </row>
    <row r="259" spans="1:3">
      <c r="A259">
        <f>HYPERLINK("https://leetcode.com/problems/bus-routes", "Bus Routes")</f>
        <v>0</v>
      </c>
      <c r="B259" t="s">
        <v>191</v>
      </c>
      <c r="C259" t="s">
        <v>225</v>
      </c>
    </row>
    <row r="260" spans="1:3">
      <c r="A260">
        <f>HYPERLINK("https://leetcode.com/problems/falling-squares", "Falling Squares")</f>
        <v>0</v>
      </c>
      <c r="B260" t="s">
        <v>132</v>
      </c>
      <c r="C260" t="s">
        <v>225</v>
      </c>
    </row>
    <row r="261" spans="1:3">
      <c r="A261">
        <f>HYPERLINK("https://leetcode.com/problems/human-traffic-of-stadium", "Human Traffic of Stadium")</f>
        <v>0</v>
      </c>
      <c r="B261" t="s">
        <v>192</v>
      </c>
      <c r="C261" t="s">
        <v>225</v>
      </c>
    </row>
    <row r="262" spans="1:3">
      <c r="A262">
        <f>HYPERLINK("https://leetcode.com/problems/find-minimum-in-rotated-sorted-array-ii", "Find Minimum in Rotated Sorted Array II")</f>
        <v>0</v>
      </c>
      <c r="B262" t="s">
        <v>193</v>
      </c>
      <c r="C262" t="s">
        <v>225</v>
      </c>
    </row>
    <row r="263" spans="1:3">
      <c r="A263">
        <f>HYPERLINK("https://leetcode.com/problems/count-of-smaller-numbers-after-self", "Count of Smaller Numbers After Self")</f>
        <v>0</v>
      </c>
      <c r="B263" t="s">
        <v>194</v>
      </c>
      <c r="C263" t="s">
        <v>225</v>
      </c>
    </row>
    <row r="264" spans="1:3">
      <c r="A264">
        <f>HYPERLINK("https://leetcode.com/problems/shortest-distance-from-all-buildings", "Shortest Distance from All Buildings")</f>
        <v>0</v>
      </c>
      <c r="B264" t="s">
        <v>133</v>
      </c>
      <c r="C264" t="s">
        <v>225</v>
      </c>
    </row>
    <row r="265" spans="1:3">
      <c r="A265">
        <f>HYPERLINK("https://leetcode.com/problems/basic-calculator-iii", "Basic Calculator III")</f>
        <v>0</v>
      </c>
      <c r="B265" t="s">
        <v>195</v>
      </c>
      <c r="C265" t="s">
        <v>225</v>
      </c>
    </row>
    <row r="266" spans="1:3">
      <c r="A266">
        <f>HYPERLINK("https://leetcode.com/problems/maximum-vacation-days", "Maximum Vacation Days")</f>
        <v>0</v>
      </c>
      <c r="B266" t="s">
        <v>196</v>
      </c>
      <c r="C266" t="s">
        <v>225</v>
      </c>
    </row>
    <row r="267" spans="1:3">
      <c r="A267">
        <f>HYPERLINK("https://leetcode.com/problems/merge-k-sorted-lists", "Merge k Sorted Lists")</f>
        <v>0</v>
      </c>
      <c r="B267" t="s">
        <v>197</v>
      </c>
      <c r="C267" t="s">
        <v>225</v>
      </c>
    </row>
    <row r="268" spans="1:3">
      <c r="A268">
        <f>HYPERLINK("https://leetcode.com/problems/number-of-islands-ii", "Number of Islands II")</f>
        <v>0</v>
      </c>
      <c r="B268" t="s">
        <v>137</v>
      </c>
      <c r="C268" t="s">
        <v>225</v>
      </c>
    </row>
    <row r="269" spans="1:3">
      <c r="A269">
        <f>HYPERLINK("https://leetcode.com/problems/set-intersection-size-at-least-two", "Set Intersection Size At Least Two")</f>
        <v>0</v>
      </c>
      <c r="B269" t="s">
        <v>137</v>
      </c>
      <c r="C269" t="s">
        <v>225</v>
      </c>
    </row>
    <row r="270" spans="1:3">
      <c r="A270">
        <f>HYPERLINK("https://leetcode.com/problems/recover-binary-search-tree", "Recover Binary Search Tree")</f>
        <v>0</v>
      </c>
      <c r="B270" t="s">
        <v>198</v>
      </c>
      <c r="C270" t="s">
        <v>225</v>
      </c>
    </row>
    <row r="271" spans="1:3">
      <c r="A271">
        <f>HYPERLINK("https://leetcode.com/problems/maximal-rectangle", "Maximal Rectangle")</f>
        <v>0</v>
      </c>
      <c r="B271" t="s">
        <v>147</v>
      </c>
      <c r="C271" t="s">
        <v>225</v>
      </c>
    </row>
    <row r="272" spans="1:3">
      <c r="A272">
        <f>HYPERLINK("https://leetcode.com/problems/binary-tree-cameras", "Binary Tree Cameras")</f>
        <v>0</v>
      </c>
      <c r="B272" t="s">
        <v>199</v>
      </c>
      <c r="C272" t="s">
        <v>225</v>
      </c>
    </row>
    <row r="273" spans="1:3">
      <c r="A273">
        <f>HYPERLINK("https://leetcode.com/problems/consecutive-numbers-sum", "Consecutive Numbers Sum")</f>
        <v>0</v>
      </c>
      <c r="B273" t="s">
        <v>199</v>
      </c>
      <c r="C273" t="s">
        <v>225</v>
      </c>
    </row>
    <row r="274" spans="1:3">
      <c r="A274">
        <f>HYPERLINK("https://leetcode.com/problems/basic-calculator", "Basic Calculator")</f>
        <v>0</v>
      </c>
      <c r="B274" t="s">
        <v>200</v>
      </c>
      <c r="C274" t="s">
        <v>225</v>
      </c>
    </row>
    <row r="275" spans="1:3">
      <c r="A275">
        <f>HYPERLINK("https://leetcode.com/problems/student-attendance-record-ii", "Student Attendance Record II")</f>
        <v>0</v>
      </c>
      <c r="B275" t="s">
        <v>46</v>
      </c>
      <c r="C275" t="s">
        <v>225</v>
      </c>
    </row>
    <row r="276" spans="1:3">
      <c r="A276">
        <f>HYPERLINK("https://leetcode.com/problems/expression-add-operators", "Expression Add Operators")</f>
        <v>0</v>
      </c>
      <c r="B276" t="s">
        <v>154</v>
      </c>
      <c r="C276" t="s">
        <v>225</v>
      </c>
    </row>
    <row r="277" spans="1:3">
      <c r="A277">
        <f>HYPERLINK("https://leetcode.com/problems/word-search-ii", "Word Search II")</f>
        <v>0</v>
      </c>
      <c r="B277" t="s">
        <v>201</v>
      </c>
      <c r="C277" t="s">
        <v>225</v>
      </c>
    </row>
    <row r="278" spans="1:3">
      <c r="A278">
        <f>HYPERLINK("https://leetcode.com/problems/the-skyline-problem", "The Skyline Problem")</f>
        <v>0</v>
      </c>
      <c r="B278" t="s">
        <v>156</v>
      </c>
      <c r="C278" t="s">
        <v>225</v>
      </c>
    </row>
    <row r="279" spans="1:3">
      <c r="A279">
        <f>HYPERLINK("https://leetcode.com/problems/minimum-window-substring", "Minimum Window Substring")</f>
        <v>0</v>
      </c>
      <c r="B279" t="s">
        <v>156</v>
      </c>
      <c r="C279" t="s">
        <v>225</v>
      </c>
    </row>
    <row r="280" spans="1:3">
      <c r="A280">
        <f>HYPERLINK("https://leetcode.com/problems/binary-tree-maximum-path-sum", "Binary Tree Maximum Path Sum")</f>
        <v>0</v>
      </c>
      <c r="B280" t="s">
        <v>202</v>
      </c>
      <c r="C280" t="s">
        <v>225</v>
      </c>
    </row>
    <row r="281" spans="1:3">
      <c r="A281">
        <f>HYPERLINK("https://leetcode.com/problems/tag-validator", "Tag Validator")</f>
        <v>0</v>
      </c>
      <c r="B281" t="s">
        <v>202</v>
      </c>
      <c r="C281" t="s">
        <v>225</v>
      </c>
    </row>
    <row r="282" spans="1:3">
      <c r="A282">
        <f>HYPERLINK("https://leetcode.com/problems/lfu-cache", "LFU Cache")</f>
        <v>0</v>
      </c>
      <c r="B282" t="s">
        <v>158</v>
      </c>
      <c r="C282" t="s">
        <v>225</v>
      </c>
    </row>
    <row r="283" spans="1:3">
      <c r="A283">
        <f>HYPERLINK("https://leetcode.com/problems/insert-delete-getrandom-o1-duplicates-allowed", "Insert Delete GetRandom O(1) - Duplicates allowed")</f>
        <v>0</v>
      </c>
      <c r="B283" t="s">
        <v>159</v>
      </c>
      <c r="C283" t="s">
        <v>225</v>
      </c>
    </row>
    <row r="284" spans="1:3">
      <c r="A284">
        <f>HYPERLINK("https://leetcode.com/problems/cherry-pickup", "Cherry Pickup")</f>
        <v>0</v>
      </c>
      <c r="B284" t="s">
        <v>49</v>
      </c>
      <c r="C284" t="s">
        <v>225</v>
      </c>
    </row>
    <row r="285" spans="1:3">
      <c r="A285">
        <f>HYPERLINK("https://leetcode.com/problems/read-n-characters-given-read4-ii-call-multiple-times", "Read N Characters Given Read4 II - Call multiple times")</f>
        <v>0</v>
      </c>
      <c r="B285" t="s">
        <v>203</v>
      </c>
      <c r="C285" t="s">
        <v>225</v>
      </c>
    </row>
    <row r="286" spans="1:3">
      <c r="A286">
        <f>HYPERLINK("https://leetcode.com/problems/palindrome-pairs", "Palindrome Pairs")</f>
        <v>0</v>
      </c>
      <c r="B286" t="s">
        <v>160</v>
      </c>
      <c r="C286" t="s">
        <v>225</v>
      </c>
    </row>
    <row r="287" spans="1:3">
      <c r="A287">
        <f>HYPERLINK("https://leetcode.com/problems/insert-interval", "Insert Interval")</f>
        <v>0</v>
      </c>
      <c r="B287" t="s">
        <v>204</v>
      </c>
      <c r="C287" t="s">
        <v>225</v>
      </c>
    </row>
    <row r="288" spans="1:3">
      <c r="A288">
        <f>HYPERLINK("https://leetcode.com/problems/alien-dictionary", "Alien Dictionary")</f>
        <v>0</v>
      </c>
      <c r="B288" t="s">
        <v>205</v>
      </c>
      <c r="C288" t="s">
        <v>225</v>
      </c>
    </row>
    <row r="289" spans="1:3">
      <c r="A289">
        <f>HYPERLINK("https://leetcode.com/problems/trips-and-users", "Trips and Users")</f>
        <v>0</v>
      </c>
      <c r="B289" t="s">
        <v>206</v>
      </c>
      <c r="C289" t="s">
        <v>225</v>
      </c>
    </row>
    <row r="290" spans="1:3">
      <c r="A290">
        <f>HYPERLINK("https://leetcode.com/problems/word-break-ii", "Word Break II")</f>
        <v>0</v>
      </c>
      <c r="B290" t="s">
        <v>161</v>
      </c>
      <c r="C290" t="s">
        <v>225</v>
      </c>
    </row>
    <row r="291" spans="1:3">
      <c r="A291">
        <f>HYPERLINK("https://leetcode.com/problems/random-pick-with-blacklist", "Random Pick with Blacklist")</f>
        <v>0</v>
      </c>
      <c r="B291" t="s">
        <v>207</v>
      </c>
      <c r="C291" t="s">
        <v>225</v>
      </c>
    </row>
    <row r="292" spans="1:3">
      <c r="A292">
        <f>HYPERLINK("https://leetcode.com/problems/all-oone-data-structure", "All O`one Data Structure")</f>
        <v>0</v>
      </c>
      <c r="B292" t="s">
        <v>208</v>
      </c>
      <c r="C292" t="s">
        <v>225</v>
      </c>
    </row>
    <row r="293" spans="1:3">
      <c r="A293">
        <f>HYPERLINK("https://leetcode.com/problems/first-missing-positive", "First Missing Positive")</f>
        <v>0</v>
      </c>
      <c r="B293" t="s">
        <v>209</v>
      </c>
      <c r="C293" t="s">
        <v>225</v>
      </c>
    </row>
    <row r="294" spans="1:3">
      <c r="A294">
        <f>HYPERLINK("https://leetcode.com/problems/candy", "Candy")</f>
        <v>0</v>
      </c>
      <c r="B294" t="s">
        <v>210</v>
      </c>
      <c r="C294" t="s">
        <v>225</v>
      </c>
    </row>
    <row r="295" spans="1:3">
      <c r="A295">
        <f>HYPERLINK("https://leetcode.com/problems/interleaving-string", "Interleaving String")</f>
        <v>0</v>
      </c>
      <c r="B295" t="s">
        <v>211</v>
      </c>
      <c r="C295" t="s">
        <v>225</v>
      </c>
    </row>
    <row r="296" spans="1:3">
      <c r="A296">
        <f>HYPERLINK("https://leetcode.com/problems/jump-game-ii", "Jump Game II")</f>
        <v>0</v>
      </c>
      <c r="B296" t="s">
        <v>165</v>
      </c>
      <c r="C296" t="s">
        <v>225</v>
      </c>
    </row>
    <row r="297" spans="1:3">
      <c r="A297">
        <f>HYPERLINK("https://leetcode.com/problems/perfect-rectangle", "Perfect Rectangle")</f>
        <v>0</v>
      </c>
      <c r="B297" t="s">
        <v>212</v>
      </c>
      <c r="C297" t="s">
        <v>225</v>
      </c>
    </row>
    <row r="298" spans="1:3">
      <c r="A298">
        <f>HYPERLINK("https://leetcode.com/problems/median-of-two-sorted-arrays", "Median of Two Sorted Arrays")</f>
        <v>0</v>
      </c>
      <c r="B298" t="s">
        <v>168</v>
      </c>
      <c r="C298" t="s">
        <v>225</v>
      </c>
    </row>
    <row r="299" spans="1:3">
      <c r="A299">
        <f>HYPERLINK("https://leetcode.com/problems/reaching-points", "Reaching Points")</f>
        <v>0</v>
      </c>
      <c r="B299" t="s">
        <v>213</v>
      </c>
      <c r="C299" t="s">
        <v>225</v>
      </c>
    </row>
    <row r="300" spans="1:3">
      <c r="A300">
        <f>HYPERLINK("https://leetcode.com/problems/longest-valid-parentheses", "Longest Valid Parentheses")</f>
        <v>0</v>
      </c>
      <c r="B300" t="s">
        <v>214</v>
      </c>
      <c r="C300" t="s">
        <v>225</v>
      </c>
    </row>
    <row r="301" spans="1:3">
      <c r="A301">
        <f>HYPERLINK("https://leetcode.com/problems/text-justification", "Text Justification")</f>
        <v>0</v>
      </c>
      <c r="B301" t="s">
        <v>215</v>
      </c>
      <c r="C301" t="s">
        <v>225</v>
      </c>
    </row>
    <row r="302" spans="1:3">
      <c r="A302">
        <f>HYPERLINK("https://leetcode.com/problems/integer-to-english-words", "Integer to English Words")</f>
        <v>0</v>
      </c>
      <c r="B302" t="s">
        <v>216</v>
      </c>
      <c r="C302" t="s">
        <v>225</v>
      </c>
    </row>
    <row r="303" spans="1:3">
      <c r="A303">
        <f>HYPERLINK("https://leetcode.com/problems/regular-expression-matching", "Regular Expression Matching")</f>
        <v>0</v>
      </c>
      <c r="B303" t="s">
        <v>172</v>
      </c>
      <c r="C303" t="s">
        <v>225</v>
      </c>
    </row>
    <row r="304" spans="1:3">
      <c r="A304">
        <f>HYPERLINK("https://leetcode.com/problems/split-array-with-same-average", "Split Array With Same Average")</f>
        <v>0</v>
      </c>
      <c r="B304" t="s">
        <v>217</v>
      </c>
      <c r="C304" t="s">
        <v>225</v>
      </c>
    </row>
    <row r="305" spans="1:3">
      <c r="A305">
        <f>HYPERLINK("https://leetcode.com/problems/reverse-pairs", "Reverse Pairs")</f>
        <v>0</v>
      </c>
      <c r="B305" t="s">
        <v>218</v>
      </c>
      <c r="C305" t="s">
        <v>225</v>
      </c>
    </row>
    <row r="306" spans="1:3">
      <c r="A306">
        <f>HYPERLINK("https://leetcode.com/problems/word-ladder-ii", "Word Ladder II")</f>
        <v>0</v>
      </c>
      <c r="B306" t="s">
        <v>219</v>
      </c>
      <c r="C306" t="s">
        <v>225</v>
      </c>
    </row>
    <row r="307" spans="1:3">
      <c r="A307">
        <f>HYPERLINK("https://leetcode.com/problems/find-the-closest-palindrome", "Find the Closest Palindrome")</f>
        <v>0</v>
      </c>
      <c r="B307" t="s">
        <v>220</v>
      </c>
      <c r="C307" t="s">
        <v>225</v>
      </c>
    </row>
    <row r="308" spans="1:3">
      <c r="A308">
        <f>HYPERLINK("https://leetcode.com/problems/max-points-on-a-line", "Max Points on a Line")</f>
        <v>0</v>
      </c>
      <c r="B308" t="s">
        <v>221</v>
      </c>
      <c r="C308" t="s">
        <v>225</v>
      </c>
    </row>
    <row r="309" spans="1:3">
      <c r="A309">
        <f>HYPERLINK("https://leetcode.com/problems/strong-password-checker", "Strong Password Checker")</f>
        <v>0</v>
      </c>
      <c r="B309" t="s">
        <v>222</v>
      </c>
      <c r="C309" t="s"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2022-06-24T18:51:27Z</dcterms:created>
  <dcterms:modified xsi:type="dcterms:W3CDTF">2022-06-24T18:51:27Z</dcterms:modified>
</cp:coreProperties>
</file>