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uhle\Documents\Mzizi Family\Buhle\Financial Accounting\_go\0. excel\lu\lu 5 Impairment of Loss of Asset\"/>
    </mc:Choice>
  </mc:AlternateContent>
  <bookViews>
    <workbookView xWindow="0" yWindow="0" windowWidth="15492" windowHeight="1668"/>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95" i="1" l="1"/>
  <c r="N95" i="1"/>
  <c r="D213" i="1" l="1"/>
  <c r="B213" i="1"/>
  <c r="B67" i="1"/>
  <c r="A423" i="1"/>
  <c r="B210" i="1"/>
  <c r="B267" i="1" s="1"/>
  <c r="B65" i="1"/>
  <c r="B77" i="1" s="1"/>
  <c r="C214" i="1" l="1"/>
  <c r="B114" i="1" s="1"/>
  <c r="B235" i="1"/>
  <c r="B431" i="1" l="1"/>
  <c r="B424" i="1"/>
  <c r="A405" i="1" l="1"/>
  <c r="D390" i="1"/>
  <c r="B381" i="1"/>
  <c r="B379" i="1"/>
  <c r="B378" i="1"/>
  <c r="B377" i="1"/>
  <c r="B398" i="1"/>
  <c r="B397" i="1"/>
  <c r="B396" i="1"/>
  <c r="B394" i="1"/>
  <c r="B393" i="1"/>
  <c r="D389" i="1"/>
  <c r="G388" i="1"/>
  <c r="B383" i="1"/>
  <c r="B355" i="1"/>
  <c r="B354" i="1"/>
  <c r="B353" i="1"/>
  <c r="B352" i="1" l="1"/>
  <c r="B376" i="1"/>
  <c r="B385" i="1" l="1"/>
  <c r="C396" i="1"/>
  <c r="C394" i="1"/>
  <c r="D394" i="1" s="1"/>
  <c r="C133" i="1" s="1"/>
  <c r="C397" i="1"/>
  <c r="D398" i="1"/>
  <c r="C393" i="1"/>
  <c r="C398" i="1"/>
  <c r="D397" i="1"/>
  <c r="D396" i="1"/>
  <c r="E396" i="1" s="1"/>
  <c r="B364" i="1"/>
  <c r="D393" i="1" l="1"/>
  <c r="E393" i="1" s="1"/>
  <c r="F396" i="1"/>
  <c r="E397" i="1"/>
  <c r="B370" i="1"/>
  <c r="B369" i="1"/>
  <c r="B368" i="1"/>
  <c r="E394" i="1" l="1"/>
  <c r="F394" i="1" s="1"/>
  <c r="F393" i="1"/>
  <c r="B132" i="1" s="1"/>
  <c r="D132" i="1" s="1"/>
  <c r="E398" i="1"/>
  <c r="F398" i="1" s="1"/>
  <c r="F397" i="1"/>
  <c r="B190" i="1" l="1"/>
  <c r="B193" i="1"/>
  <c r="C194" i="1" s="1"/>
  <c r="B111" i="1" s="1"/>
  <c r="D193" i="1"/>
  <c r="A261" i="1"/>
  <c r="A259" i="1"/>
  <c r="B232" i="1" l="1"/>
  <c r="B413" i="1"/>
  <c r="B406" i="1"/>
  <c r="B264" i="1"/>
  <c r="D198" i="1"/>
  <c r="A230" i="1"/>
  <c r="A306" i="1" s="1"/>
  <c r="A227" i="1"/>
  <c r="A290" i="1" s="1"/>
  <c r="A225" i="1"/>
  <c r="A274" i="1" s="1"/>
  <c r="D123" i="1"/>
  <c r="B173" i="1" s="1"/>
  <c r="B328" i="1"/>
  <c r="B336" i="1" s="1"/>
  <c r="B329" i="1"/>
  <c r="B331" i="1"/>
  <c r="B159" i="1"/>
  <c r="C160" i="1" s="1"/>
  <c r="B158" i="1"/>
  <c r="D136" i="1"/>
  <c r="B198" i="1" s="1"/>
  <c r="D139" i="1"/>
  <c r="C201" i="1" s="1"/>
  <c r="B104" i="1" s="1"/>
  <c r="D145" i="1"/>
  <c r="B207" i="1" s="1"/>
  <c r="D143" i="1"/>
  <c r="B205" i="1" s="1"/>
  <c r="B145" i="1"/>
  <c r="B143" i="1"/>
  <c r="B139" i="1"/>
  <c r="B136" i="1"/>
  <c r="B123" i="1"/>
  <c r="B359" i="1"/>
  <c r="B357" i="1"/>
  <c r="C368" i="1" l="1"/>
  <c r="B341" i="1"/>
  <c r="B340" i="1"/>
  <c r="B342" i="1"/>
  <c r="C342" i="1" s="1"/>
  <c r="B166" i="1"/>
  <c r="B251" i="1"/>
  <c r="B361" i="1"/>
  <c r="C130" i="1" s="1"/>
  <c r="C369" i="1"/>
  <c r="C370" i="1"/>
  <c r="D368" i="1"/>
  <c r="B333" i="1"/>
  <c r="C127" i="1" s="1"/>
  <c r="C136" i="1"/>
  <c r="B230" i="1"/>
  <c r="B314" i="1" s="1"/>
  <c r="C198" i="1"/>
  <c r="C139" i="1"/>
  <c r="D205" i="1"/>
  <c r="C205" i="1" s="1"/>
  <c r="D173" i="1"/>
  <c r="B201" i="1"/>
  <c r="J293" i="1"/>
  <c r="C143" i="1"/>
  <c r="D207" i="1"/>
  <c r="C207" i="1" s="1"/>
  <c r="C145" i="1"/>
  <c r="C340" i="1" l="1"/>
  <c r="D340" i="1" s="1"/>
  <c r="C341" i="1"/>
  <c r="B307" i="1"/>
  <c r="D369" i="1"/>
  <c r="E368" i="1"/>
  <c r="B321" i="1"/>
  <c r="B105" i="1"/>
  <c r="C150" i="1"/>
  <c r="B223" i="1"/>
  <c r="B257" i="1"/>
  <c r="B243" i="1"/>
  <c r="D201" i="1"/>
  <c r="D341" i="1" l="1"/>
  <c r="E340" i="1"/>
  <c r="D370" i="1"/>
  <c r="E370" i="1" s="1"/>
  <c r="E369" i="1"/>
  <c r="B35" i="1" s="1"/>
  <c r="D342" i="1" l="1"/>
  <c r="E342" i="1" s="1"/>
  <c r="E341" i="1"/>
  <c r="B34" i="1" s="1"/>
  <c r="B126" i="1" s="1"/>
  <c r="D126" i="1" s="1"/>
  <c r="B129" i="1"/>
  <c r="B179" i="1" l="1"/>
  <c r="C180" i="1" s="1"/>
  <c r="B107" i="1" s="1"/>
  <c r="B176" i="1"/>
  <c r="B259" i="1" s="1"/>
  <c r="B47" i="1"/>
  <c r="D129" i="1"/>
  <c r="B150" i="1"/>
  <c r="B225" i="1" l="1"/>
  <c r="B275" i="1" s="1"/>
  <c r="D179" i="1"/>
  <c r="B183" i="1"/>
  <c r="B186" i="1"/>
  <c r="C187" i="1" s="1"/>
  <c r="D150" i="1"/>
  <c r="B165" i="1" s="1"/>
  <c r="B167" i="1" s="1"/>
  <c r="B242" i="1" s="1"/>
  <c r="B244" i="1" s="1"/>
  <c r="B282" i="1" l="1"/>
  <c r="B408" i="1"/>
  <c r="B426" i="1"/>
  <c r="D186" i="1"/>
  <c r="B293" i="1"/>
  <c r="B277" i="1"/>
  <c r="B309" i="1"/>
  <c r="B261" i="1"/>
  <c r="B269" i="1" s="1"/>
  <c r="B227" i="1"/>
  <c r="B217" i="1"/>
  <c r="B250" i="1" s="1"/>
  <c r="B252" i="1" s="1"/>
  <c r="B414" i="1" l="1"/>
  <c r="B432" i="1"/>
  <c r="B109" i="1"/>
  <c r="B291" i="1"/>
  <c r="B298" i="1"/>
  <c r="B237" i="1"/>
  <c r="B299" i="1"/>
  <c r="B283" i="1"/>
  <c r="B407" i="1" l="1"/>
  <c r="B409" i="1" s="1"/>
  <c r="B425" i="1"/>
  <c r="B427" i="1" s="1"/>
  <c r="B308" i="1"/>
  <c r="B310" i="1" s="1"/>
  <c r="B292" i="1"/>
  <c r="B294" i="1" s="1"/>
  <c r="B276" i="1"/>
  <c r="B278" i="1" s="1"/>
  <c r="B320" i="1" l="1"/>
  <c r="B322" i="1" s="1"/>
  <c r="B315" i="1"/>
  <c r="B316" i="1" s="1"/>
  <c r="B415" i="1" l="1"/>
  <c r="B416" i="1" s="1"/>
  <c r="C191" i="1" s="1"/>
  <c r="D190" i="1" s="1"/>
  <c r="B433" i="1"/>
  <c r="B434" i="1" s="1"/>
  <c r="C211" i="1" s="1"/>
  <c r="B110" i="1"/>
  <c r="B284" i="1"/>
  <c r="B285" i="1" s="1"/>
  <c r="C177" i="1" s="1"/>
  <c r="B443" i="1" s="1"/>
  <c r="B300" i="1"/>
  <c r="B301" i="1" s="1"/>
  <c r="C184" i="1" s="1"/>
  <c r="D183" i="1" s="1"/>
  <c r="C444" i="1" l="1"/>
  <c r="B450" i="1"/>
  <c r="C451" i="1" s="1"/>
  <c r="B113" i="1"/>
  <c r="D210" i="1"/>
  <c r="B108" i="1"/>
  <c r="D176" i="1"/>
  <c r="C217" i="1"/>
  <c r="B106" i="1"/>
  <c r="B116" i="1" s="1"/>
  <c r="D217" i="1" l="1"/>
</calcChain>
</file>

<file path=xl/comments1.xml><?xml version="1.0" encoding="utf-8"?>
<comments xmlns="http://schemas.openxmlformats.org/spreadsheetml/2006/main">
  <authors>
    <author>Buhlebenkosi Mzizi</author>
  </authors>
  <commentList>
    <comment ref="A7" authorId="0" shapeId="0">
      <text>
        <r>
          <rPr>
            <b/>
            <sz val="9"/>
            <color indexed="81"/>
            <rFont val="Tahoma"/>
            <charset val="1"/>
          </rPr>
          <t>Buhlebenkosi Mzizi:</t>
        </r>
        <r>
          <rPr>
            <sz val="9"/>
            <color indexed="81"/>
            <rFont val="Tahoma"/>
            <charset val="1"/>
          </rPr>
          <t xml:space="preserve">
</t>
        </r>
        <r>
          <rPr>
            <b/>
            <sz val="9"/>
            <color indexed="81"/>
            <rFont val="Tahoma"/>
            <family val="2"/>
          </rPr>
          <t>Cost Price</t>
        </r>
        <r>
          <rPr>
            <sz val="9"/>
            <color indexed="81"/>
            <rFont val="Tahoma"/>
            <charset val="1"/>
          </rPr>
          <t xml:space="preserve"> of Asset and </t>
        </r>
        <r>
          <rPr>
            <b/>
            <sz val="9"/>
            <color indexed="81"/>
            <rFont val="Tahoma"/>
            <family val="2"/>
          </rPr>
          <t>Fair Value</t>
        </r>
        <r>
          <rPr>
            <sz val="9"/>
            <color indexed="81"/>
            <rFont val="Tahoma"/>
            <charset val="1"/>
          </rPr>
          <t xml:space="preserve"> of Asset at </t>
        </r>
        <r>
          <rPr>
            <b/>
            <sz val="9"/>
            <color indexed="81"/>
            <rFont val="Tahoma"/>
            <family val="2"/>
          </rPr>
          <t>Purchase date</t>
        </r>
        <r>
          <rPr>
            <sz val="9"/>
            <color indexed="81"/>
            <rFont val="Tahoma"/>
            <charset val="1"/>
          </rPr>
          <t xml:space="preserve"> and </t>
        </r>
        <r>
          <rPr>
            <b/>
            <u/>
            <sz val="9"/>
            <color indexed="81"/>
            <rFont val="Tahoma"/>
            <family val="2"/>
          </rPr>
          <t>Entity</t>
        </r>
        <r>
          <rPr>
            <sz val="9"/>
            <color indexed="81"/>
            <rFont val="Tahoma"/>
            <charset val="1"/>
          </rPr>
          <t xml:space="preserve"> </t>
        </r>
        <r>
          <rPr>
            <b/>
            <sz val="9"/>
            <color indexed="81"/>
            <rFont val="Tahoma"/>
            <family val="2"/>
          </rPr>
          <t>Acquistion</t>
        </r>
        <r>
          <rPr>
            <sz val="9"/>
            <color indexed="81"/>
            <rFont val="Tahoma"/>
            <charset val="1"/>
          </rPr>
          <t xml:space="preserve"> of </t>
        </r>
        <r>
          <rPr>
            <b/>
            <u/>
            <sz val="9"/>
            <color indexed="81"/>
            <rFont val="Tahoma"/>
            <family val="2"/>
          </rPr>
          <t>Division</t>
        </r>
        <r>
          <rPr>
            <sz val="9"/>
            <color indexed="81"/>
            <rFont val="Tahoma"/>
            <charset val="1"/>
          </rPr>
          <t xml:space="preserve"> respectively</t>
        </r>
      </text>
    </comment>
    <comment ref="A9" authorId="0" shapeId="0">
      <text>
        <r>
          <rPr>
            <b/>
            <sz val="9"/>
            <color indexed="81"/>
            <rFont val="Tahoma"/>
            <charset val="1"/>
          </rPr>
          <t>Buhlebenkosi Mzizi:</t>
        </r>
        <r>
          <rPr>
            <sz val="9"/>
            <color indexed="81"/>
            <rFont val="Tahoma"/>
            <charset val="1"/>
          </rPr>
          <t xml:space="preserve">
</t>
        </r>
        <r>
          <rPr>
            <b/>
            <sz val="9"/>
            <color indexed="81"/>
            <rFont val="Tahoma"/>
            <family val="2"/>
          </rPr>
          <t>Cost Price</t>
        </r>
        <r>
          <rPr>
            <sz val="9"/>
            <color indexed="81"/>
            <rFont val="Tahoma"/>
            <charset val="1"/>
          </rPr>
          <t xml:space="preserve"> of Asset and </t>
        </r>
        <r>
          <rPr>
            <b/>
            <sz val="9"/>
            <color indexed="81"/>
            <rFont val="Tahoma"/>
            <family val="2"/>
          </rPr>
          <t>Fair Value</t>
        </r>
        <r>
          <rPr>
            <sz val="9"/>
            <color indexed="81"/>
            <rFont val="Tahoma"/>
            <charset val="1"/>
          </rPr>
          <t xml:space="preserve"> of Asset at </t>
        </r>
        <r>
          <rPr>
            <b/>
            <sz val="9"/>
            <color indexed="81"/>
            <rFont val="Tahoma"/>
            <family val="2"/>
          </rPr>
          <t>Purchase date</t>
        </r>
        <r>
          <rPr>
            <sz val="9"/>
            <color indexed="81"/>
            <rFont val="Tahoma"/>
            <charset val="1"/>
          </rPr>
          <t xml:space="preserve"> and </t>
        </r>
        <r>
          <rPr>
            <b/>
            <u/>
            <sz val="9"/>
            <color indexed="81"/>
            <rFont val="Tahoma"/>
            <family val="2"/>
          </rPr>
          <t>Entity</t>
        </r>
        <r>
          <rPr>
            <sz val="9"/>
            <color indexed="81"/>
            <rFont val="Tahoma"/>
            <charset val="1"/>
          </rPr>
          <t xml:space="preserve"> </t>
        </r>
        <r>
          <rPr>
            <b/>
            <sz val="9"/>
            <color indexed="81"/>
            <rFont val="Tahoma"/>
            <family val="2"/>
          </rPr>
          <t>Acquistion</t>
        </r>
        <r>
          <rPr>
            <sz val="9"/>
            <color indexed="81"/>
            <rFont val="Tahoma"/>
            <charset val="1"/>
          </rPr>
          <t xml:space="preserve"> of </t>
        </r>
        <r>
          <rPr>
            <b/>
            <u/>
            <sz val="9"/>
            <color indexed="81"/>
            <rFont val="Tahoma"/>
            <family val="2"/>
          </rPr>
          <t>Division</t>
        </r>
        <r>
          <rPr>
            <sz val="9"/>
            <color indexed="81"/>
            <rFont val="Tahoma"/>
            <charset val="1"/>
          </rPr>
          <t xml:space="preserve"> respectively</t>
        </r>
      </text>
    </comment>
    <comment ref="A28" authorId="0" shapeId="0">
      <text>
        <r>
          <rPr>
            <b/>
            <sz val="9"/>
            <color indexed="81"/>
            <rFont val="Tahoma"/>
            <charset val="1"/>
          </rPr>
          <t>Buhlebenkosi Mzizi:</t>
        </r>
        <r>
          <rPr>
            <sz val="9"/>
            <color indexed="81"/>
            <rFont val="Tahoma"/>
            <charset val="1"/>
          </rPr>
          <t xml:space="preserve">
</t>
        </r>
        <r>
          <rPr>
            <b/>
            <sz val="9"/>
            <color indexed="81"/>
            <rFont val="Tahoma"/>
            <family val="2"/>
          </rPr>
          <t>Cost Price</t>
        </r>
        <r>
          <rPr>
            <sz val="9"/>
            <color indexed="81"/>
            <rFont val="Tahoma"/>
            <charset val="1"/>
          </rPr>
          <t xml:space="preserve"> of Asset and </t>
        </r>
        <r>
          <rPr>
            <b/>
            <sz val="9"/>
            <color indexed="81"/>
            <rFont val="Tahoma"/>
            <family val="2"/>
          </rPr>
          <t>Fair Value</t>
        </r>
        <r>
          <rPr>
            <sz val="9"/>
            <color indexed="81"/>
            <rFont val="Tahoma"/>
            <charset val="1"/>
          </rPr>
          <t xml:space="preserve"> of Asset at </t>
        </r>
        <r>
          <rPr>
            <b/>
            <sz val="9"/>
            <color indexed="81"/>
            <rFont val="Tahoma"/>
            <family val="2"/>
          </rPr>
          <t>Purchase date</t>
        </r>
        <r>
          <rPr>
            <sz val="9"/>
            <color indexed="81"/>
            <rFont val="Tahoma"/>
            <charset val="1"/>
          </rPr>
          <t xml:space="preserve"> and </t>
        </r>
        <r>
          <rPr>
            <b/>
            <u/>
            <sz val="9"/>
            <color indexed="81"/>
            <rFont val="Tahoma"/>
            <family val="2"/>
          </rPr>
          <t>Entity</t>
        </r>
        <r>
          <rPr>
            <sz val="9"/>
            <color indexed="81"/>
            <rFont val="Tahoma"/>
            <charset val="1"/>
          </rPr>
          <t xml:space="preserve"> </t>
        </r>
        <r>
          <rPr>
            <b/>
            <sz val="9"/>
            <color indexed="81"/>
            <rFont val="Tahoma"/>
            <family val="2"/>
          </rPr>
          <t>Acquistion</t>
        </r>
        <r>
          <rPr>
            <sz val="9"/>
            <color indexed="81"/>
            <rFont val="Tahoma"/>
            <charset val="1"/>
          </rPr>
          <t xml:space="preserve"> of </t>
        </r>
        <r>
          <rPr>
            <b/>
            <u/>
            <sz val="9"/>
            <color indexed="81"/>
            <rFont val="Tahoma"/>
            <family val="2"/>
          </rPr>
          <t>Division</t>
        </r>
        <r>
          <rPr>
            <sz val="9"/>
            <color indexed="81"/>
            <rFont val="Tahoma"/>
            <charset val="1"/>
          </rPr>
          <t xml:space="preserve"> respectively</t>
        </r>
      </text>
    </comment>
    <comment ref="B31" authorId="0" shapeId="0">
      <text>
        <r>
          <rPr>
            <b/>
            <sz val="9"/>
            <color indexed="81"/>
            <rFont val="Tahoma"/>
            <family val="2"/>
          </rPr>
          <t>Buhlebenkosi Mzizi:</t>
        </r>
        <r>
          <rPr>
            <sz val="9"/>
            <color indexed="81"/>
            <rFont val="Tahoma"/>
            <family val="2"/>
          </rPr>
          <t xml:space="preserve">
beginning of year</t>
        </r>
      </text>
    </comment>
    <comment ref="D31" authorId="0" shapeId="0">
      <text>
        <r>
          <rPr>
            <b/>
            <sz val="9"/>
            <color indexed="81"/>
            <rFont val="Tahoma"/>
            <family val="2"/>
          </rPr>
          <t>Buhlebenkosi Mzizi:</t>
        </r>
        <r>
          <rPr>
            <sz val="9"/>
            <color indexed="81"/>
            <rFont val="Tahoma"/>
            <family val="2"/>
          </rPr>
          <t xml:space="preserve">
year-end</t>
        </r>
      </text>
    </comment>
    <comment ref="B45" authorId="0" shapeId="0">
      <text>
        <r>
          <rPr>
            <b/>
            <sz val="9"/>
            <color indexed="81"/>
            <rFont val="Tahoma"/>
            <charset val="1"/>
          </rPr>
          <t>Buhlebenkosi Mzizi:</t>
        </r>
        <r>
          <rPr>
            <sz val="9"/>
            <color indexed="81"/>
            <rFont val="Tahoma"/>
            <charset val="1"/>
          </rPr>
          <t xml:space="preserve">
assets - Carrying Amounts of Current Year and Carrying Amount of Prior Year (After
Impairment) at</t>
        </r>
      </text>
    </comment>
    <comment ref="B61" authorId="0" shapeId="0">
      <text>
        <r>
          <rPr>
            <b/>
            <sz val="9"/>
            <color indexed="81"/>
            <rFont val="Tahoma"/>
            <family val="2"/>
          </rPr>
          <t>Buhlebenkosi Mzizi:</t>
        </r>
        <r>
          <rPr>
            <sz val="9"/>
            <color indexed="81"/>
            <rFont val="Tahoma"/>
            <family val="2"/>
          </rPr>
          <t xml:space="preserve">
beginning of year</t>
        </r>
      </text>
    </comment>
    <comment ref="D61" authorId="0" shapeId="0">
      <text>
        <r>
          <rPr>
            <b/>
            <sz val="9"/>
            <color indexed="81"/>
            <rFont val="Tahoma"/>
            <family val="2"/>
          </rPr>
          <t>Buhlebenkosi Mzizi:</t>
        </r>
        <r>
          <rPr>
            <sz val="9"/>
            <color indexed="81"/>
            <rFont val="Tahoma"/>
            <family val="2"/>
          </rPr>
          <t xml:space="preserve">
year-end</t>
        </r>
      </text>
    </comment>
    <comment ref="A109" authorId="0" shapeId="0">
      <text>
        <r>
          <rPr>
            <b/>
            <sz val="9"/>
            <color indexed="81"/>
            <rFont val="Tahoma"/>
            <family val="2"/>
          </rPr>
          <t>Buhlebenkosi Mzizi:</t>
        </r>
        <r>
          <rPr>
            <sz val="9"/>
            <color indexed="81"/>
            <rFont val="Tahoma"/>
            <family val="2"/>
          </rPr>
          <t xml:space="preserve">
Machinery (when Land is </t>
        </r>
        <r>
          <rPr>
            <b/>
            <sz val="9"/>
            <color indexed="81"/>
            <rFont val="Tahoma"/>
            <family val="2"/>
          </rPr>
          <t>not</t>
        </r>
        <r>
          <rPr>
            <sz val="9"/>
            <color indexed="81"/>
            <rFont val="Tahoma"/>
            <family val="2"/>
          </rPr>
          <t xml:space="preserve"> accounted for, hence Recoverable amount is given)</t>
        </r>
      </text>
    </comment>
    <comment ref="A111" authorId="0" shapeId="0">
      <text>
        <r>
          <rPr>
            <b/>
            <sz val="9"/>
            <color indexed="81"/>
            <rFont val="Tahoma"/>
            <family val="2"/>
          </rPr>
          <t>Buhlebenkosi Mzizi:</t>
        </r>
        <r>
          <rPr>
            <sz val="9"/>
            <color indexed="81"/>
            <rFont val="Tahoma"/>
            <family val="2"/>
          </rPr>
          <t xml:space="preserve">
Vehicle (when Land is </t>
        </r>
        <r>
          <rPr>
            <b/>
            <sz val="9"/>
            <color indexed="81"/>
            <rFont val="Tahoma"/>
            <family val="2"/>
          </rPr>
          <t>not</t>
        </r>
        <r>
          <rPr>
            <sz val="9"/>
            <color indexed="81"/>
            <rFont val="Tahoma"/>
            <family val="2"/>
          </rPr>
          <t xml:space="preserve"> accounted for, hence Recoverable amount is given)</t>
        </r>
      </text>
    </comment>
    <comment ref="B126" authorId="0" shapeId="0">
      <text>
        <r>
          <rPr>
            <b/>
            <sz val="9"/>
            <color indexed="81"/>
            <rFont val="Tahoma"/>
            <family val="2"/>
          </rPr>
          <t>Buhlebenkosi Mzizi:</t>
        </r>
        <r>
          <rPr>
            <sz val="9"/>
            <color indexed="81"/>
            <rFont val="Tahoma"/>
            <family val="2"/>
          </rPr>
          <t xml:space="preserve">
assets - Carrying Amounts of Current Year and Carrying Amount of Prior Year (After
Impairment) at</t>
        </r>
      </text>
    </comment>
    <comment ref="B129" authorId="0" shapeId="0">
      <text>
        <r>
          <rPr>
            <b/>
            <sz val="9"/>
            <color indexed="81"/>
            <rFont val="Tahoma"/>
            <charset val="1"/>
          </rPr>
          <t>Buhlebenkosi Mzizi:</t>
        </r>
        <r>
          <rPr>
            <sz val="9"/>
            <color indexed="81"/>
            <rFont val="Tahoma"/>
            <charset val="1"/>
          </rPr>
          <t xml:space="preserve">
assets - Carrying Amounts of Current Year and Carrying Amount of Prior Year (After
Impairment) at</t>
        </r>
      </text>
    </comment>
    <comment ref="B132" authorId="0" shapeId="0">
      <text>
        <r>
          <rPr>
            <b/>
            <sz val="9"/>
            <color indexed="81"/>
            <rFont val="Tahoma"/>
            <family val="2"/>
          </rPr>
          <t>Buhlebenkosi Mzizi:</t>
        </r>
        <r>
          <rPr>
            <sz val="9"/>
            <color indexed="81"/>
            <rFont val="Tahoma"/>
            <family val="2"/>
          </rPr>
          <t xml:space="preserve">
assets - Carrying Amounts of Current Year and Carrying Amount of Prior Year (After
Impairment) at</t>
        </r>
      </text>
    </comment>
    <comment ref="B136" authorId="0" shapeId="0">
      <text>
        <r>
          <rPr>
            <b/>
            <sz val="9"/>
            <color indexed="81"/>
            <rFont val="Tahoma"/>
            <family val="2"/>
          </rPr>
          <t>Buhlebenkosi Mzizi:</t>
        </r>
        <r>
          <rPr>
            <sz val="9"/>
            <color indexed="81"/>
            <rFont val="Tahoma"/>
            <family val="2"/>
          </rPr>
          <t xml:space="preserve">
assets - Carrying Amounts of Current Year and Carrying Amount of Prior Year (After
Impairment) at</t>
        </r>
      </text>
    </comment>
    <comment ref="D176" authorId="0" shapeId="0">
      <text>
        <r>
          <rPr>
            <b/>
            <sz val="9"/>
            <color indexed="81"/>
            <rFont val="Tahoma"/>
            <family val="2"/>
          </rPr>
          <t>Buhlebenkosi Mzizi:</t>
        </r>
        <r>
          <rPr>
            <sz val="9"/>
            <color indexed="81"/>
            <rFont val="Tahoma"/>
            <family val="2"/>
          </rPr>
          <t xml:space="preserve">
Carrying amount and CA after
impairment
reversal
allocation and Recoverable amount of Building</t>
        </r>
      </text>
    </comment>
    <comment ref="D179" authorId="0" shapeId="0">
      <text>
        <r>
          <rPr>
            <b/>
            <sz val="9"/>
            <color indexed="81"/>
            <rFont val="Tahoma"/>
            <family val="2"/>
          </rPr>
          <t>Buhlebenkosi Mzizi:</t>
        </r>
        <r>
          <rPr>
            <sz val="9"/>
            <color indexed="81"/>
            <rFont val="Tahoma"/>
            <family val="2"/>
          </rPr>
          <t xml:space="preserve">
Carrying amount and CA after
impairment
reversal
allocation and Recoverable amount of Building</t>
        </r>
      </text>
    </comment>
    <comment ref="A186" authorId="0" shapeId="0">
      <text>
        <r>
          <rPr>
            <b/>
            <sz val="9"/>
            <color indexed="81"/>
            <rFont val="Tahoma"/>
            <family val="2"/>
          </rPr>
          <t>Buhlebenkosi Mzizi:</t>
        </r>
        <r>
          <rPr>
            <sz val="9"/>
            <color indexed="81"/>
            <rFont val="Tahoma"/>
            <family val="2"/>
          </rPr>
          <t xml:space="preserve">
Machinery (when Land is </t>
        </r>
        <r>
          <rPr>
            <b/>
            <sz val="9"/>
            <color indexed="81"/>
            <rFont val="Tahoma"/>
            <family val="2"/>
          </rPr>
          <t>not</t>
        </r>
        <r>
          <rPr>
            <sz val="9"/>
            <color indexed="81"/>
            <rFont val="Tahoma"/>
            <family val="2"/>
          </rPr>
          <t xml:space="preserve"> accounted for, hence Recoverable amount is given)</t>
        </r>
      </text>
    </comment>
    <comment ref="B198" authorId="0" shapeId="0">
      <text>
        <r>
          <rPr>
            <b/>
            <sz val="9"/>
            <color indexed="81"/>
            <rFont val="Tahoma"/>
            <family val="2"/>
          </rPr>
          <t>Buhlebenkosi Mzizi:</t>
        </r>
        <r>
          <rPr>
            <sz val="9"/>
            <color indexed="81"/>
            <rFont val="Tahoma"/>
            <family val="2"/>
          </rPr>
          <t xml:space="preserve">
assets - Carrying Amounts of Current Year and Carrying Amount of Prior Year (After
Impairment) at</t>
        </r>
      </text>
    </comment>
    <comment ref="C198" authorId="0" shapeId="0">
      <text>
        <r>
          <rPr>
            <b/>
            <sz val="9"/>
            <color indexed="81"/>
            <rFont val="Tahoma"/>
            <family val="2"/>
          </rPr>
          <t>Buhlebenkosi Mzizi:</t>
        </r>
        <r>
          <rPr>
            <sz val="9"/>
            <color indexed="81"/>
            <rFont val="Tahoma"/>
            <family val="2"/>
          </rPr>
          <t xml:space="preserve">
</t>
        </r>
        <r>
          <rPr>
            <b/>
            <sz val="9"/>
            <color indexed="81"/>
            <rFont val="Tahoma"/>
            <family val="2"/>
          </rPr>
          <t>Impairment Loss</t>
        </r>
        <r>
          <rPr>
            <sz val="9"/>
            <color indexed="81"/>
            <rFont val="Tahoma"/>
            <family val="2"/>
          </rPr>
          <t xml:space="preserve"> of Land:
</t>
        </r>
        <r>
          <rPr>
            <b/>
            <sz val="9"/>
            <color indexed="81"/>
            <rFont val="Tahoma"/>
            <family val="2"/>
          </rPr>
          <t xml:space="preserve">CA - Recoverable amount
</t>
        </r>
        <r>
          <rPr>
            <sz val="9"/>
            <color indexed="81"/>
            <rFont val="Tahoma"/>
            <family val="2"/>
          </rPr>
          <t>impairment loss should be limited</t>
        </r>
      </text>
    </comment>
    <comment ref="D198" authorId="0" shapeId="0">
      <text>
        <r>
          <rPr>
            <b/>
            <sz val="9"/>
            <color indexed="81"/>
            <rFont val="Tahoma"/>
            <family val="2"/>
          </rPr>
          <t>Buhlebenkosi Mzizi:</t>
        </r>
        <r>
          <rPr>
            <sz val="9"/>
            <color indexed="81"/>
            <rFont val="Tahoma"/>
            <family val="2"/>
          </rPr>
          <t xml:space="preserve">
assets - Carrying Amounts of Current Year and Carrying Amount of Prior Year (Before
Impairment) at</t>
        </r>
      </text>
    </comment>
    <comment ref="C201" authorId="0" shapeId="0">
      <text>
        <r>
          <rPr>
            <b/>
            <sz val="9"/>
            <color indexed="81"/>
            <rFont val="Tahoma"/>
            <charset val="1"/>
          </rPr>
          <t>Buhlebenkosi Mzizi:</t>
        </r>
        <r>
          <rPr>
            <sz val="9"/>
            <color indexed="81"/>
            <rFont val="Tahoma"/>
            <charset val="1"/>
          </rPr>
          <t xml:space="preserve">
</t>
        </r>
        <r>
          <rPr>
            <b/>
            <sz val="9"/>
            <color indexed="81"/>
            <rFont val="Tahoma"/>
            <family val="2"/>
          </rPr>
          <t>reduce</t>
        </r>
        <r>
          <rPr>
            <sz val="9"/>
            <color indexed="81"/>
            <rFont val="Tahoma"/>
            <charset val="1"/>
          </rPr>
          <t xml:space="preserve"> the </t>
        </r>
        <r>
          <rPr>
            <b/>
            <sz val="9"/>
            <color indexed="81"/>
            <rFont val="Tahoma"/>
            <family val="2"/>
          </rPr>
          <t xml:space="preserve">carrying amount </t>
        </r>
        <r>
          <rPr>
            <sz val="9"/>
            <color indexed="81"/>
            <rFont val="Tahoma"/>
            <charset val="1"/>
          </rPr>
          <t>of any goodwill</t>
        </r>
      </text>
    </comment>
    <comment ref="B210" authorId="0" shapeId="0">
      <text>
        <r>
          <rPr>
            <b/>
            <sz val="9"/>
            <color indexed="81"/>
            <rFont val="Tahoma"/>
            <charset val="1"/>
          </rPr>
          <t>Buhlebenkosi Mzizi:</t>
        </r>
        <r>
          <rPr>
            <sz val="9"/>
            <color indexed="81"/>
            <rFont val="Tahoma"/>
            <charset val="1"/>
          </rPr>
          <t xml:space="preserve">
assets - Carrying Amounts of Current Year and Carrying Amount of Prior Year (After
Impairment) at</t>
        </r>
      </text>
    </comment>
    <comment ref="B213" authorId="0" shapeId="0">
      <text>
        <r>
          <rPr>
            <b/>
            <sz val="9"/>
            <color indexed="81"/>
            <rFont val="Tahoma"/>
            <charset val="1"/>
          </rPr>
          <t>Buhlebenkosi Mzizi:</t>
        </r>
        <r>
          <rPr>
            <sz val="9"/>
            <color indexed="81"/>
            <rFont val="Tahoma"/>
            <charset val="1"/>
          </rPr>
          <t xml:space="preserve">
assets - Carrying Amounts of Current Year and Carrying Amount of Prior Year (After
Impairment) at</t>
        </r>
      </text>
    </comment>
    <comment ref="D213" authorId="0" shapeId="0">
      <text>
        <r>
          <rPr>
            <b/>
            <sz val="9"/>
            <color indexed="81"/>
            <rFont val="Tahoma"/>
            <family val="2"/>
          </rPr>
          <t>Buhlebenkosi Mzizi:</t>
        </r>
        <r>
          <rPr>
            <sz val="9"/>
            <color indexed="81"/>
            <rFont val="Tahoma"/>
            <family val="2"/>
          </rPr>
          <t xml:space="preserve">
Carrying amount and CA after
impairment
reversal
allocation and Recoverable amount of Building</t>
        </r>
      </text>
    </comment>
    <comment ref="B224" authorId="0" shapeId="0">
      <text>
        <r>
          <rPr>
            <b/>
            <sz val="9"/>
            <color indexed="81"/>
            <rFont val="Tahoma"/>
            <family val="2"/>
          </rPr>
          <t>Buhlebenkosi Mzizi:</t>
        </r>
        <r>
          <rPr>
            <sz val="9"/>
            <color indexed="81"/>
            <rFont val="Tahoma"/>
            <family val="2"/>
          </rPr>
          <t xml:space="preserve">
</t>
        </r>
        <r>
          <rPr>
            <b/>
            <sz val="9"/>
            <color indexed="81"/>
            <rFont val="Tahoma"/>
            <family val="2"/>
          </rPr>
          <t>Carrying amount</t>
        </r>
        <r>
          <rPr>
            <sz val="9"/>
            <color indexed="81"/>
            <rFont val="Tahoma"/>
            <family val="2"/>
          </rPr>
          <t xml:space="preserve"> at </t>
        </r>
        <r>
          <rPr>
            <b/>
            <sz val="9"/>
            <color indexed="81"/>
            <rFont val="Tahoma"/>
            <family val="2"/>
          </rPr>
          <t>Year-end</t>
        </r>
        <r>
          <rPr>
            <sz val="9"/>
            <color indexed="81"/>
            <rFont val="Tahoma"/>
            <family val="2"/>
          </rPr>
          <t xml:space="preserve"> for only Building Machine Land </t>
        </r>
        <r>
          <rPr>
            <b/>
            <sz val="9"/>
            <color indexed="81"/>
            <rFont val="Tahoma"/>
            <family val="2"/>
          </rPr>
          <t xml:space="preserve">R </t>
        </r>
      </text>
    </comment>
    <comment ref="B258" authorId="0" shapeId="0">
      <text>
        <r>
          <rPr>
            <b/>
            <sz val="9"/>
            <color indexed="81"/>
            <rFont val="Tahoma"/>
            <family val="2"/>
          </rPr>
          <t>Buhlebenkosi Mzizi:</t>
        </r>
        <r>
          <rPr>
            <sz val="9"/>
            <color indexed="81"/>
            <rFont val="Tahoma"/>
            <family val="2"/>
          </rPr>
          <t xml:space="preserve">
</t>
        </r>
        <r>
          <rPr>
            <b/>
            <sz val="9"/>
            <color indexed="81"/>
            <rFont val="Tahoma"/>
            <family val="2"/>
          </rPr>
          <t>Carrying amount</t>
        </r>
        <r>
          <rPr>
            <sz val="9"/>
            <color indexed="81"/>
            <rFont val="Tahoma"/>
            <family val="2"/>
          </rPr>
          <t xml:space="preserve"> at </t>
        </r>
        <r>
          <rPr>
            <b/>
            <sz val="9"/>
            <color indexed="81"/>
            <rFont val="Tahoma"/>
            <family val="2"/>
          </rPr>
          <t>Year-end</t>
        </r>
        <r>
          <rPr>
            <sz val="9"/>
            <color indexed="81"/>
            <rFont val="Tahoma"/>
            <family val="2"/>
          </rPr>
          <t xml:space="preserve"> for only Building Machine Land </t>
        </r>
        <r>
          <rPr>
            <b/>
            <sz val="9"/>
            <color indexed="81"/>
            <rFont val="Tahoma"/>
            <family val="2"/>
          </rPr>
          <t xml:space="preserve">R </t>
        </r>
      </text>
    </comment>
    <comment ref="A328" authorId="0" shapeId="0">
      <text>
        <r>
          <rPr>
            <b/>
            <sz val="9"/>
            <color indexed="81"/>
            <rFont val="Tahoma"/>
            <charset val="1"/>
          </rPr>
          <t>Buhlebenkosi Mzizi:</t>
        </r>
        <r>
          <rPr>
            <sz val="9"/>
            <color indexed="81"/>
            <rFont val="Tahoma"/>
            <charset val="1"/>
          </rPr>
          <t xml:space="preserve">
</t>
        </r>
        <r>
          <rPr>
            <b/>
            <sz val="9"/>
            <color indexed="81"/>
            <rFont val="Tahoma"/>
            <family val="2"/>
          </rPr>
          <t>Cost Price</t>
        </r>
        <r>
          <rPr>
            <sz val="9"/>
            <color indexed="81"/>
            <rFont val="Tahoma"/>
            <charset val="1"/>
          </rPr>
          <t xml:space="preserve"> of Asset and </t>
        </r>
        <r>
          <rPr>
            <b/>
            <sz val="9"/>
            <color indexed="81"/>
            <rFont val="Tahoma"/>
            <family val="2"/>
          </rPr>
          <t>Fair Value</t>
        </r>
        <r>
          <rPr>
            <sz val="9"/>
            <color indexed="81"/>
            <rFont val="Tahoma"/>
            <charset val="1"/>
          </rPr>
          <t xml:space="preserve"> of Asset at </t>
        </r>
        <r>
          <rPr>
            <b/>
            <sz val="9"/>
            <color indexed="81"/>
            <rFont val="Tahoma"/>
            <family val="2"/>
          </rPr>
          <t>Purchase date</t>
        </r>
        <r>
          <rPr>
            <sz val="9"/>
            <color indexed="81"/>
            <rFont val="Tahoma"/>
            <charset val="1"/>
          </rPr>
          <t xml:space="preserve"> and </t>
        </r>
        <r>
          <rPr>
            <b/>
            <u/>
            <sz val="9"/>
            <color indexed="81"/>
            <rFont val="Tahoma"/>
            <family val="2"/>
          </rPr>
          <t>Entity</t>
        </r>
        <r>
          <rPr>
            <sz val="9"/>
            <color indexed="81"/>
            <rFont val="Tahoma"/>
            <charset val="1"/>
          </rPr>
          <t xml:space="preserve"> </t>
        </r>
        <r>
          <rPr>
            <b/>
            <sz val="9"/>
            <color indexed="81"/>
            <rFont val="Tahoma"/>
            <family val="2"/>
          </rPr>
          <t>Acquistion</t>
        </r>
        <r>
          <rPr>
            <sz val="9"/>
            <color indexed="81"/>
            <rFont val="Tahoma"/>
            <charset val="1"/>
          </rPr>
          <t xml:space="preserve"> of </t>
        </r>
        <r>
          <rPr>
            <b/>
            <u/>
            <sz val="9"/>
            <color indexed="81"/>
            <rFont val="Tahoma"/>
            <family val="2"/>
          </rPr>
          <t>Division</t>
        </r>
        <r>
          <rPr>
            <sz val="9"/>
            <color indexed="81"/>
            <rFont val="Tahoma"/>
            <charset val="1"/>
          </rPr>
          <t xml:space="preserve"> respectively</t>
        </r>
      </text>
    </comment>
    <comment ref="E341" authorId="0" shapeId="0">
      <text>
        <r>
          <rPr>
            <b/>
            <sz val="9"/>
            <color indexed="81"/>
            <rFont val="Tahoma"/>
            <charset val="1"/>
          </rPr>
          <t>Buhlebenkosi Mzizi:</t>
        </r>
        <r>
          <rPr>
            <sz val="9"/>
            <color indexed="81"/>
            <rFont val="Tahoma"/>
            <charset val="1"/>
          </rPr>
          <t xml:space="preserve">
assets - Carrying Amounts of Current Year and Carrying Amount of Prior Year (After
Impairment) at</t>
        </r>
      </text>
    </comment>
    <comment ref="A353" authorId="0" shapeId="0">
      <text>
        <r>
          <rPr>
            <b/>
            <sz val="9"/>
            <color indexed="81"/>
            <rFont val="Tahoma"/>
            <charset val="1"/>
          </rPr>
          <t>Buhlebenkosi Mzizi:</t>
        </r>
        <r>
          <rPr>
            <sz val="9"/>
            <color indexed="81"/>
            <rFont val="Tahoma"/>
            <charset val="1"/>
          </rPr>
          <t xml:space="preserve">
</t>
        </r>
        <r>
          <rPr>
            <b/>
            <sz val="9"/>
            <color indexed="81"/>
            <rFont val="Tahoma"/>
            <family val="2"/>
          </rPr>
          <t>Cost Price</t>
        </r>
        <r>
          <rPr>
            <sz val="9"/>
            <color indexed="81"/>
            <rFont val="Tahoma"/>
            <charset val="1"/>
          </rPr>
          <t xml:space="preserve"> of Asset and </t>
        </r>
        <r>
          <rPr>
            <b/>
            <sz val="9"/>
            <color indexed="81"/>
            <rFont val="Tahoma"/>
            <family val="2"/>
          </rPr>
          <t>Fair Value</t>
        </r>
        <r>
          <rPr>
            <sz val="9"/>
            <color indexed="81"/>
            <rFont val="Tahoma"/>
            <charset val="1"/>
          </rPr>
          <t xml:space="preserve"> of Asset at </t>
        </r>
        <r>
          <rPr>
            <b/>
            <sz val="9"/>
            <color indexed="81"/>
            <rFont val="Tahoma"/>
            <family val="2"/>
          </rPr>
          <t>Purchase date</t>
        </r>
        <r>
          <rPr>
            <sz val="9"/>
            <color indexed="81"/>
            <rFont val="Tahoma"/>
            <charset val="1"/>
          </rPr>
          <t xml:space="preserve"> and </t>
        </r>
        <r>
          <rPr>
            <b/>
            <u/>
            <sz val="9"/>
            <color indexed="81"/>
            <rFont val="Tahoma"/>
            <family val="2"/>
          </rPr>
          <t>Entity</t>
        </r>
        <r>
          <rPr>
            <sz val="9"/>
            <color indexed="81"/>
            <rFont val="Tahoma"/>
            <charset val="1"/>
          </rPr>
          <t xml:space="preserve"> </t>
        </r>
        <r>
          <rPr>
            <b/>
            <sz val="9"/>
            <color indexed="81"/>
            <rFont val="Tahoma"/>
            <family val="2"/>
          </rPr>
          <t>Acquistion</t>
        </r>
        <r>
          <rPr>
            <sz val="9"/>
            <color indexed="81"/>
            <rFont val="Tahoma"/>
            <charset val="1"/>
          </rPr>
          <t xml:space="preserve"> of </t>
        </r>
        <r>
          <rPr>
            <b/>
            <u/>
            <sz val="9"/>
            <color indexed="81"/>
            <rFont val="Tahoma"/>
            <family val="2"/>
          </rPr>
          <t>Division</t>
        </r>
        <r>
          <rPr>
            <sz val="9"/>
            <color indexed="81"/>
            <rFont val="Tahoma"/>
            <charset val="1"/>
          </rPr>
          <t xml:space="preserve"> respectively</t>
        </r>
      </text>
    </comment>
    <comment ref="E369" authorId="0" shapeId="0">
      <text>
        <r>
          <rPr>
            <b/>
            <sz val="9"/>
            <color indexed="81"/>
            <rFont val="Tahoma"/>
            <charset val="1"/>
          </rPr>
          <t>Buhlebenkosi Mzizi:</t>
        </r>
        <r>
          <rPr>
            <sz val="9"/>
            <color indexed="81"/>
            <rFont val="Tahoma"/>
            <charset val="1"/>
          </rPr>
          <t xml:space="preserve">
assets - Carrying Amounts of Current Year and Carrying Amount of Prior Year (After
Impairment) at</t>
        </r>
      </text>
    </comment>
  </commentList>
</comments>
</file>

<file path=xl/sharedStrings.xml><?xml version="1.0" encoding="utf-8"?>
<sst xmlns="http://schemas.openxmlformats.org/spreadsheetml/2006/main" count="302" uniqueCount="225">
  <si>
    <t>R</t>
  </si>
  <si>
    <t xml:space="preserve">Goodwill </t>
  </si>
  <si>
    <t xml:space="preserve">Land </t>
  </si>
  <si>
    <t xml:space="preserve">Buildings </t>
  </si>
  <si>
    <t xml:space="preserve">Machinery </t>
  </si>
  <si>
    <t xml:space="preserve">Trade debtors </t>
  </si>
  <si>
    <t xml:space="preserve"> 31 December 20x21</t>
  </si>
  <si>
    <t>Cost</t>
  </si>
  <si>
    <t xml:space="preserve">Residual value </t>
  </si>
  <si>
    <t>Estimated useful life</t>
  </si>
  <si>
    <t xml:space="preserve">R </t>
  </si>
  <si>
    <t>-</t>
  </si>
  <si>
    <t xml:space="preserve"> years</t>
  </si>
  <si>
    <t>straight-line method over the expected useful life</t>
  </si>
  <si>
    <t>31 December 20x22</t>
  </si>
  <si>
    <r>
      <t>net realisable value</t>
    </r>
    <r>
      <rPr>
        <b/>
        <sz val="11"/>
        <color rgb="FF000000"/>
        <rFont val="ArialMT"/>
      </rPr>
      <t xml:space="preserve"> R</t>
    </r>
  </si>
  <si>
    <t>Impairment Loss of Asset:</t>
  </si>
  <si>
    <t>fair value less costs of disposal</t>
  </si>
  <si>
    <t>value in use</t>
  </si>
  <si>
    <t>impairment loss -        classes of assets</t>
  </si>
  <si>
    <t>Buildings</t>
  </si>
  <si>
    <t>Machinery</t>
  </si>
  <si>
    <r>
      <t>Deduct:</t>
    </r>
    <r>
      <rPr>
        <sz val="10"/>
        <color rgb="FF000000"/>
        <rFont val="Arial-BoldMT"/>
      </rPr>
      <t xml:space="preserve"> Residual value                      </t>
    </r>
    <r>
      <rPr>
        <b/>
        <sz val="10"/>
        <color rgb="FF000000"/>
        <rFont val="Arial-BoldMT"/>
      </rPr>
      <t>R</t>
    </r>
  </si>
  <si>
    <r>
      <rPr>
        <b/>
        <u/>
        <sz val="10"/>
        <color rgb="FF000000"/>
        <rFont val="Arial-BoldMT"/>
      </rPr>
      <t>Divide by:</t>
    </r>
    <r>
      <rPr>
        <sz val="10"/>
        <color rgb="FF000000"/>
        <rFont val="Arial-BoldMT"/>
      </rPr>
      <t xml:space="preserve"> Estimated useful life                 </t>
    </r>
    <r>
      <rPr>
        <b/>
        <sz val="10"/>
        <color rgb="FF000000"/>
        <rFont val="Arial-BoldMT"/>
      </rPr>
      <t>years</t>
    </r>
  </si>
  <si>
    <r>
      <rPr>
        <b/>
        <u/>
        <sz val="11"/>
        <color theme="1"/>
        <rFont val="Calibri"/>
        <family val="2"/>
        <scheme val="minor"/>
      </rPr>
      <t>given:</t>
    </r>
    <r>
      <rPr>
        <sz val="11"/>
        <color theme="1"/>
        <rFont val="Calibri"/>
        <family val="2"/>
        <scheme val="minor"/>
      </rPr>
      <t xml:space="preserve"> Depreciation</t>
    </r>
    <r>
      <rPr>
        <b/>
        <sz val="11"/>
        <color theme="1"/>
        <rFont val="Calibri"/>
        <family val="2"/>
        <scheme val="minor"/>
      </rPr>
      <t xml:space="preserve">   R</t>
    </r>
  </si>
  <si>
    <r>
      <t xml:space="preserve">Depreciation of Building                       </t>
    </r>
    <r>
      <rPr>
        <b/>
        <sz val="11"/>
        <color theme="1"/>
        <rFont val="Calibri"/>
        <family val="2"/>
        <scheme val="minor"/>
      </rPr>
      <t>R</t>
    </r>
    <r>
      <rPr>
        <sz val="11"/>
        <color theme="1"/>
        <rFont val="Calibri"/>
        <family val="2"/>
        <scheme val="minor"/>
      </rPr>
      <t>:</t>
    </r>
  </si>
  <si>
    <r>
      <t xml:space="preserve">Depreciation of Machine                       </t>
    </r>
    <r>
      <rPr>
        <b/>
        <sz val="11"/>
        <color theme="1"/>
        <rFont val="Calibri"/>
        <family val="2"/>
        <scheme val="minor"/>
      </rPr>
      <t>R</t>
    </r>
    <r>
      <rPr>
        <sz val="11"/>
        <color theme="1"/>
        <rFont val="Calibri"/>
        <family val="2"/>
        <scheme val="minor"/>
      </rPr>
      <t>:</t>
    </r>
  </si>
  <si>
    <r>
      <t xml:space="preserve">Adjustments </t>
    </r>
    <r>
      <rPr>
        <b/>
        <sz val="11"/>
        <color rgb="FF000000"/>
        <rFont val="Arial-BoldMT"/>
      </rPr>
      <t xml:space="preserve">R </t>
    </r>
  </si>
  <si>
    <t xml:space="preserve">Carrying amount R </t>
  </si>
  <si>
    <r>
      <t xml:space="preserve">Carrying amount </t>
    </r>
    <r>
      <rPr>
        <b/>
        <sz val="11"/>
        <color rgb="FF000000"/>
        <rFont val="Arial-BoldMT"/>
      </rPr>
      <t>R</t>
    </r>
  </si>
  <si>
    <t>Calculation 1:</t>
  </si>
  <si>
    <t>Calculation 2:</t>
  </si>
  <si>
    <r>
      <t xml:space="preserve">Depreciation of Building </t>
    </r>
    <r>
      <rPr>
        <sz val="11"/>
        <color rgb="FF002060"/>
        <rFont val="Arial-BoldMT"/>
      </rPr>
      <t>(Calc 1)</t>
    </r>
  </si>
  <si>
    <t>Land</t>
  </si>
  <si>
    <r>
      <t>Inventories</t>
    </r>
    <r>
      <rPr>
        <sz val="11"/>
        <color rgb="FF002060"/>
        <rFont val="Arial-BoldMT"/>
      </rPr>
      <t xml:space="preserve"> (Valued at lower of cost and net realisable value)</t>
    </r>
  </si>
  <si>
    <t>Trade debtors</t>
  </si>
  <si>
    <t>Calculation 3:</t>
  </si>
  <si>
    <t>Carrying amount of assets before impairment:</t>
  </si>
  <si>
    <t>Calculation 4:</t>
  </si>
  <si>
    <t>Recoverable amount</t>
  </si>
  <si>
    <t>Higher of fair value less costs of disposal and value in use</t>
  </si>
  <si>
    <t xml:space="preserve"> Fair value less costs of disposal</t>
  </si>
  <si>
    <t>Value in use</t>
  </si>
  <si>
    <t>Recoverable amount is therefore</t>
  </si>
  <si>
    <r>
      <rPr>
        <sz val="10"/>
        <color rgb="FFFF0000"/>
        <rFont val="ArialMT"/>
      </rPr>
      <t xml:space="preserve">Inventories </t>
    </r>
    <r>
      <rPr>
        <sz val="10"/>
        <color rgb="FF002060"/>
        <rFont val="ArialMT"/>
      </rPr>
      <t>(Valued at lower of cost and net realisable value)</t>
    </r>
  </si>
  <si>
    <t>Calculation 5:</t>
  </si>
  <si>
    <t>Impairment loss</t>
  </si>
  <si>
    <r>
      <t xml:space="preserve">Carrying amount                  </t>
    </r>
    <r>
      <rPr>
        <b/>
        <sz val="11"/>
        <color rgb="FF000000"/>
        <rFont val="ArialMT"/>
      </rPr>
      <t>R</t>
    </r>
  </si>
  <si>
    <r>
      <rPr>
        <b/>
        <u/>
        <sz val="11"/>
        <color rgb="FF000000"/>
        <rFont val="ArialMT"/>
      </rPr>
      <t>given:</t>
    </r>
    <r>
      <rPr>
        <sz val="11"/>
        <color rgb="FF000000"/>
        <rFont val="ArialMT"/>
      </rPr>
      <t xml:space="preserve"> Impairment loss</t>
    </r>
  </si>
  <si>
    <r>
      <t>Deduct:</t>
    </r>
    <r>
      <rPr>
        <sz val="11"/>
        <color theme="1"/>
        <rFont val="Calibri"/>
        <family val="2"/>
        <scheme val="minor"/>
      </rPr>
      <t xml:space="preserve"> Recoverable amount </t>
    </r>
    <r>
      <rPr>
        <sz val="11"/>
        <color rgb="FF002060"/>
        <rFont val="Calibri"/>
        <family val="2"/>
        <scheme val="minor"/>
      </rPr>
      <t>(Calc 4)</t>
    </r>
    <r>
      <rPr>
        <sz val="11"/>
        <color theme="1"/>
        <rFont val="Calibri"/>
        <family val="2"/>
        <scheme val="minor"/>
      </rPr>
      <t xml:space="preserve">                                           </t>
    </r>
    <r>
      <rPr>
        <b/>
        <sz val="11"/>
        <color theme="1"/>
        <rFont val="Calibri"/>
        <family val="2"/>
        <scheme val="minor"/>
      </rPr>
      <t>R</t>
    </r>
  </si>
  <si>
    <t>Calculation 6:</t>
  </si>
  <si>
    <t>Recognise impairment loss</t>
  </si>
  <si>
    <r>
      <t>Total</t>
    </r>
    <r>
      <rPr>
        <b/>
        <sz val="11"/>
        <color theme="1"/>
        <rFont val="Calibri"/>
        <family val="2"/>
        <scheme val="minor"/>
      </rPr>
      <t xml:space="preserve"> Carrying amount</t>
    </r>
    <r>
      <rPr>
        <sz val="11"/>
        <color theme="1"/>
        <rFont val="Calibri"/>
        <family val="2"/>
        <scheme val="minor"/>
      </rPr>
      <t xml:space="preserve"> at </t>
    </r>
    <r>
      <rPr>
        <b/>
        <sz val="11"/>
        <color theme="1"/>
        <rFont val="Calibri"/>
        <family val="2"/>
        <scheme val="minor"/>
      </rPr>
      <t>Year-end</t>
    </r>
    <r>
      <rPr>
        <sz val="11"/>
        <color theme="1"/>
        <rFont val="Calibri"/>
        <family val="2"/>
        <scheme val="minor"/>
      </rPr>
      <t xml:space="preserve"> for only Building Machine Land                                                </t>
    </r>
    <r>
      <rPr>
        <b/>
        <sz val="11"/>
        <color theme="1"/>
        <rFont val="Calibri"/>
        <family val="2"/>
        <scheme val="minor"/>
      </rPr>
      <t>R</t>
    </r>
    <r>
      <rPr>
        <sz val="11"/>
        <color theme="1"/>
        <rFont val="Calibri"/>
        <family val="2"/>
        <scheme val="minor"/>
      </rPr>
      <t xml:space="preserve">                                    Inventories and trade debtors are not included as they fall outside the scope of IAS 36</t>
    </r>
  </si>
  <si>
    <r>
      <t>Deduct:</t>
    </r>
    <r>
      <rPr>
        <sz val="11"/>
        <color theme="1"/>
        <rFont val="Calibri"/>
        <family val="2"/>
        <scheme val="minor"/>
      </rPr>
      <t xml:space="preserve"> Goodwill carrying amounts at Beginning of Year </t>
    </r>
    <r>
      <rPr>
        <sz val="11"/>
        <color theme="1"/>
        <rFont val="Calibri"/>
        <family val="2"/>
        <scheme val="minor"/>
      </rPr>
      <t xml:space="preserve">                                         </t>
    </r>
    <r>
      <rPr>
        <b/>
        <sz val="11"/>
        <color theme="1"/>
        <rFont val="Calibri"/>
        <family val="2"/>
        <scheme val="minor"/>
      </rPr>
      <t>R</t>
    </r>
  </si>
  <si>
    <r>
      <t xml:space="preserve">Impairment loss </t>
    </r>
    <r>
      <rPr>
        <sz val="11"/>
        <color rgb="FF002060"/>
        <rFont val="Calibri"/>
        <family val="2"/>
        <scheme val="minor"/>
      </rPr>
      <t xml:space="preserve">(Calc 5) </t>
    </r>
  </si>
  <si>
    <t>remaining impairment loss to be recognised against each
of the Building Machine Land assets:</t>
  </si>
  <si>
    <t>Carrying amount at Year-end</t>
  </si>
  <si>
    <r>
      <rPr>
        <b/>
        <u/>
        <sz val="11"/>
        <color rgb="FF000000"/>
        <rFont val="ArialMT"/>
      </rPr>
      <t>Divide by:</t>
    </r>
    <r>
      <rPr>
        <sz val="11"/>
        <color rgb="FF000000"/>
        <rFont val="ArialMT"/>
      </rPr>
      <t xml:space="preserve"> Total Carrying amount at Year-end for only Building Machine Land                                                </t>
    </r>
    <r>
      <rPr>
        <b/>
        <sz val="11"/>
        <color rgb="FF000000"/>
        <rFont val="ArialMT"/>
      </rPr>
      <t>R</t>
    </r>
  </si>
  <si>
    <r>
      <rPr>
        <b/>
        <u/>
        <sz val="11"/>
        <color rgb="FF000000"/>
        <rFont val="ArialMT"/>
      </rPr>
      <t>given:</t>
    </r>
    <r>
      <rPr>
        <sz val="11"/>
        <color rgb="FF000000"/>
        <rFont val="ArialMT"/>
      </rPr>
      <t xml:space="preserve"> remaining impairment loss to be recognised against each
of the Building Machine Land assets</t>
    </r>
  </si>
  <si>
    <r>
      <t>Multiply by:</t>
    </r>
    <r>
      <rPr>
        <sz val="11"/>
        <color rgb="FF000000"/>
        <rFont val="ArialMT"/>
      </rPr>
      <t xml:space="preserve"> remaining impairment loss to be recognised against each
of the Building Machine Land assets</t>
    </r>
  </si>
  <si>
    <t>Carrying amount at Year-end  of land</t>
  </si>
  <si>
    <r>
      <rPr>
        <b/>
        <u/>
        <sz val="11"/>
        <color rgb="FF000000"/>
        <rFont val="ArialMT"/>
      </rPr>
      <t>Deduct:</t>
    </r>
    <r>
      <rPr>
        <sz val="11"/>
        <color rgb="FF000000"/>
        <rFont val="ArialMT"/>
      </rPr>
      <t xml:space="preserve"> after the above Allocation of Impairment to Land                                                </t>
    </r>
    <r>
      <rPr>
        <b/>
        <sz val="11"/>
        <color rgb="FF000000"/>
        <rFont val="ArialMT"/>
      </rPr>
      <t>R</t>
    </r>
  </si>
  <si>
    <t>carrying amount of land after the above allocation of impairment:</t>
  </si>
  <si>
    <t>Balance of Impairment Loss that Cannot be Allocated to Land:</t>
  </si>
  <si>
    <r>
      <rPr>
        <b/>
        <u/>
        <sz val="11"/>
        <color rgb="FF000000"/>
        <rFont val="ArialMT"/>
      </rPr>
      <t>Deduct:</t>
    </r>
    <r>
      <rPr>
        <sz val="11"/>
        <color rgb="FF000000"/>
        <rFont val="ArialMT"/>
      </rPr>
      <t xml:space="preserve"> Impairment Loss of Land                                                </t>
    </r>
    <r>
      <rPr>
        <b/>
        <sz val="11"/>
        <color rgb="FF000000"/>
        <rFont val="ArialMT"/>
      </rPr>
      <t>R</t>
    </r>
  </si>
  <si>
    <r>
      <rPr>
        <b/>
        <u/>
        <sz val="11"/>
        <color rgb="FF000000"/>
        <rFont val="ArialMT"/>
      </rPr>
      <t>given:</t>
    </r>
    <r>
      <rPr>
        <sz val="11"/>
        <color rgb="FF000000"/>
        <rFont val="ArialMT"/>
      </rPr>
      <t xml:space="preserve"> after the above Allocation of Impairment to Land                                     </t>
    </r>
    <r>
      <rPr>
        <b/>
        <sz val="11"/>
        <color rgb="FF000000"/>
        <rFont val="ArialMT"/>
      </rPr>
      <t>R</t>
    </r>
  </si>
  <si>
    <r>
      <rPr>
        <b/>
        <u/>
        <sz val="11"/>
        <color rgb="FF000000"/>
        <rFont val="ArialMT"/>
      </rPr>
      <t>given:</t>
    </r>
    <r>
      <rPr>
        <sz val="11"/>
        <color rgb="FF000000"/>
        <rFont val="ArialMT"/>
      </rPr>
      <t xml:space="preserve"> Carrying Amount of Land after the above Allocation of Impairment                           </t>
    </r>
    <r>
      <rPr>
        <b/>
        <sz val="11"/>
        <color rgb="FF000000"/>
        <rFont val="ArialMT"/>
      </rPr>
      <t>R</t>
    </r>
  </si>
  <si>
    <r>
      <t xml:space="preserve">after the above Allocation of Impairment to Land                     </t>
    </r>
    <r>
      <rPr>
        <b/>
        <sz val="11"/>
        <color theme="1"/>
        <rFont val="Calibri"/>
        <family val="2"/>
        <scheme val="minor"/>
      </rPr>
      <t>R</t>
    </r>
  </si>
  <si>
    <r>
      <rPr>
        <b/>
        <u/>
        <sz val="11"/>
        <color rgb="FF000000"/>
        <rFont val="ArialMT"/>
      </rPr>
      <t>given:</t>
    </r>
    <r>
      <rPr>
        <sz val="11"/>
        <color rgb="FF000000"/>
        <rFont val="ArialMT"/>
      </rPr>
      <t xml:space="preserve"> balance of impairment loss that cannot be allocated to land                                     </t>
    </r>
    <r>
      <rPr>
        <b/>
        <sz val="11"/>
        <color rgb="FF000000"/>
        <rFont val="ArialMT"/>
      </rPr>
      <t>R</t>
    </r>
  </si>
  <si>
    <t>balance of impairment loss that cannot be allocated to land must be allocated to the Machinery pro rata based on the carrying amount of Machinery asset:</t>
  </si>
  <si>
    <r>
      <t>Total</t>
    </r>
    <r>
      <rPr>
        <b/>
        <sz val="11"/>
        <color theme="1"/>
        <rFont val="Calibri"/>
        <family val="2"/>
        <scheme val="minor"/>
      </rPr>
      <t xml:space="preserve"> Carrying amount</t>
    </r>
    <r>
      <rPr>
        <sz val="11"/>
        <color theme="1"/>
        <rFont val="Calibri"/>
        <family val="2"/>
        <scheme val="minor"/>
      </rPr>
      <t xml:space="preserve"> at </t>
    </r>
    <r>
      <rPr>
        <b/>
        <sz val="11"/>
        <color theme="1"/>
        <rFont val="Calibri"/>
        <family val="2"/>
        <scheme val="minor"/>
      </rPr>
      <t>Year-end</t>
    </r>
    <r>
      <rPr>
        <sz val="11"/>
        <color theme="1"/>
        <rFont val="Calibri"/>
        <family val="2"/>
        <scheme val="minor"/>
      </rPr>
      <t xml:space="preserve"> for only Building Machine                                                </t>
    </r>
    <r>
      <rPr>
        <b/>
        <sz val="11"/>
        <color theme="1"/>
        <rFont val="Calibri"/>
        <family val="2"/>
        <scheme val="minor"/>
      </rPr>
      <t>R</t>
    </r>
    <r>
      <rPr>
        <sz val="11"/>
        <color theme="1"/>
        <rFont val="Calibri"/>
        <family val="2"/>
        <scheme val="minor"/>
      </rPr>
      <t xml:space="preserve">                                    </t>
    </r>
  </si>
  <si>
    <t>balance of impairment loss to be recognised against each
of the Building Machine assets and that cannot be allocated to land must be allocated to the buildings pro rata based on the carrying amount of building asset:</t>
  </si>
  <si>
    <r>
      <rPr>
        <b/>
        <u/>
        <sz val="11"/>
        <color rgb="FF000000"/>
        <rFont val="ArialMT"/>
      </rPr>
      <t>Divide by:</t>
    </r>
    <r>
      <rPr>
        <sz val="11"/>
        <color rgb="FF000000"/>
        <rFont val="ArialMT"/>
      </rPr>
      <t xml:space="preserve"> Total Carrying amount at Year-end for only Building Machine                                                </t>
    </r>
    <r>
      <rPr>
        <b/>
        <sz val="11"/>
        <color rgb="FF000000"/>
        <rFont val="ArialMT"/>
      </rPr>
      <t>R</t>
    </r>
  </si>
  <si>
    <r>
      <t>Multiply by:</t>
    </r>
    <r>
      <rPr>
        <sz val="11"/>
        <color rgb="FF000000"/>
        <rFont val="ArialMT"/>
      </rPr>
      <t xml:space="preserve"> balance of impairment loss that cannot be allocated to land              </t>
    </r>
    <r>
      <rPr>
        <b/>
        <sz val="11"/>
        <color rgb="FF000000"/>
        <rFont val="ArialMT"/>
      </rPr>
      <t>R</t>
    </r>
  </si>
  <si>
    <t>Calculation 7:</t>
  </si>
  <si>
    <t>Calculation 8:</t>
  </si>
  <si>
    <t>Calculation 9:</t>
  </si>
  <si>
    <t>Calculation 10:</t>
  </si>
  <si>
    <t>Calculation 11:</t>
  </si>
  <si>
    <t>Calculation 12:</t>
  </si>
  <si>
    <t>Calculation 13:</t>
  </si>
  <si>
    <t>Calculation 14:</t>
  </si>
  <si>
    <t>Calculation 15:</t>
  </si>
  <si>
    <t>Calculation 16:</t>
  </si>
  <si>
    <r>
      <t>Multiply by:</t>
    </r>
    <r>
      <rPr>
        <sz val="11"/>
        <color rgb="FF000000"/>
        <rFont val="ArialMT"/>
      </rPr>
      <t xml:space="preserve"> remaining impairment loss to be recognised against each
of the Building Machine Land assets</t>
    </r>
    <r>
      <rPr>
        <b/>
        <sz val="11"/>
        <color rgb="FF000000"/>
        <rFont val="ArialMT"/>
      </rPr>
      <t xml:space="preserve">                                  R</t>
    </r>
  </si>
  <si>
    <t xml:space="preserve"> </t>
  </si>
  <si>
    <r>
      <t>Buildings</t>
    </r>
    <r>
      <rPr>
        <sz val="11"/>
        <color rgb="FF000000"/>
        <rFont val="ArialMT"/>
      </rPr>
      <t xml:space="preserve">              </t>
    </r>
    <r>
      <rPr>
        <sz val="11"/>
        <color rgb="FF002060"/>
        <rFont val="ArialMT"/>
      </rPr>
      <t/>
    </r>
  </si>
  <si>
    <r>
      <t xml:space="preserve">Adjustments of Building </t>
    </r>
    <r>
      <rPr>
        <sz val="11"/>
        <color rgb="FF002060"/>
        <rFont val="Arial-BoldMT"/>
      </rPr>
      <t>(remaining impairment loss to be recognised against each of the Building Machine Land assets</t>
    </r>
    <r>
      <rPr>
        <b/>
        <sz val="11"/>
        <color rgb="FF002060"/>
        <rFont val="Arial-BoldMT"/>
      </rPr>
      <t>(Calc 10)</t>
    </r>
    <r>
      <rPr>
        <sz val="11"/>
        <color rgb="FF002060"/>
        <rFont val="Arial-BoldMT"/>
      </rPr>
      <t xml:space="preserve"> + balance of impairment loss that cannot be allocated to land</t>
    </r>
    <r>
      <rPr>
        <b/>
        <sz val="11"/>
        <color rgb="FF002060"/>
        <rFont val="Arial-BoldMT"/>
      </rPr>
      <t>(Calc 15)</t>
    </r>
    <r>
      <rPr>
        <sz val="11"/>
        <color rgb="FF002060"/>
        <rFont val="Arial-BoldMT"/>
      </rPr>
      <t>)</t>
    </r>
  </si>
  <si>
    <r>
      <t>Multiply by:</t>
    </r>
    <r>
      <rPr>
        <sz val="11"/>
        <color rgb="FF000000"/>
        <rFont val="ArialMT"/>
      </rPr>
      <t xml:space="preserve"> remaining impairment loss to be recognised against each
of the Building Machine Land assets                                  </t>
    </r>
    <r>
      <rPr>
        <b/>
        <sz val="11"/>
        <color rgb="FF000000"/>
        <rFont val="ArialMT"/>
      </rPr>
      <t>R</t>
    </r>
  </si>
  <si>
    <r>
      <t xml:space="preserve">Adjustments of Machine </t>
    </r>
    <r>
      <rPr>
        <sz val="11"/>
        <color rgb="FF002060"/>
        <rFont val="Arial-BoldMT"/>
      </rPr>
      <t>(remaining impairment loss to be recognised against each of the Building Machine Land assets</t>
    </r>
    <r>
      <rPr>
        <b/>
        <sz val="11"/>
        <color rgb="FF002060"/>
        <rFont val="Arial-BoldMT"/>
      </rPr>
      <t>(Calc 11)</t>
    </r>
    <r>
      <rPr>
        <sz val="11"/>
        <color rgb="FF002060"/>
        <rFont val="Arial-BoldMT"/>
      </rPr>
      <t xml:space="preserve">  + balance of impairment loss that cannot be allocated to land</t>
    </r>
    <r>
      <rPr>
        <b/>
        <sz val="11"/>
        <color rgb="FF002060"/>
        <rFont val="Arial-BoldMT"/>
      </rPr>
      <t>(Calc 16)</t>
    </r>
    <r>
      <rPr>
        <sz val="11"/>
        <color rgb="FF002060"/>
        <rFont val="Arial-BoldMT"/>
      </rPr>
      <t>)</t>
    </r>
  </si>
  <si>
    <t>Delivery of Machinery</t>
  </si>
  <si>
    <t>Handling of Machinery-Train Employee-Consultant Fee</t>
  </si>
  <si>
    <r>
      <rPr>
        <sz val="10"/>
        <color rgb="FF000000"/>
        <rFont val="Arial-BoldMT"/>
      </rPr>
      <t>Cost Price of Machine</t>
    </r>
    <r>
      <rPr>
        <b/>
        <sz val="10"/>
        <color rgb="FF000000"/>
        <rFont val="Arial-BoldMT"/>
      </rPr>
      <t xml:space="preserve">                       R </t>
    </r>
  </si>
  <si>
    <r>
      <rPr>
        <b/>
        <u/>
        <sz val="10"/>
        <color rgb="FF000000"/>
        <rFont val="ArialMT"/>
      </rPr>
      <t>Add:</t>
    </r>
    <r>
      <rPr>
        <sz val="10"/>
        <color rgb="FF000000"/>
        <rFont val="ArialMT"/>
      </rPr>
      <t xml:space="preserve"> Handling of Machinery-Train Employee-Consultant Fee </t>
    </r>
    <r>
      <rPr>
        <b/>
        <sz val="10"/>
        <color rgb="FF000000"/>
        <rFont val="ArialMT"/>
      </rPr>
      <t>R</t>
    </r>
  </si>
  <si>
    <r>
      <rPr>
        <b/>
        <u/>
        <sz val="10"/>
        <color rgb="FF000000"/>
        <rFont val="ArialMT"/>
      </rPr>
      <t>Add:</t>
    </r>
    <r>
      <rPr>
        <sz val="10"/>
        <color rgb="FF000000"/>
        <rFont val="ArialMT"/>
      </rPr>
      <t xml:space="preserve"> Delivery of Machinery     </t>
    </r>
    <r>
      <rPr>
        <b/>
        <sz val="10"/>
        <color rgb="FF000000"/>
        <rFont val="ArialMT"/>
      </rPr>
      <t>R</t>
    </r>
  </si>
  <si>
    <t>Depreciation@% p.a.</t>
  </si>
  <si>
    <t>straight-line method</t>
  </si>
  <si>
    <t>Year i</t>
  </si>
  <si>
    <r>
      <t xml:space="preserve">Cost </t>
    </r>
    <r>
      <rPr>
        <sz val="11"/>
        <color theme="6" tint="-0.499984740745262"/>
        <rFont val="Calibri"/>
        <family val="2"/>
        <scheme val="minor"/>
      </rPr>
      <t>(A)</t>
    </r>
  </si>
  <si>
    <r>
      <t xml:space="preserve">Dep (Cost-Residual Value)*10%*(12 months/12 months)) </t>
    </r>
    <r>
      <rPr>
        <sz val="11"/>
        <color theme="6" tint="-0.499984740745262"/>
        <rFont val="Calibri"/>
        <family val="2"/>
        <scheme val="minor"/>
      </rPr>
      <t>(B)</t>
    </r>
  </si>
  <si>
    <r>
      <t xml:space="preserve">Acc Dep </t>
    </r>
    <r>
      <rPr>
        <sz val="11"/>
        <color theme="6" tint="-0.499984740745262"/>
        <rFont val="Calibri"/>
        <family val="2"/>
        <scheme val="minor"/>
      </rPr>
      <t>(sum of B)</t>
    </r>
  </si>
  <si>
    <r>
      <t xml:space="preserve">Carrying Amount </t>
    </r>
    <r>
      <rPr>
        <sz val="11"/>
        <color theme="6" tint="-0.499984740745262"/>
        <rFont val="Calibri"/>
        <family val="2"/>
        <scheme val="minor"/>
      </rPr>
      <t xml:space="preserve">(A-sum of B) </t>
    </r>
  </si>
  <si>
    <t>Yr 1</t>
  </si>
  <si>
    <t>Yr 2</t>
  </si>
  <si>
    <t>Yr 3</t>
  </si>
  <si>
    <r>
      <t xml:space="preserve">m </t>
    </r>
    <r>
      <rPr>
        <sz val="10"/>
        <color rgb="FF000000"/>
        <rFont val="Arial-BoldMT"/>
      </rPr>
      <t>of Yr1</t>
    </r>
  </si>
  <si>
    <r>
      <t xml:space="preserve">m </t>
    </r>
    <r>
      <rPr>
        <sz val="10"/>
        <color rgb="FF000000"/>
        <rFont val="Arial-BoldMT"/>
      </rPr>
      <t>of Yrn</t>
    </r>
  </si>
  <si>
    <t>Machinery (when Land is accounted for)</t>
  </si>
  <si>
    <t>Calculation 17:</t>
  </si>
  <si>
    <r>
      <t xml:space="preserve">Depreciation of Vehicle                       </t>
    </r>
    <r>
      <rPr>
        <b/>
        <sz val="11"/>
        <color theme="1"/>
        <rFont val="Calibri"/>
        <family val="2"/>
        <scheme val="minor"/>
      </rPr>
      <t>R</t>
    </r>
    <r>
      <rPr>
        <sz val="11"/>
        <color theme="1"/>
        <rFont val="Calibri"/>
        <family val="2"/>
        <scheme val="minor"/>
      </rPr>
      <t>:</t>
    </r>
  </si>
  <si>
    <r>
      <t xml:space="preserve">Vehicle                                  </t>
    </r>
    <r>
      <rPr>
        <b/>
        <sz val="10"/>
        <color rgb="FF000000"/>
        <rFont val="ArialMT"/>
      </rPr>
      <t>R</t>
    </r>
  </si>
  <si>
    <r>
      <rPr>
        <sz val="10"/>
        <color rgb="FF000000"/>
        <rFont val="Arial-BoldMT"/>
      </rPr>
      <t>Cost Price of delivery Vehicle</t>
    </r>
    <r>
      <rPr>
        <b/>
        <sz val="10"/>
        <color rgb="FF000000"/>
        <rFont val="Arial-BoldMT"/>
      </rPr>
      <t xml:space="preserve">                       R </t>
    </r>
  </si>
  <si>
    <r>
      <rPr>
        <b/>
        <u/>
        <sz val="10"/>
        <color rgb="FF000000"/>
        <rFont val="ArialMT"/>
      </rPr>
      <t>Add:</t>
    </r>
    <r>
      <rPr>
        <sz val="10"/>
        <color rgb="FF000000"/>
        <rFont val="ArialMT"/>
      </rPr>
      <t xml:space="preserve"> Delivery of delivery Vehicle                                  </t>
    </r>
    <r>
      <rPr>
        <b/>
        <sz val="10"/>
        <color rgb="FF000000"/>
        <rFont val="ArialMT"/>
      </rPr>
      <t>R</t>
    </r>
  </si>
  <si>
    <r>
      <rPr>
        <b/>
        <u/>
        <sz val="10"/>
        <color rgb="FF000000"/>
        <rFont val="ArialMT"/>
      </rPr>
      <t>Add:</t>
    </r>
    <r>
      <rPr>
        <sz val="10"/>
        <color rgb="FF000000"/>
        <rFont val="ArialMT"/>
      </rPr>
      <t xml:space="preserve"> Wrapping of delivery Vehicle                                  </t>
    </r>
    <r>
      <rPr>
        <b/>
        <sz val="10"/>
        <color rgb="FF000000"/>
        <rFont val="ArialMT"/>
      </rPr>
      <t>R</t>
    </r>
  </si>
  <si>
    <t>Units of Production method</t>
  </si>
  <si>
    <t>Selling Price</t>
  </si>
  <si>
    <t>Useful Life in Units or Life-time Production</t>
  </si>
  <si>
    <t>Period (Years)</t>
  </si>
  <si>
    <t>Units Actually Produced</t>
  </si>
  <si>
    <t>Cost Price</t>
  </si>
  <si>
    <t>Depr.  [(Cost Price-Residual Value)/Life-time Production]*(Units Produced)</t>
  </si>
  <si>
    <t>Accumulated Depreciaton</t>
  </si>
  <si>
    <t>Carrying Amount (Cost Price - Accumulated Depreciation)</t>
  </si>
  <si>
    <t>SP&gt;CA = Profit on Sale</t>
  </si>
  <si>
    <r>
      <t xml:space="preserve">Units of Production </t>
    </r>
    <r>
      <rPr>
        <sz val="11"/>
        <color theme="1"/>
        <rFont val="Calibri"/>
        <family val="2"/>
        <scheme val="minor"/>
      </rPr>
      <t>(distance travelled)</t>
    </r>
  </si>
  <si>
    <t>remaining useful life of the delivery vehicle</t>
  </si>
  <si>
    <t>Useful Life in Units or Life-time Production (total distance travelled)</t>
  </si>
  <si>
    <t>Units Actually Produced (distance travelled for the Year)</t>
  </si>
  <si>
    <r>
      <t xml:space="preserve">Delivery of delivery Vehicle                                  </t>
    </r>
    <r>
      <rPr>
        <b/>
        <sz val="10"/>
        <color rgb="FF000000"/>
        <rFont val="ArialMT"/>
      </rPr>
      <t>R</t>
    </r>
  </si>
  <si>
    <r>
      <t xml:space="preserve">Wrapping of delivery Vehicle                                  </t>
    </r>
    <r>
      <rPr>
        <b/>
        <sz val="10"/>
        <color rgb="FF000000"/>
        <rFont val="ArialMT"/>
      </rPr>
      <t>R</t>
    </r>
  </si>
  <si>
    <t>Vehicle</t>
  </si>
  <si>
    <t>Asset 2: Vehicle 2: (C17.1)</t>
  </si>
  <si>
    <t>C2.1: Asset 1: Machinery 1</t>
  </si>
  <si>
    <r>
      <t xml:space="preserve">Depreciation of Machine </t>
    </r>
    <r>
      <rPr>
        <sz val="11"/>
        <color rgb="FF002060"/>
        <rFont val="Arial-BoldMT"/>
      </rPr>
      <t>(Calc 2 and Calc 2.1)</t>
    </r>
  </si>
  <si>
    <r>
      <t xml:space="preserve">Depreciation of Vehicle  </t>
    </r>
    <r>
      <rPr>
        <sz val="11"/>
        <color rgb="FF002060"/>
        <rFont val="Arial-BoldMT"/>
      </rPr>
      <t>(Calc 17 and Calc 17.1)</t>
    </r>
  </si>
  <si>
    <r>
      <rPr>
        <b/>
        <sz val="10"/>
        <color rgb="FF000000"/>
        <rFont val="ArialMT"/>
      </rPr>
      <t>Machinery</t>
    </r>
    <r>
      <rPr>
        <sz val="10"/>
        <color rgb="FF000000"/>
        <rFont val="ArialMT"/>
      </rPr>
      <t xml:space="preserve"> (when Land is accounted for)</t>
    </r>
  </si>
  <si>
    <r>
      <t xml:space="preserve">Vehicle </t>
    </r>
    <r>
      <rPr>
        <sz val="11"/>
        <color rgb="FF000000"/>
        <rFont val="ArialMT"/>
      </rPr>
      <t>(when Land is accounted for)</t>
    </r>
  </si>
  <si>
    <t>Vehicle (when Land is accounted for)</t>
  </si>
  <si>
    <t>Calculation 18:</t>
  </si>
  <si>
    <t>Calculation 19:</t>
  </si>
  <si>
    <r>
      <t xml:space="preserve">Adjustments of Vehicle </t>
    </r>
    <r>
      <rPr>
        <sz val="11"/>
        <color rgb="FF002060"/>
        <rFont val="Arial-BoldMT"/>
      </rPr>
      <t>(remaining impairment loss to be recognised against each of the Building Machine Vehicle Land assets</t>
    </r>
    <r>
      <rPr>
        <b/>
        <sz val="11"/>
        <color rgb="FF002060"/>
        <rFont val="Arial-BoldMT"/>
      </rPr>
      <t>(Calc 18)</t>
    </r>
    <r>
      <rPr>
        <sz val="11"/>
        <color rgb="FF002060"/>
        <rFont val="Arial-BoldMT"/>
      </rPr>
      <t xml:space="preserve">  + balance of impairment loss that cannot be allocated to land</t>
    </r>
    <r>
      <rPr>
        <b/>
        <sz val="11"/>
        <color rgb="FF002060"/>
        <rFont val="Arial-BoldMT"/>
      </rPr>
      <t>(Calc 19)</t>
    </r>
    <r>
      <rPr>
        <sz val="11"/>
        <color rgb="FF002060"/>
        <rFont val="Arial-BoldMT"/>
      </rPr>
      <t>)</t>
    </r>
  </si>
  <si>
    <r>
      <t xml:space="preserve">Vehicle (when Land is </t>
    </r>
    <r>
      <rPr>
        <b/>
        <sz val="10"/>
        <color rgb="FFFF0000"/>
        <rFont val="ArialMT"/>
      </rPr>
      <t>not</t>
    </r>
    <r>
      <rPr>
        <sz val="10"/>
        <color rgb="FFFF0000"/>
        <rFont val="ArialMT"/>
      </rPr>
      <t xml:space="preserve"> accounted for)</t>
    </r>
  </si>
  <si>
    <r>
      <t xml:space="preserve">Machinery (when Land is </t>
    </r>
    <r>
      <rPr>
        <b/>
        <sz val="10"/>
        <color rgb="FFFF0000"/>
        <rFont val="ArialMT"/>
      </rPr>
      <t>not</t>
    </r>
    <r>
      <rPr>
        <sz val="10"/>
        <color rgb="FFFF0000"/>
        <rFont val="ArialMT"/>
      </rPr>
      <t xml:space="preserve"> accounted for)</t>
    </r>
  </si>
  <si>
    <r>
      <rPr>
        <b/>
        <sz val="10"/>
        <color rgb="FFFF0000"/>
        <rFont val="ArialMT"/>
      </rPr>
      <t>Machinery</t>
    </r>
    <r>
      <rPr>
        <sz val="10"/>
        <color rgb="FFFF0000"/>
        <rFont val="ArialMT"/>
      </rPr>
      <t xml:space="preserve"> (when Land is </t>
    </r>
    <r>
      <rPr>
        <b/>
        <sz val="10"/>
        <color rgb="FFFF0000"/>
        <rFont val="ArialMT"/>
      </rPr>
      <t>not</t>
    </r>
    <r>
      <rPr>
        <sz val="10"/>
        <color rgb="FFFF0000"/>
        <rFont val="ArialMT"/>
      </rPr>
      <t xml:space="preserve"> accounted for)</t>
    </r>
  </si>
  <si>
    <t>Adjustments of Machine (Carrying Amount of Machinery at Beginning of Year-Recoverable amount)</t>
  </si>
  <si>
    <r>
      <t>Vehicle</t>
    </r>
    <r>
      <rPr>
        <sz val="11"/>
        <color rgb="FFFF0000"/>
        <rFont val="ArialMT"/>
      </rPr>
      <t xml:space="preserve"> (when Land is </t>
    </r>
    <r>
      <rPr>
        <b/>
        <sz val="11"/>
        <color rgb="FFFF0000"/>
        <rFont val="ArialMT"/>
      </rPr>
      <t>not</t>
    </r>
    <r>
      <rPr>
        <sz val="11"/>
        <color rgb="FFFF0000"/>
        <rFont val="ArialMT"/>
      </rPr>
      <t xml:space="preserve"> accounted for)</t>
    </r>
  </si>
  <si>
    <t>Adjustments of Vehicle (Carrying Amount of Vehicle at Beginning of Year-Recoverable amount)</t>
  </si>
  <si>
    <r>
      <t xml:space="preserve">Cost                                      </t>
    </r>
    <r>
      <rPr>
        <b/>
        <sz val="10"/>
        <color rgb="FF000000"/>
        <rFont val="ArialMT"/>
      </rPr>
      <t>R</t>
    </r>
    <r>
      <rPr>
        <sz val="10"/>
        <color rgb="FF000000"/>
        <rFont val="ArialMT"/>
      </rPr>
      <t xml:space="preserve"> </t>
    </r>
  </si>
  <si>
    <r>
      <t xml:space="preserve">Machinery                                      </t>
    </r>
    <r>
      <rPr>
        <b/>
        <sz val="10"/>
        <color rgb="FF000000"/>
        <rFont val="ArialMT"/>
      </rPr>
      <t>R</t>
    </r>
    <r>
      <rPr>
        <sz val="10"/>
        <color rgb="FF000000"/>
        <rFont val="ArialMT"/>
      </rPr>
      <t xml:space="preserve"> </t>
    </r>
  </si>
  <si>
    <t>Intangible Asset</t>
  </si>
  <si>
    <r>
      <t xml:space="preserve">assets - Carrying Amounts of Current Year and Carrying Amount of Prior Year </t>
    </r>
    <r>
      <rPr>
        <sz val="11"/>
        <color rgb="FFFF0000"/>
        <rFont val="ArialMT"/>
      </rPr>
      <t xml:space="preserve">(After
Impairment) </t>
    </r>
    <r>
      <rPr>
        <sz val="11"/>
        <color rgb="FF000000"/>
        <rFont val="ArialMT"/>
      </rPr>
      <t>at</t>
    </r>
  </si>
  <si>
    <t>Impairment Loss of Asset-balance of impairment loss that cannot be allocated to land</t>
  </si>
  <si>
    <r>
      <rPr>
        <b/>
        <u/>
        <sz val="11"/>
        <color rgb="FF000000"/>
        <rFont val="ArialMT"/>
      </rPr>
      <t>less:</t>
    </r>
    <r>
      <rPr>
        <sz val="11"/>
        <color rgb="FF000000"/>
        <rFont val="ArialMT"/>
      </rPr>
      <t xml:space="preserve"> Total Recoverable amount of Assets</t>
    </r>
    <r>
      <rPr>
        <b/>
        <sz val="11"/>
        <color rgb="FF000000"/>
        <rFont val="ArialMT"/>
      </rPr>
      <t xml:space="preserve">                 R</t>
    </r>
  </si>
  <si>
    <r>
      <t xml:space="preserve">Carrying amount and CA before
impairment
reversal
allocation              </t>
    </r>
    <r>
      <rPr>
        <b/>
        <sz val="11"/>
        <color rgb="FF000000"/>
        <rFont val="Arial-BoldMT"/>
      </rPr>
      <t>R</t>
    </r>
    <r>
      <rPr>
        <sz val="11"/>
        <color rgb="FF000000"/>
        <rFont val="Arial-BoldMT"/>
      </rPr>
      <t xml:space="preserve"> </t>
    </r>
  </si>
  <si>
    <r>
      <t xml:space="preserve">Adjustments and Allocation
impairment
loss
reversal                                                                            </t>
    </r>
    <r>
      <rPr>
        <b/>
        <sz val="11"/>
        <color rgb="FF000000"/>
        <rFont val="Arial-BoldMT"/>
      </rPr>
      <t xml:space="preserve">R </t>
    </r>
  </si>
  <si>
    <r>
      <t xml:space="preserve">Carrying amount and CA after
impairment
reversal
allocation                                                                                               </t>
    </r>
    <r>
      <rPr>
        <b/>
        <sz val="11"/>
        <color rgb="FF000000"/>
        <rFont val="Arial-BoldMT"/>
      </rPr>
      <t>R</t>
    </r>
  </si>
  <si>
    <t>C1.1: Asset 3: Building 1</t>
  </si>
  <si>
    <r>
      <t xml:space="preserve">assets - Carrying Amounts of Current Year and Carrying Amount of Prior Year </t>
    </r>
    <r>
      <rPr>
        <sz val="11"/>
        <color rgb="FFFF0000"/>
        <rFont val="ArialMT"/>
      </rPr>
      <t xml:space="preserve">(After
Impairment) </t>
    </r>
    <r>
      <rPr>
        <sz val="11"/>
        <color rgb="FF000000"/>
        <rFont val="ArialMT"/>
      </rPr>
      <t xml:space="preserve">at       </t>
    </r>
    <r>
      <rPr>
        <b/>
        <sz val="11"/>
        <color rgb="FF000000"/>
        <rFont val="ArialMT"/>
      </rPr>
      <t>R</t>
    </r>
  </si>
  <si>
    <r>
      <t xml:space="preserve">Intangible asset </t>
    </r>
    <r>
      <rPr>
        <sz val="11"/>
        <color rgb="FF002060"/>
        <rFont val="Arial-BoldMT"/>
      </rPr>
      <t>has an</t>
    </r>
    <r>
      <rPr>
        <b/>
        <sz val="11"/>
        <color rgb="FF002060"/>
        <rFont val="Arial-BoldMT"/>
      </rPr>
      <t xml:space="preserve"> indefinite useful life</t>
    </r>
    <r>
      <rPr>
        <sz val="11"/>
        <color rgb="FF002060"/>
        <rFont val="Arial-BoldMT"/>
      </rPr>
      <t xml:space="preserve"> and</t>
    </r>
    <r>
      <rPr>
        <b/>
        <sz val="11"/>
        <color rgb="FF002060"/>
        <rFont val="Arial-BoldMT"/>
      </rPr>
      <t xml:space="preserve"> not amortised
</t>
    </r>
    <r>
      <rPr>
        <sz val="11"/>
        <color rgb="FF002060"/>
        <rFont val="Arial-BoldMT"/>
      </rPr>
      <t>and</t>
    </r>
    <r>
      <rPr>
        <b/>
        <sz val="11"/>
        <color rgb="FF002060"/>
        <rFont val="Arial-BoldMT"/>
      </rPr>
      <t xml:space="preserve"> no indication </t>
    </r>
    <r>
      <rPr>
        <sz val="11"/>
        <color rgb="FF002060"/>
        <rFont val="Arial-BoldMT"/>
      </rPr>
      <t xml:space="preserve">of </t>
    </r>
    <r>
      <rPr>
        <b/>
        <sz val="11"/>
        <color rgb="FF002060"/>
        <rFont val="Arial-BoldMT"/>
      </rPr>
      <t>individual impairment</t>
    </r>
    <r>
      <rPr>
        <b/>
        <sz val="11"/>
        <color rgb="FF000000"/>
        <rFont val="Arial-BoldMT"/>
      </rPr>
      <t xml:space="preserve">
</t>
    </r>
  </si>
  <si>
    <t>Intangible asset</t>
  </si>
  <si>
    <t>Calculation 8.1:</t>
  </si>
  <si>
    <r>
      <t xml:space="preserve">Total Carrying amount and CA before
impairment
reversal
allocation             </t>
    </r>
    <r>
      <rPr>
        <sz val="11"/>
        <color rgb="FF002060"/>
        <rFont val="ArialMT"/>
      </rPr>
      <t xml:space="preserve">(Calc 6) </t>
    </r>
    <r>
      <rPr>
        <sz val="11"/>
        <color rgb="FF000000"/>
        <rFont val="ArialMT"/>
      </rPr>
      <t xml:space="preserve">                </t>
    </r>
    <r>
      <rPr>
        <b/>
        <sz val="11"/>
        <color rgb="FF000000"/>
        <rFont val="ArialMT"/>
      </rPr>
      <t>R</t>
    </r>
  </si>
  <si>
    <r>
      <t xml:space="preserve">assets - Carrying Amounts of Current Year and Carrying Amount of Prior Year </t>
    </r>
    <r>
      <rPr>
        <sz val="11"/>
        <color rgb="FFFF0000"/>
        <rFont val="ArialMT"/>
      </rPr>
      <t xml:space="preserve">(Before
Impairment) </t>
    </r>
    <r>
      <rPr>
        <sz val="11"/>
        <color rgb="FF000000"/>
        <rFont val="ArialMT"/>
      </rPr>
      <t>at</t>
    </r>
  </si>
  <si>
    <t>Calculation 20:</t>
  </si>
  <si>
    <t>Calculation 21:</t>
  </si>
  <si>
    <t>iNtangible assets</t>
  </si>
  <si>
    <r>
      <t xml:space="preserve">Adjustments of Intangible asset </t>
    </r>
    <r>
      <rPr>
        <sz val="11"/>
        <color rgb="FF002060"/>
        <rFont val="Arial-BoldMT"/>
      </rPr>
      <t>(remaining impairment loss to be recognised against each of the Building Machine Land assets</t>
    </r>
    <r>
      <rPr>
        <b/>
        <sz val="11"/>
        <color rgb="FF002060"/>
        <rFont val="Arial-BoldMT"/>
      </rPr>
      <t>(Calc 20)</t>
    </r>
    <r>
      <rPr>
        <sz val="11"/>
        <color rgb="FF002060"/>
        <rFont val="Arial-BoldMT"/>
      </rPr>
      <t xml:space="preserve"> + balance of impairment loss that cannot be allocated to land</t>
    </r>
    <r>
      <rPr>
        <b/>
        <sz val="11"/>
        <color rgb="FF002060"/>
        <rFont val="Arial-BoldMT"/>
      </rPr>
      <t>(Calc 21)</t>
    </r>
    <r>
      <rPr>
        <sz val="11"/>
        <color rgb="FF002060"/>
        <rFont val="Arial-BoldMT"/>
      </rPr>
      <t>)</t>
    </r>
  </si>
  <si>
    <r>
      <t>Buildings</t>
    </r>
    <r>
      <rPr>
        <sz val="11"/>
        <color rgb="FFFF0000"/>
        <rFont val="ArialMT"/>
      </rPr>
      <t xml:space="preserve">              </t>
    </r>
    <r>
      <rPr>
        <sz val="11"/>
        <color rgb="FF002060"/>
        <rFont val="ArialMT"/>
      </rPr>
      <t/>
    </r>
  </si>
  <si>
    <t>Adjustments of Building (Carrying Amount of Building at Beginning of Year-Recoverable amount)</t>
  </si>
  <si>
    <t>Land has an unlimited useful life and is a non-depreciable asset</t>
  </si>
  <si>
    <t>Intangible Asset-Carrying
amount before
impairment and CA after
impairment
reversal
allocation</t>
  </si>
  <si>
    <r>
      <t>Intangible asset</t>
    </r>
    <r>
      <rPr>
        <sz val="11"/>
        <color rgb="FFFF0000"/>
        <rFont val="ArialMT"/>
      </rPr>
      <t xml:space="preserve">              </t>
    </r>
    <r>
      <rPr>
        <sz val="11"/>
        <color rgb="FF002060"/>
        <rFont val="ArialMT"/>
      </rPr>
      <t/>
    </r>
  </si>
  <si>
    <t>Adjustments of Intangible asset (Carrying Amount of Intangible asset at Beginning of Year-Recoverable amount)</t>
  </si>
  <si>
    <t>Present value</t>
  </si>
  <si>
    <r>
      <t xml:space="preserve">Value in use: </t>
    </r>
    <r>
      <rPr>
        <sz val="8"/>
        <color rgb="FF000000"/>
        <rFont val="Calibri"/>
        <family val="2"/>
        <scheme val="minor"/>
      </rPr>
      <t>- Present value of the future cash flows expected to be derived from an asser / Cash generated unit. (Discounted value)</t>
    </r>
  </si>
  <si>
    <t>1. Future cash flows:</t>
  </si>
  <si>
    <t xml:space="preserve"> = 2. Discounting %</t>
  </si>
  <si>
    <t xml:space="preserve"> Future cash flow Discount factor of</t>
  </si>
  <si>
    <t>Year</t>
  </si>
  <si>
    <t>3,000.00</t>
  </si>
  <si>
    <t xml:space="preserve"> 0.91</t>
  </si>
  <si>
    <t xml:space="preserve"> 2,727.00</t>
  </si>
  <si>
    <t>2,314.00</t>
  </si>
  <si>
    <t>1,878.00</t>
  </si>
  <si>
    <t>1,366.00</t>
  </si>
  <si>
    <t>745.00</t>
  </si>
  <si>
    <t>0.83</t>
  </si>
  <si>
    <t>0.75</t>
  </si>
  <si>
    <t>0.68</t>
  </si>
  <si>
    <t>0.62</t>
  </si>
  <si>
    <t>2,800.00</t>
  </si>
  <si>
    <t>2,500.00</t>
  </si>
  <si>
    <t>2,000.00</t>
  </si>
  <si>
    <t>1,200.00</t>
  </si>
  <si>
    <t>Recognise:</t>
  </si>
  <si>
    <t>Cost Model:</t>
  </si>
  <si>
    <t>Debit</t>
  </si>
  <si>
    <t>Credit</t>
  </si>
  <si>
    <t>Dr P/L - Impairment loss</t>
  </si>
  <si>
    <t xml:space="preserve">                    Cr Asset (adjustments)</t>
  </si>
  <si>
    <t>Revaluation:</t>
  </si>
  <si>
    <t xml:space="preserve">Model: </t>
  </si>
  <si>
    <t xml:space="preserve">                  Cr - Asser (adjustments)</t>
  </si>
  <si>
    <r>
      <t>Dr OCI - Revaluation surplus (</t>
    </r>
    <r>
      <rPr>
        <sz val="11"/>
        <color rgb="FFFF0000"/>
        <rFont val="Calibri"/>
        <family val="2"/>
        <scheme val="minor"/>
      </rPr>
      <t>If there is no revaluation surplus</t>
    </r>
    <r>
      <rPr>
        <sz val="11"/>
        <color theme="1"/>
        <rFont val="Calibri"/>
        <family val="2"/>
        <scheme val="minor"/>
      </rPr>
      <t>) then as cost model</t>
    </r>
  </si>
  <si>
    <r>
      <t xml:space="preserve">Objective: </t>
    </r>
    <r>
      <rPr>
        <sz val="8"/>
        <color rgb="FF000000"/>
        <rFont val="Calibri"/>
        <family val="2"/>
        <scheme val="minor"/>
      </rPr>
      <t>- Ensure that assets are carried at no more than their recoverable amount</t>
    </r>
  </si>
  <si>
    <t>- Define how the recoverable amount is determined.</t>
  </si>
  <si>
    <r>
      <t xml:space="preserve">Definition: </t>
    </r>
    <r>
      <rPr>
        <sz val="8"/>
        <color rgb="FF000000"/>
        <rFont val="Calibri"/>
        <family val="2"/>
        <scheme val="minor"/>
      </rPr>
      <t>- Impairment accurs when Carrying amount &gt; Recoverable amount.</t>
    </r>
  </si>
  <si>
    <t>- Fair value - cost to sell / value in use</t>
  </si>
  <si>
    <t>At the end of each reporting period = indication of impairment?</t>
  </si>
  <si>
    <r>
      <t xml:space="preserve">Exceptions: </t>
    </r>
    <r>
      <rPr>
        <sz val="8"/>
        <color rgb="FF000000"/>
        <rFont val="Calibri"/>
        <family val="2"/>
        <scheme val="minor"/>
      </rPr>
      <t>- Intangibles with indefinite useful life</t>
    </r>
  </si>
  <si>
    <t>- Intangibles not yet available for use</t>
  </si>
  <si>
    <t>- Goodwill acquired in combination</t>
  </si>
  <si>
    <t>Annual test for impairment</t>
  </si>
  <si>
    <t>Indicators of impairment:</t>
  </si>
  <si>
    <t>- Increase in interest rates</t>
  </si>
  <si>
    <t>- CA &gt; market capitalization</t>
  </si>
  <si>
    <t>External sources:</t>
  </si>
  <si>
    <t xml:space="preserve"> Internal sources:</t>
  </si>
  <si>
    <t xml:space="preserve"> - obsolecense / physical damage</t>
  </si>
  <si>
    <t>decline in maraket value</t>
  </si>
  <si>
    <t xml:space="preserve"> - significant change (restructuring, ect.)</t>
  </si>
  <si>
    <t>Significant changes</t>
  </si>
  <si>
    <t>(Market, technology, legal, economis)</t>
  </si>
  <si>
    <t xml:space="preserve"> - Internal reporting evidence</t>
  </si>
  <si>
    <r>
      <t xml:space="preserve">Recoverable amount: </t>
    </r>
    <r>
      <rPr>
        <sz val="8"/>
        <color rgb="FF000000"/>
        <rFont val="Calibri"/>
        <family val="2"/>
        <scheme val="minor"/>
      </rPr>
      <t>Higher of asset's / CGU's (Cash generated unit)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</si>
</sst>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1">
    <font>
      <sz val="11"/>
      <color theme="1"/>
      <name val="Calibri"/>
      <family val="2"/>
      <scheme val="minor"/>
    </font>
    <font>
      <sz val="11"/>
      <color rgb="FFFF0000"/>
      <name val="Calibri"/>
      <family val="2"/>
      <scheme val="minor"/>
    </font>
    <font>
      <b/>
      <sz val="11"/>
      <color theme="1"/>
      <name val="Calibri"/>
      <family val="2"/>
      <scheme val="minor"/>
    </font>
    <font>
      <sz val="11"/>
      <color rgb="FF000000"/>
      <name val="ArialMT"/>
    </font>
    <font>
      <b/>
      <sz val="10"/>
      <color rgb="FF000000"/>
      <name val="Arial-BoldMT"/>
    </font>
    <font>
      <sz val="10"/>
      <color rgb="FF000000"/>
      <name val="ArialMT"/>
    </font>
    <font>
      <sz val="11"/>
      <color theme="5" tint="-0.249977111117893"/>
      <name val="Calibri"/>
      <family val="2"/>
      <scheme val="minor"/>
    </font>
    <font>
      <sz val="10"/>
      <color rgb="FF000000"/>
      <name val="Arial-BoldMT"/>
    </font>
    <font>
      <sz val="10"/>
      <color theme="5" tint="-0.249977111117893"/>
      <name val="ArialMT"/>
    </font>
    <font>
      <sz val="9"/>
      <color indexed="81"/>
      <name val="Tahoma"/>
      <family val="2"/>
    </font>
    <font>
      <b/>
      <sz val="9"/>
      <color indexed="81"/>
      <name val="Tahoma"/>
      <family val="2"/>
    </font>
    <font>
      <sz val="11"/>
      <color theme="5" tint="-0.249977111117893"/>
      <name val="ArialMT"/>
    </font>
    <font>
      <b/>
      <sz val="11"/>
      <color rgb="FF000000"/>
      <name val="ArialMT"/>
    </font>
    <font>
      <b/>
      <u/>
      <sz val="11"/>
      <color theme="1"/>
      <name val="Calibri"/>
      <family val="2"/>
      <scheme val="minor"/>
    </font>
    <font>
      <b/>
      <sz val="11"/>
      <color rgb="FF000000"/>
      <name val="Arial-BoldMT"/>
    </font>
    <font>
      <b/>
      <u/>
      <sz val="10"/>
      <color rgb="FF000000"/>
      <name val="Arial-BoldMT"/>
    </font>
    <font>
      <sz val="11"/>
      <color rgb="FF000000"/>
      <name val="Arial-BoldMT"/>
    </font>
    <font>
      <u/>
      <sz val="11"/>
      <color theme="1"/>
      <name val="Calibri"/>
      <family val="2"/>
      <scheme val="minor"/>
    </font>
    <font>
      <sz val="11"/>
      <color rgb="FF002060"/>
      <name val="Arial-BoldMT"/>
    </font>
    <font>
      <sz val="10"/>
      <color rgb="FF002060"/>
      <name val="ArialMT"/>
    </font>
    <font>
      <sz val="10"/>
      <color rgb="FFFF0000"/>
      <name val="ArialMT"/>
    </font>
    <font>
      <sz val="11"/>
      <color rgb="FFFF0000"/>
      <name val="ArialMT"/>
    </font>
    <font>
      <b/>
      <u/>
      <sz val="11"/>
      <color rgb="FF000000"/>
      <name val="ArialMT"/>
    </font>
    <font>
      <sz val="11"/>
      <color rgb="FF002060"/>
      <name val="Calibri"/>
      <family val="2"/>
      <scheme val="minor"/>
    </font>
    <font>
      <sz val="9"/>
      <color indexed="81"/>
      <name val="Tahoma"/>
      <charset val="1"/>
    </font>
    <font>
      <b/>
      <sz val="9"/>
      <color indexed="81"/>
      <name val="Tahoma"/>
      <charset val="1"/>
    </font>
    <font>
      <u/>
      <sz val="11"/>
      <color rgb="FF000000"/>
      <name val="ArialMT"/>
    </font>
    <font>
      <sz val="11"/>
      <color theme="1"/>
      <name val="Calibri"/>
      <family val="2"/>
      <scheme val="minor"/>
    </font>
    <font>
      <sz val="11"/>
      <color rgb="FF002060"/>
      <name val="ArialMT"/>
    </font>
    <font>
      <b/>
      <sz val="11"/>
      <color rgb="FF002060"/>
      <name val="Arial-BoldMT"/>
    </font>
    <font>
      <b/>
      <sz val="10"/>
      <color rgb="FF000000"/>
      <name val="ArialMT"/>
    </font>
    <font>
      <b/>
      <u/>
      <sz val="10"/>
      <color rgb="FF000000"/>
      <name val="ArialMT"/>
    </font>
    <font>
      <sz val="10"/>
      <name val="ArialMT"/>
    </font>
    <font>
      <sz val="11"/>
      <color theme="6" tint="-0.499984740745262"/>
      <name val="Calibri"/>
      <family val="2"/>
      <scheme val="minor"/>
    </font>
    <font>
      <u/>
      <sz val="11"/>
      <color theme="10"/>
      <name val="Calibri"/>
      <family val="2"/>
      <scheme val="minor"/>
    </font>
    <font>
      <sz val="11"/>
      <name val="Calibri"/>
      <family val="2"/>
      <scheme val="minor"/>
    </font>
    <font>
      <sz val="10"/>
      <color theme="5" tint="-0.249977111117893"/>
      <name val="Arial-BoldMT"/>
    </font>
    <font>
      <sz val="10"/>
      <name val="Arial-BoldMT"/>
    </font>
    <font>
      <b/>
      <sz val="10"/>
      <color rgb="FFFF0000"/>
      <name val="ArialMT"/>
    </font>
    <font>
      <sz val="11"/>
      <color rgb="FFFF0000"/>
      <name val="Arial-BoldMT"/>
    </font>
    <font>
      <b/>
      <sz val="11"/>
      <color rgb="FFFF0000"/>
      <name val="Arial-BoldMT"/>
    </font>
    <font>
      <b/>
      <sz val="11"/>
      <color rgb="FFFF0000"/>
      <name val="ArialMT"/>
    </font>
    <font>
      <b/>
      <u/>
      <sz val="9"/>
      <color indexed="81"/>
      <name val="Tahoma"/>
      <family val="2"/>
    </font>
    <font>
      <sz val="10"/>
      <color theme="1"/>
      <name val="ArialMT"/>
    </font>
    <font>
      <sz val="11"/>
      <color theme="5" tint="-0.249977111117893"/>
      <name val="Arial-BoldMT"/>
    </font>
    <font>
      <sz val="11"/>
      <name val="Arial-BoldMT"/>
    </font>
    <font>
      <sz val="11"/>
      <name val="ArialMT"/>
    </font>
    <font>
      <b/>
      <sz val="8"/>
      <color rgb="FF000000"/>
      <name val="Calibri-Bold"/>
    </font>
    <font>
      <sz val="8"/>
      <color rgb="FF000000"/>
      <name val="Calibri"/>
      <family val="2"/>
      <scheme val="minor"/>
    </font>
    <font>
      <b/>
      <u/>
      <sz val="8"/>
      <color rgb="FF000000"/>
      <name val="Calibri-Bold"/>
    </font>
    <font>
      <u/>
      <sz val="8"/>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rgb="FFFFCCCC"/>
        <bgColor indexed="64"/>
      </patternFill>
    </fill>
  </fills>
  <borders count="26">
    <border>
      <left/>
      <right/>
      <top/>
      <bottom/>
      <diagonal/>
    </border>
    <border>
      <left/>
      <right/>
      <top style="thin">
        <color indexed="64"/>
      </top>
      <bottom style="double">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34" fillId="0" borderId="0" applyNumberFormat="0" applyFill="0" applyBorder="0" applyAlignment="0" applyProtection="0"/>
  </cellStyleXfs>
  <cellXfs count="151">
    <xf numFmtId="0" fontId="0" fillId="0" borderId="0" xfId="0"/>
    <xf numFmtId="0" fontId="3" fillId="0" borderId="0" xfId="0" applyFont="1"/>
    <xf numFmtId="0" fontId="5" fillId="0" borderId="0" xfId="0" applyFont="1" applyAlignment="1">
      <alignment vertical="center" wrapText="1"/>
    </xf>
    <xf numFmtId="3" fontId="0" fillId="0" borderId="0" xfId="0" applyNumberFormat="1"/>
    <xf numFmtId="0" fontId="0" fillId="0" borderId="0" xfId="0" applyAlignment="1">
      <alignment wrapText="1"/>
    </xf>
    <xf numFmtId="0" fontId="4" fillId="0" borderId="0" xfId="0" applyFont="1" applyAlignment="1">
      <alignment vertical="center" wrapText="1"/>
    </xf>
    <xf numFmtId="0" fontId="6" fillId="0" borderId="0" xfId="0" applyFont="1"/>
    <xf numFmtId="0" fontId="4" fillId="0" borderId="0" xfId="0" applyFont="1" applyAlignment="1">
      <alignment horizontal="center" vertical="center" wrapText="1"/>
    </xf>
    <xf numFmtId="3" fontId="5" fillId="0" borderId="1" xfId="0" applyNumberFormat="1" applyFont="1" applyBorder="1" applyAlignment="1">
      <alignment vertical="center" wrapText="1"/>
    </xf>
    <xf numFmtId="0" fontId="2" fillId="0" borderId="0" xfId="0" applyFont="1"/>
    <xf numFmtId="3" fontId="8" fillId="0" borderId="0" xfId="0" applyNumberFormat="1" applyFont="1" applyAlignment="1">
      <alignment vertical="center" wrapText="1"/>
    </xf>
    <xf numFmtId="0" fontId="8" fillId="0" borderId="0" xfId="0" applyFont="1" applyAlignment="1">
      <alignment vertical="center" wrapText="1"/>
    </xf>
    <xf numFmtId="0" fontId="11" fillId="0" borderId="0" xfId="0" applyFont="1"/>
    <xf numFmtId="3" fontId="11" fillId="0" borderId="0" xfId="0" applyNumberFormat="1" applyFont="1"/>
    <xf numFmtId="0" fontId="3" fillId="0" borderId="0" xfId="0" applyFont="1" applyAlignment="1">
      <alignment wrapText="1"/>
    </xf>
    <xf numFmtId="0" fontId="13" fillId="0" borderId="0" xfId="0" applyFont="1"/>
    <xf numFmtId="0" fontId="3" fillId="0" borderId="0" xfId="0" applyFont="1" applyAlignment="1">
      <alignment horizontal="center"/>
    </xf>
    <xf numFmtId="0" fontId="0" fillId="0" borderId="2" xfId="0" applyBorder="1"/>
    <xf numFmtId="0" fontId="14" fillId="0" borderId="0" xfId="0" applyFont="1"/>
    <xf numFmtId="0" fontId="14" fillId="0" borderId="0" xfId="0" applyFont="1" applyAlignment="1">
      <alignment vertical="center" wrapText="1"/>
    </xf>
    <xf numFmtId="0" fontId="0" fillId="0" borderId="3" xfId="0" applyBorder="1"/>
    <xf numFmtId="0" fontId="0" fillId="0" borderId="4" xfId="0" applyBorder="1"/>
    <xf numFmtId="0" fontId="0" fillId="0" borderId="5" xfId="0" applyBorder="1"/>
    <xf numFmtId="0" fontId="3" fillId="0" borderId="6" xfId="0" applyFont="1" applyBorder="1" applyAlignment="1">
      <alignment wrapText="1"/>
    </xf>
    <xf numFmtId="0" fontId="0" fillId="0" borderId="0" xfId="0" applyBorder="1"/>
    <xf numFmtId="0" fontId="0" fillId="0" borderId="7" xfId="0" applyBorder="1"/>
    <xf numFmtId="0" fontId="0" fillId="0" borderId="6" xfId="0" applyBorder="1"/>
    <xf numFmtId="0" fontId="4" fillId="0" borderId="0" xfId="0" applyFont="1" applyBorder="1"/>
    <xf numFmtId="0" fontId="4" fillId="0" borderId="6" xfId="0" applyFont="1" applyBorder="1"/>
    <xf numFmtId="0" fontId="5" fillId="0" borderId="6" xfId="0" applyFont="1" applyBorder="1" applyAlignment="1">
      <alignment vertical="center" wrapText="1"/>
    </xf>
    <xf numFmtId="3" fontId="5" fillId="0" borderId="0" xfId="0" applyNumberFormat="1" applyFont="1" applyBorder="1" applyAlignment="1">
      <alignment vertical="center" wrapText="1"/>
    </xf>
    <xf numFmtId="0" fontId="0" fillId="0" borderId="8" xfId="0" applyBorder="1"/>
    <xf numFmtId="0" fontId="0" fillId="0" borderId="9" xfId="0" applyBorder="1"/>
    <xf numFmtId="0" fontId="0" fillId="0" borderId="10" xfId="0" applyBorder="1"/>
    <xf numFmtId="0" fontId="15" fillId="0" borderId="0" xfId="0" applyFont="1" applyAlignment="1">
      <alignment horizontal="left" vertical="center" wrapText="1"/>
    </xf>
    <xf numFmtId="0" fontId="0" fillId="0" borderId="1" xfId="0" applyBorder="1"/>
    <xf numFmtId="0" fontId="0" fillId="2" borderId="1" xfId="0" applyFill="1" applyBorder="1"/>
    <xf numFmtId="3" fontId="7" fillId="0" borderId="11" xfId="0" applyNumberFormat="1" applyFont="1" applyBorder="1" applyAlignment="1">
      <alignment vertical="center" wrapText="1"/>
    </xf>
    <xf numFmtId="3" fontId="7" fillId="0" borderId="12" xfId="0" applyNumberFormat="1" applyFont="1" applyBorder="1" applyAlignment="1">
      <alignment horizontal="center" vertical="center" wrapText="1"/>
    </xf>
    <xf numFmtId="0" fontId="0" fillId="0" borderId="0" xfId="0" applyFont="1"/>
    <xf numFmtId="0" fontId="16" fillId="0" borderId="0" xfId="0" applyFont="1" applyAlignment="1">
      <alignment vertical="center" wrapText="1"/>
    </xf>
    <xf numFmtId="0" fontId="12" fillId="0" borderId="0" xfId="0" applyFont="1"/>
    <xf numFmtId="3" fontId="14" fillId="0" borderId="0" xfId="0" applyNumberFormat="1" applyFont="1" applyAlignment="1">
      <alignment vertical="center" wrapText="1"/>
    </xf>
    <xf numFmtId="3" fontId="16" fillId="0" borderId="0" xfId="0" applyNumberFormat="1" applyFont="1" applyAlignment="1">
      <alignment vertical="center" wrapText="1"/>
    </xf>
    <xf numFmtId="0" fontId="17" fillId="0" borderId="0" xfId="0" applyFont="1"/>
    <xf numFmtId="3" fontId="16" fillId="0" borderId="1" xfId="0" applyNumberFormat="1" applyFont="1" applyBorder="1" applyAlignment="1">
      <alignment vertical="center" wrapText="1"/>
    </xf>
    <xf numFmtId="0" fontId="14" fillId="0" borderId="1" xfId="0" applyFont="1" applyBorder="1" applyAlignment="1">
      <alignment vertical="center" wrapText="1"/>
    </xf>
    <xf numFmtId="0" fontId="20" fillId="0" borderId="0" xfId="0" applyFont="1" applyAlignment="1">
      <alignment vertical="center" wrapText="1"/>
    </xf>
    <xf numFmtId="3" fontId="1" fillId="0" borderId="0" xfId="0" applyNumberFormat="1" applyFont="1"/>
    <xf numFmtId="0" fontId="1" fillId="0" borderId="0" xfId="0" applyFont="1"/>
    <xf numFmtId="0" fontId="21" fillId="0" borderId="0" xfId="0" applyFont="1"/>
    <xf numFmtId="3" fontId="0" fillId="0" borderId="13" xfId="0" applyNumberFormat="1" applyBorder="1"/>
    <xf numFmtId="0" fontId="13" fillId="0" borderId="0" xfId="0" applyFont="1" applyAlignment="1">
      <alignment wrapText="1"/>
    </xf>
    <xf numFmtId="0" fontId="16"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xf numFmtId="3" fontId="16" fillId="0" borderId="0" xfId="0" applyNumberFormat="1" applyFont="1" applyBorder="1" applyAlignment="1">
      <alignment vertical="center" wrapText="1"/>
    </xf>
    <xf numFmtId="3" fontId="0" fillId="0" borderId="0" xfId="0" applyNumberFormat="1" applyBorder="1"/>
    <xf numFmtId="3" fontId="14" fillId="0" borderId="0" xfId="0" applyNumberFormat="1" applyFont="1" applyBorder="1" applyAlignment="1">
      <alignment vertical="center" wrapText="1"/>
    </xf>
    <xf numFmtId="3" fontId="1" fillId="0" borderId="0" xfId="0" applyNumberFormat="1" applyFont="1" applyBorder="1"/>
    <xf numFmtId="3" fontId="0" fillId="2" borderId="1" xfId="0" applyNumberFormat="1" applyFill="1" applyBorder="1"/>
    <xf numFmtId="0" fontId="3" fillId="0" borderId="0" xfId="0" applyFont="1" applyAlignment="1">
      <alignment vertical="center" wrapText="1"/>
    </xf>
    <xf numFmtId="0" fontId="13" fillId="0" borderId="0" xfId="0" applyFont="1" applyFill="1" applyBorder="1" applyAlignment="1">
      <alignment wrapText="1"/>
    </xf>
    <xf numFmtId="3" fontId="0" fillId="0" borderId="0" xfId="0" applyNumberFormat="1" applyFill="1" applyBorder="1"/>
    <xf numFmtId="0" fontId="3" fillId="0" borderId="0" xfId="0" applyFont="1" applyFill="1" applyBorder="1"/>
    <xf numFmtId="0" fontId="0" fillId="0" borderId="0" xfId="0" applyFill="1" applyBorder="1"/>
    <xf numFmtId="0" fontId="26" fillId="0" borderId="0" xfId="0" applyFont="1" applyAlignment="1">
      <alignment wrapText="1"/>
    </xf>
    <xf numFmtId="3" fontId="0" fillId="0" borderId="11" xfId="0" applyNumberFormat="1" applyFill="1" applyBorder="1"/>
    <xf numFmtId="0" fontId="22" fillId="0" borderId="0" xfId="0" applyFont="1" applyAlignment="1">
      <alignment wrapText="1"/>
    </xf>
    <xf numFmtId="3" fontId="0" fillId="0" borderId="12" xfId="0" applyNumberFormat="1" applyFill="1" applyBorder="1"/>
    <xf numFmtId="0" fontId="12" fillId="0" borderId="0" xfId="0" applyFont="1" applyAlignment="1">
      <alignment wrapText="1"/>
    </xf>
    <xf numFmtId="0" fontId="16" fillId="0" borderId="0" xfId="0" applyFont="1" applyFill="1" applyAlignment="1">
      <alignment vertical="center" wrapText="1"/>
    </xf>
    <xf numFmtId="0" fontId="0" fillId="0" borderId="0" xfId="0" applyFill="1"/>
    <xf numFmtId="0" fontId="14" fillId="0" borderId="0" xfId="0" applyFont="1" applyFill="1" applyAlignment="1">
      <alignment vertical="center" wrapText="1"/>
    </xf>
    <xf numFmtId="3" fontId="7" fillId="0" borderId="14" xfId="0" applyNumberFormat="1" applyFont="1" applyBorder="1" applyAlignment="1">
      <alignment vertical="center" wrapText="1"/>
    </xf>
    <xf numFmtId="3" fontId="7" fillId="0" borderId="15" xfId="0" applyNumberFormat="1" applyFont="1" applyBorder="1" applyAlignment="1">
      <alignment vertical="center" wrapText="1"/>
    </xf>
    <xf numFmtId="3" fontId="7" fillId="0" borderId="16" xfId="0" applyNumberFormat="1" applyFont="1" applyBorder="1" applyAlignment="1">
      <alignment vertical="center" wrapText="1"/>
    </xf>
    <xf numFmtId="3" fontId="7" fillId="0" borderId="17" xfId="0" applyNumberFormat="1" applyFont="1" applyBorder="1" applyAlignment="1">
      <alignment vertical="center" wrapText="1"/>
    </xf>
    <xf numFmtId="3" fontId="7" fillId="0" borderId="18" xfId="0" applyNumberFormat="1" applyFont="1" applyBorder="1" applyAlignment="1">
      <alignment horizontal="center" vertical="center" wrapText="1"/>
    </xf>
    <xf numFmtId="3" fontId="32" fillId="0" borderId="0" xfId="0" applyNumberFormat="1" applyFont="1" applyAlignment="1">
      <alignment vertical="center" wrapText="1"/>
    </xf>
    <xf numFmtId="0" fontId="2" fillId="0" borderId="0" xfId="0" applyFont="1" applyAlignment="1">
      <alignment wrapText="1"/>
    </xf>
    <xf numFmtId="0" fontId="0" fillId="0" borderId="0" xfId="0" applyFont="1" applyAlignment="1">
      <alignment wrapText="1"/>
    </xf>
    <xf numFmtId="0" fontId="27" fillId="0" borderId="0" xfId="0" applyFont="1"/>
    <xf numFmtId="0" fontId="35" fillId="0" borderId="0" xfId="1" applyFont="1"/>
    <xf numFmtId="0" fontId="27" fillId="3" borderId="0" xfId="0" applyFont="1" applyFill="1"/>
    <xf numFmtId="3" fontId="16" fillId="0" borderId="0" xfId="0" applyNumberFormat="1" applyFont="1" applyFill="1" applyAlignment="1">
      <alignment vertical="center" wrapText="1"/>
    </xf>
    <xf numFmtId="3" fontId="0" fillId="0" borderId="0" xfId="0" applyNumberFormat="1" applyFill="1"/>
    <xf numFmtId="0" fontId="27" fillId="0" borderId="0" xfId="0" applyFont="1" applyAlignment="1">
      <alignment wrapText="1"/>
    </xf>
    <xf numFmtId="0" fontId="27" fillId="0" borderId="0" xfId="0" applyFont="1" applyAlignment="1">
      <alignment vertical="top" wrapText="1"/>
    </xf>
    <xf numFmtId="0" fontId="0" fillId="0" borderId="0" xfId="0" applyAlignment="1">
      <alignment vertical="top" wrapText="1"/>
    </xf>
    <xf numFmtId="3" fontId="36" fillId="0" borderId="0" xfId="0" applyNumberFormat="1" applyFont="1" applyBorder="1" applyAlignment="1">
      <alignment vertical="center" wrapText="1"/>
    </xf>
    <xf numFmtId="3" fontId="37" fillId="0" borderId="0" xfId="0" applyNumberFormat="1" applyFont="1" applyBorder="1" applyAlignment="1">
      <alignment vertical="center" wrapText="1"/>
    </xf>
    <xf numFmtId="3" fontId="0" fillId="0" borderId="0" xfId="0" applyNumberFormat="1" applyAlignment="1">
      <alignment wrapText="1"/>
    </xf>
    <xf numFmtId="0" fontId="20" fillId="0" borderId="6" xfId="0" applyFont="1" applyBorder="1" applyAlignment="1">
      <alignment vertical="center" wrapText="1"/>
    </xf>
    <xf numFmtId="3" fontId="20" fillId="0" borderId="0" xfId="0" applyNumberFormat="1" applyFont="1" applyBorder="1" applyAlignment="1">
      <alignment vertical="center" wrapText="1"/>
    </xf>
    <xf numFmtId="3" fontId="39" fillId="0" borderId="0" xfId="0" applyNumberFormat="1" applyFont="1" applyFill="1" applyAlignment="1">
      <alignment vertical="center" wrapText="1"/>
    </xf>
    <xf numFmtId="0" fontId="39" fillId="0" borderId="0" xfId="0" applyFont="1" applyFill="1" applyAlignment="1">
      <alignment vertical="center" wrapText="1"/>
    </xf>
    <xf numFmtId="3" fontId="1" fillId="0" borderId="0" xfId="0" applyNumberFormat="1" applyFont="1" applyFill="1"/>
    <xf numFmtId="0" fontId="40" fillId="0" borderId="0" xfId="0" applyFont="1" applyFill="1" applyAlignment="1">
      <alignment vertical="center" wrapText="1"/>
    </xf>
    <xf numFmtId="0" fontId="1" fillId="0" borderId="0" xfId="0" applyFont="1" applyFill="1"/>
    <xf numFmtId="0" fontId="41" fillId="0" borderId="0" xfId="0" applyFont="1" applyAlignment="1">
      <alignment wrapText="1"/>
    </xf>
    <xf numFmtId="0" fontId="43" fillId="0" borderId="0" xfId="0" applyFont="1" applyAlignment="1">
      <alignment vertical="center" wrapText="1"/>
    </xf>
    <xf numFmtId="0" fontId="0" fillId="4" borderId="0" xfId="0" applyFill="1"/>
    <xf numFmtId="0" fontId="5" fillId="4" borderId="0" xfId="0" applyFont="1" applyFill="1" applyAlignment="1">
      <alignment vertical="center" wrapText="1"/>
    </xf>
    <xf numFmtId="3" fontId="32" fillId="4" borderId="0" xfId="0" applyNumberFormat="1" applyFont="1" applyFill="1" applyAlignment="1">
      <alignment vertical="center" wrapText="1"/>
    </xf>
    <xf numFmtId="0" fontId="20" fillId="4" borderId="0" xfId="0" applyFont="1" applyFill="1" applyAlignment="1">
      <alignment vertical="center" wrapText="1"/>
    </xf>
    <xf numFmtId="3" fontId="20" fillId="0" borderId="0" xfId="0" applyNumberFormat="1" applyFont="1" applyAlignment="1">
      <alignment vertical="center" wrapText="1"/>
    </xf>
    <xf numFmtId="3" fontId="0" fillId="5" borderId="1" xfId="0" applyNumberFormat="1" applyFill="1" applyBorder="1"/>
    <xf numFmtId="3" fontId="44" fillId="0" borderId="0" xfId="0" applyNumberFormat="1" applyFont="1" applyAlignment="1">
      <alignment vertical="center" wrapText="1"/>
    </xf>
    <xf numFmtId="3" fontId="45" fillId="0" borderId="0" xfId="0" applyNumberFormat="1" applyFont="1" applyAlignment="1">
      <alignment vertical="center" wrapText="1"/>
    </xf>
    <xf numFmtId="0" fontId="0" fillId="5" borderId="0" xfId="0" applyFill="1"/>
    <xf numFmtId="0" fontId="6" fillId="0" borderId="0" xfId="0" applyFont="1" applyFill="1"/>
    <xf numFmtId="0" fontId="11" fillId="0" borderId="0" xfId="0" applyFont="1" applyFill="1"/>
    <xf numFmtId="0" fontId="3" fillId="0" borderId="0" xfId="0" applyFont="1" applyFill="1"/>
    <xf numFmtId="0" fontId="4" fillId="0" borderId="0" xfId="0" applyFont="1" applyFill="1" applyAlignment="1">
      <alignment horizontal="center" vertical="center" wrapText="1"/>
    </xf>
    <xf numFmtId="0" fontId="5" fillId="0" borderId="0" xfId="0" applyFont="1" applyFill="1" applyAlignment="1">
      <alignment vertical="center" wrapText="1"/>
    </xf>
    <xf numFmtId="3" fontId="8" fillId="0" borderId="0" xfId="0" applyNumberFormat="1" applyFont="1" applyFill="1" applyAlignment="1">
      <alignment vertical="center" wrapText="1"/>
    </xf>
    <xf numFmtId="3" fontId="11" fillId="0" borderId="0" xfId="0" applyNumberFormat="1" applyFont="1" applyFill="1"/>
    <xf numFmtId="0" fontId="20" fillId="0" borderId="0" xfId="0" applyFont="1" applyFill="1" applyAlignment="1">
      <alignment vertical="center" wrapText="1"/>
    </xf>
    <xf numFmtId="0" fontId="43" fillId="0" borderId="0" xfId="0" applyFont="1" applyFill="1" applyAlignment="1">
      <alignment vertical="center" wrapText="1"/>
    </xf>
    <xf numFmtId="3" fontId="5" fillId="0" borderId="1" xfId="0" applyNumberFormat="1" applyFont="1" applyFill="1" applyBorder="1" applyAlignment="1">
      <alignment vertical="center" wrapText="1"/>
    </xf>
    <xf numFmtId="3" fontId="35" fillId="0" borderId="0" xfId="0" applyNumberFormat="1" applyFont="1"/>
    <xf numFmtId="0" fontId="32" fillId="0" borderId="6" xfId="0" applyFont="1" applyBorder="1" applyAlignment="1">
      <alignment vertical="center" wrapText="1"/>
    </xf>
    <xf numFmtId="3" fontId="32" fillId="0" borderId="0" xfId="0" applyNumberFormat="1" applyFont="1" applyBorder="1" applyAlignment="1">
      <alignment vertical="center" wrapText="1"/>
    </xf>
    <xf numFmtId="3" fontId="39" fillId="0" borderId="0" xfId="0" applyNumberFormat="1" applyFont="1" applyAlignment="1">
      <alignment vertical="center" wrapText="1"/>
    </xf>
    <xf numFmtId="0" fontId="40" fillId="0" borderId="0" xfId="0" applyFont="1" applyAlignment="1">
      <alignment vertical="center" wrapText="1"/>
    </xf>
    <xf numFmtId="0" fontId="35" fillId="4" borderId="0" xfId="0" applyFont="1" applyFill="1"/>
    <xf numFmtId="3" fontId="46" fillId="4" borderId="0" xfId="0" applyNumberFormat="1" applyFont="1" applyFill="1"/>
    <xf numFmtId="3" fontId="5" fillId="0" borderId="0" xfId="0" applyNumberFormat="1" applyFont="1" applyFill="1" applyBorder="1" applyAlignment="1">
      <alignment vertical="center" wrapText="1"/>
    </xf>
    <xf numFmtId="0" fontId="47" fillId="0" borderId="0" xfId="0" applyFont="1"/>
    <xf numFmtId="0" fontId="48" fillId="0" borderId="0" xfId="0" applyFont="1"/>
    <xf numFmtId="9" fontId="47" fillId="0" borderId="0" xfId="0" applyNumberFormat="1" applyFont="1"/>
    <xf numFmtId="3" fontId="46" fillId="0" borderId="0" xfId="0" applyNumberFormat="1" applyFont="1" applyFill="1"/>
    <xf numFmtId="0" fontId="48" fillId="0" borderId="1" xfId="0" applyFont="1" applyBorder="1"/>
    <xf numFmtId="0" fontId="48" fillId="0" borderId="19" xfId="0" applyFont="1" applyBorder="1"/>
    <xf numFmtId="3" fontId="0" fillId="0" borderId="1" xfId="0" applyNumberFormat="1" applyBorder="1"/>
    <xf numFmtId="0" fontId="49" fillId="0" borderId="0" xfId="0" applyFont="1"/>
    <xf numFmtId="0" fontId="48" fillId="0" borderId="0" xfId="0" applyFont="1" applyAlignment="1">
      <alignment wrapText="1"/>
    </xf>
    <xf numFmtId="0" fontId="47" fillId="0" borderId="0" xfId="0" applyFont="1" applyAlignment="1">
      <alignment wrapText="1"/>
    </xf>
    <xf numFmtId="0" fontId="0" fillId="0" borderId="20" xfId="0" applyBorder="1"/>
    <xf numFmtId="0" fontId="0" fillId="0" borderId="21" xfId="0" applyBorder="1"/>
    <xf numFmtId="0" fontId="47" fillId="0" borderId="22" xfId="0" applyFont="1" applyBorder="1"/>
    <xf numFmtId="0" fontId="0" fillId="0" borderId="23" xfId="0" applyBorder="1"/>
    <xf numFmtId="0" fontId="48" fillId="0" borderId="22" xfId="0" applyFont="1" applyBorder="1"/>
    <xf numFmtId="0" fontId="0" fillId="0" borderId="22" xfId="0" applyBorder="1"/>
    <xf numFmtId="0" fontId="48" fillId="0" borderId="0" xfId="0" applyFont="1" applyBorder="1"/>
    <xf numFmtId="0" fontId="50" fillId="0" borderId="22" xfId="0" applyFont="1" applyBorder="1"/>
    <xf numFmtId="0" fontId="17" fillId="0" borderId="0" xfId="0" applyFont="1" applyBorder="1"/>
    <xf numFmtId="0" fontId="0" fillId="0" borderId="24" xfId="0" applyBorder="1"/>
    <xf numFmtId="0" fontId="0" fillId="0" borderId="19" xfId="0" applyBorder="1"/>
    <xf numFmtId="0" fontId="0" fillId="0" borderId="25" xfId="0" applyBorder="1"/>
  </cellXfs>
  <cellStyles count="2">
    <cellStyle name="Hyperlink" xfId="1" builtinId="8"/>
    <cellStyle name="Normal" xfId="0" builtinId="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epreciation@%25%20p.a." TargetMode="External"/><Relationship Id="rId1" Type="http://schemas.openxmlformats.org/officeDocument/2006/relationships/hyperlink" Target="mailto:Depreciation@%25%20p.a."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451"/>
  <sheetViews>
    <sheetView tabSelected="1" topLeftCell="Y19" zoomScaleNormal="100" workbookViewId="0">
      <selection activeCell="AK14" sqref="AK14"/>
    </sheetView>
  </sheetViews>
  <sheetFormatPr defaultRowHeight="14.4"/>
  <cols>
    <col min="1" max="1" width="26.44140625" bestFit="1" customWidth="1"/>
    <col min="2" max="2" width="17.77734375" bestFit="1" customWidth="1"/>
    <col min="3" max="3" width="50.6640625" bestFit="1" customWidth="1"/>
    <col min="4" max="4" width="62.6640625" customWidth="1"/>
    <col min="5" max="5" width="25.44140625" bestFit="1" customWidth="1"/>
    <col min="6" max="6" width="47.77734375" customWidth="1"/>
    <col min="8" max="8" width="10.21875" customWidth="1"/>
    <col min="10" max="10" width="18.44140625" bestFit="1" customWidth="1"/>
    <col min="13" max="13" width="29" bestFit="1" customWidth="1"/>
    <col min="14" max="14" width="11.6640625" bestFit="1" customWidth="1"/>
    <col min="16" max="16" width="11.33203125" customWidth="1"/>
  </cols>
  <sheetData>
    <row r="1" spans="1:34">
      <c r="Z1" s="139"/>
      <c r="AA1" s="17"/>
      <c r="AB1" s="17"/>
      <c r="AC1" s="17"/>
      <c r="AD1" s="17"/>
      <c r="AE1" s="17"/>
      <c r="AF1" s="17"/>
      <c r="AG1" s="17"/>
      <c r="AH1" s="140"/>
    </row>
    <row r="2" spans="1:34" ht="28.8">
      <c r="J2" s="14" t="s">
        <v>15</v>
      </c>
      <c r="M2" s="16" t="s">
        <v>17</v>
      </c>
      <c r="N2" s="16" t="s">
        <v>18</v>
      </c>
      <c r="P2" s="80" t="s">
        <v>39</v>
      </c>
      <c r="Z2" s="141" t="s">
        <v>204</v>
      </c>
      <c r="AA2" s="24"/>
      <c r="AB2" s="24"/>
      <c r="AC2" s="24"/>
      <c r="AD2" s="24"/>
      <c r="AE2" s="24"/>
      <c r="AF2" s="24"/>
      <c r="AG2" s="24"/>
      <c r="AH2" s="142"/>
    </row>
    <row r="3" spans="1:34">
      <c r="A3" s="1"/>
      <c r="Z3" s="143" t="s">
        <v>205</v>
      </c>
      <c r="AA3" s="24"/>
      <c r="AB3" s="24"/>
      <c r="AC3" s="24"/>
      <c r="AD3" s="24"/>
      <c r="AE3" s="24"/>
      <c r="AF3" s="24"/>
      <c r="AG3" s="24"/>
      <c r="AH3" s="142"/>
    </row>
    <row r="4" spans="1:34">
      <c r="A4" s="1" t="s">
        <v>13</v>
      </c>
      <c r="Z4" s="144"/>
      <c r="AA4" s="24"/>
      <c r="AB4" s="24"/>
      <c r="AC4" s="24"/>
      <c r="AD4" s="24"/>
      <c r="AE4" s="24"/>
      <c r="AF4" s="24"/>
      <c r="AG4" s="24"/>
      <c r="AH4" s="142"/>
    </row>
    <row r="5" spans="1:34" ht="57.6">
      <c r="B5" s="5" t="s">
        <v>7</v>
      </c>
      <c r="C5" s="5" t="s">
        <v>8</v>
      </c>
      <c r="D5" s="5" t="s">
        <v>9</v>
      </c>
      <c r="E5" s="7" t="s">
        <v>105</v>
      </c>
      <c r="F5" s="7" t="s">
        <v>106</v>
      </c>
      <c r="H5" s="80" t="s">
        <v>124</v>
      </c>
      <c r="Z5" s="141" t="s">
        <v>206</v>
      </c>
      <c r="AA5" s="24"/>
      <c r="AB5" s="24"/>
      <c r="AC5" s="24"/>
      <c r="AD5" s="24"/>
      <c r="AE5" s="24"/>
      <c r="AF5" s="24"/>
      <c r="AG5" s="24"/>
      <c r="AH5" s="142"/>
    </row>
    <row r="6" spans="1:34">
      <c r="B6" s="7" t="s">
        <v>10</v>
      </c>
      <c r="C6" s="7" t="s">
        <v>0</v>
      </c>
      <c r="D6" s="9" t="s">
        <v>12</v>
      </c>
      <c r="Z6" s="144"/>
      <c r="AA6" s="24"/>
      <c r="AB6" s="24"/>
      <c r="AC6" s="24"/>
      <c r="AD6" s="145" t="s">
        <v>207</v>
      </c>
      <c r="AE6" s="24"/>
      <c r="AF6" s="24"/>
      <c r="AG6" s="24"/>
      <c r="AH6" s="142"/>
    </row>
    <row r="7" spans="1:34">
      <c r="A7" s="2" t="s">
        <v>3</v>
      </c>
      <c r="B7" s="10">
        <v>1750000</v>
      </c>
      <c r="C7" s="10">
        <v>450000</v>
      </c>
      <c r="D7" s="11">
        <v>25</v>
      </c>
      <c r="E7" s="6">
        <v>11</v>
      </c>
      <c r="F7" s="6">
        <v>12</v>
      </c>
      <c r="P7" s="6">
        <v>2200000</v>
      </c>
      <c r="Z7" s="144"/>
      <c r="AA7" s="24"/>
      <c r="AB7" s="24"/>
      <c r="AC7" s="24"/>
      <c r="AD7" s="24"/>
      <c r="AE7" s="24"/>
      <c r="AF7" s="24"/>
      <c r="AG7" s="24"/>
      <c r="AH7" s="142"/>
    </row>
    <row r="8" spans="1:34">
      <c r="A8" s="2"/>
      <c r="B8" s="10"/>
      <c r="C8" s="10"/>
      <c r="D8" s="11"/>
      <c r="Z8" s="143" t="s">
        <v>208</v>
      </c>
      <c r="AA8" s="24"/>
      <c r="AB8" s="24"/>
      <c r="AC8" s="24"/>
      <c r="AD8" s="24"/>
      <c r="AE8" s="24"/>
      <c r="AF8" s="24"/>
      <c r="AG8" s="24"/>
      <c r="AH8" s="142"/>
    </row>
    <row r="9" spans="1:34">
      <c r="A9" s="2" t="s">
        <v>4</v>
      </c>
      <c r="B9" s="10">
        <v>1575000</v>
      </c>
      <c r="C9" s="11">
        <v>185000</v>
      </c>
      <c r="D9" s="11">
        <v>7</v>
      </c>
      <c r="E9" s="6">
        <v>11</v>
      </c>
      <c r="F9" s="6">
        <v>12</v>
      </c>
      <c r="P9" s="6">
        <v>950000</v>
      </c>
      <c r="Z9" s="141" t="s">
        <v>209</v>
      </c>
      <c r="AA9" s="24"/>
      <c r="AB9" s="24"/>
      <c r="AC9" s="24"/>
      <c r="AD9" s="24"/>
      <c r="AE9" s="24"/>
      <c r="AF9" s="24"/>
      <c r="AG9" s="24"/>
      <c r="AH9" s="142"/>
    </row>
    <row r="10" spans="1:34">
      <c r="A10" s="2" t="s">
        <v>90</v>
      </c>
      <c r="B10" s="10">
        <v>18500</v>
      </c>
      <c r="C10" s="11"/>
      <c r="D10" s="11"/>
      <c r="Z10" s="143" t="s">
        <v>210</v>
      </c>
      <c r="AA10" s="24"/>
      <c r="AB10" s="24"/>
      <c r="AC10" s="24"/>
      <c r="AD10" s="24"/>
      <c r="AE10" s="145" t="s">
        <v>212</v>
      </c>
      <c r="AF10" s="24"/>
      <c r="AG10" s="24"/>
      <c r="AH10" s="142"/>
    </row>
    <row r="11" spans="1:34" ht="26.4">
      <c r="A11" s="2" t="s">
        <v>91</v>
      </c>
      <c r="B11" s="79">
        <v>0</v>
      </c>
      <c r="C11" s="11"/>
      <c r="D11" s="11"/>
      <c r="Z11" s="143" t="s">
        <v>211</v>
      </c>
      <c r="AA11" s="24"/>
      <c r="AB11" s="24"/>
      <c r="AC11" s="24"/>
      <c r="AD11" s="24"/>
      <c r="AE11" s="24"/>
      <c r="AF11" s="24"/>
      <c r="AG11" s="24"/>
      <c r="AH11" s="142"/>
    </row>
    <row r="12" spans="1:34">
      <c r="A12" s="2"/>
      <c r="B12" s="10"/>
      <c r="C12" s="11"/>
      <c r="D12" s="11"/>
      <c r="Z12" s="144"/>
      <c r="AA12" s="24"/>
      <c r="AB12" s="24"/>
      <c r="AC12" s="24"/>
      <c r="AD12" s="24"/>
      <c r="AE12" s="24"/>
      <c r="AF12" s="24"/>
      <c r="AG12" s="24"/>
      <c r="AH12" s="142"/>
    </row>
    <row r="13" spans="1:34" ht="26.4">
      <c r="A13" s="2" t="s">
        <v>110</v>
      </c>
      <c r="B13" s="90">
        <v>723850</v>
      </c>
      <c r="C13" s="11">
        <v>0</v>
      </c>
      <c r="D13" s="11"/>
      <c r="P13" s="6">
        <v>0</v>
      </c>
      <c r="Z13" s="141" t="s">
        <v>213</v>
      </c>
      <c r="AA13" s="24"/>
      <c r="AB13" s="24"/>
      <c r="AC13" s="24"/>
      <c r="AD13" s="24"/>
      <c r="AE13" s="24"/>
      <c r="AF13" s="24"/>
      <c r="AG13" s="24"/>
      <c r="AH13" s="142"/>
    </row>
    <row r="14" spans="1:34" ht="26.4">
      <c r="A14" s="2" t="s">
        <v>128</v>
      </c>
      <c r="B14" s="90">
        <v>0</v>
      </c>
      <c r="C14" s="11"/>
      <c r="D14" s="11"/>
      <c r="P14" s="6"/>
      <c r="Z14" s="146" t="s">
        <v>216</v>
      </c>
      <c r="AA14" s="24"/>
      <c r="AB14" s="24"/>
      <c r="AC14" s="24"/>
      <c r="AD14" s="24"/>
      <c r="AE14" s="147" t="s">
        <v>217</v>
      </c>
      <c r="AF14" s="24"/>
      <c r="AG14" s="24"/>
      <c r="AH14" s="142"/>
    </row>
    <row r="15" spans="1:34" ht="26.4">
      <c r="A15" s="2" t="s">
        <v>129</v>
      </c>
      <c r="B15" s="91">
        <v>0</v>
      </c>
      <c r="C15" s="11"/>
      <c r="D15" s="11"/>
      <c r="P15" s="6"/>
      <c r="Z15" s="143" t="s">
        <v>219</v>
      </c>
      <c r="AA15" s="24"/>
      <c r="AB15" s="24"/>
      <c r="AC15" s="24"/>
      <c r="AD15" s="24"/>
      <c r="AE15" s="24" t="s">
        <v>218</v>
      </c>
      <c r="AF15" s="24"/>
      <c r="AG15" s="24"/>
      <c r="AH15" s="142"/>
    </row>
    <row r="16" spans="1:34">
      <c r="A16" s="2"/>
      <c r="B16" s="10"/>
      <c r="C16" s="11"/>
      <c r="D16" s="11"/>
      <c r="P16" s="6"/>
      <c r="Z16" s="143" t="s">
        <v>221</v>
      </c>
      <c r="AA16" s="24"/>
      <c r="AB16" s="24"/>
      <c r="AC16" s="24"/>
      <c r="AD16" s="24"/>
      <c r="AE16" s="24" t="s">
        <v>220</v>
      </c>
      <c r="AF16" s="24"/>
      <c r="AG16" s="24"/>
      <c r="AH16" s="142"/>
    </row>
    <row r="17" spans="1:34" ht="43.2">
      <c r="A17" s="81" t="s">
        <v>126</v>
      </c>
      <c r="C17" s="11"/>
      <c r="D17" s="11"/>
      <c r="H17" s="6">
        <v>850000</v>
      </c>
      <c r="P17" s="6"/>
      <c r="Z17" s="143" t="s">
        <v>222</v>
      </c>
      <c r="AA17" s="24"/>
      <c r="AB17" s="24"/>
      <c r="AC17" s="24"/>
      <c r="AD17" s="24"/>
      <c r="AE17" s="24" t="s">
        <v>223</v>
      </c>
      <c r="AF17" s="24"/>
      <c r="AG17" s="24"/>
      <c r="AH17" s="142"/>
    </row>
    <row r="18" spans="1:34" ht="26.4">
      <c r="A18" s="2" t="s">
        <v>125</v>
      </c>
      <c r="C18" s="11"/>
      <c r="D18" s="11"/>
      <c r="H18" s="6">
        <v>650000</v>
      </c>
      <c r="Z18" s="144"/>
      <c r="AA18" s="24"/>
      <c r="AB18" s="24"/>
      <c r="AC18" s="24"/>
      <c r="AD18" s="24"/>
      <c r="AE18" s="24"/>
      <c r="AF18" s="24"/>
      <c r="AG18" s="24"/>
      <c r="AH18" s="142"/>
    </row>
    <row r="19" spans="1:34">
      <c r="A19" s="2"/>
      <c r="C19" s="11"/>
      <c r="D19" s="11"/>
      <c r="Z19" s="143" t="s">
        <v>214</v>
      </c>
      <c r="AA19" s="24"/>
      <c r="AB19" s="24"/>
      <c r="AC19" s="24"/>
      <c r="AD19" s="24"/>
      <c r="AE19" s="24"/>
      <c r="AF19" s="24"/>
      <c r="AG19" s="24"/>
      <c r="AH19" s="142"/>
    </row>
    <row r="20" spans="1:34" ht="43.2">
      <c r="A20" s="81" t="s">
        <v>127</v>
      </c>
      <c r="B20" s="82"/>
      <c r="C20" s="11"/>
      <c r="D20" s="11"/>
      <c r="H20" s="6">
        <v>135458</v>
      </c>
      <c r="Z20" s="143" t="s">
        <v>215</v>
      </c>
      <c r="AA20" s="24"/>
      <c r="AB20" s="24"/>
      <c r="AC20" s="24"/>
      <c r="AD20" s="24"/>
      <c r="AE20" s="24"/>
      <c r="AF20" s="24"/>
      <c r="AG20" s="24"/>
      <c r="AH20" s="142"/>
    </row>
    <row r="21" spans="1:34">
      <c r="C21" s="11"/>
      <c r="D21" s="11"/>
      <c r="H21" s="6">
        <v>123500</v>
      </c>
      <c r="Z21" s="144"/>
      <c r="AA21" s="24"/>
      <c r="AB21" s="24"/>
      <c r="AC21" s="24"/>
      <c r="AD21" s="24"/>
      <c r="AE21" s="24"/>
      <c r="AF21" s="24"/>
      <c r="AG21" s="24"/>
      <c r="AH21" s="142"/>
    </row>
    <row r="22" spans="1:34">
      <c r="C22" s="11"/>
      <c r="D22" s="11"/>
      <c r="H22" s="6"/>
      <c r="Z22" s="144"/>
      <c r="AA22" s="24"/>
      <c r="AB22" s="24"/>
      <c r="AC22" s="24"/>
      <c r="AD22" s="24"/>
      <c r="AE22" s="24"/>
      <c r="AF22" s="24"/>
      <c r="AG22" s="24"/>
      <c r="AH22" s="142"/>
    </row>
    <row r="23" spans="1:34">
      <c r="C23" s="11"/>
      <c r="D23" s="11"/>
      <c r="H23" s="6">
        <v>600</v>
      </c>
      <c r="Z23" s="141" t="s">
        <v>224</v>
      </c>
      <c r="AA23" s="24"/>
      <c r="AB23" s="24"/>
      <c r="AC23" s="24"/>
      <c r="AD23" s="24"/>
      <c r="AE23" s="24"/>
      <c r="AF23" s="24"/>
      <c r="AG23" s="24"/>
      <c r="AH23" s="142"/>
    </row>
    <row r="24" spans="1:34">
      <c r="C24" s="11"/>
      <c r="D24" s="11"/>
      <c r="H24" s="6">
        <v>490</v>
      </c>
      <c r="Z24" s="148"/>
      <c r="AA24" s="149"/>
      <c r="AB24" s="149"/>
      <c r="AC24" s="149"/>
      <c r="AD24" s="149"/>
      <c r="AE24" s="149"/>
      <c r="AF24" s="149"/>
      <c r="AG24" s="149"/>
      <c r="AH24" s="150"/>
    </row>
    <row r="25" spans="1:34">
      <c r="C25" s="11"/>
      <c r="D25" s="11"/>
      <c r="H25" s="6">
        <v>725</v>
      </c>
    </row>
    <row r="26" spans="1:34">
      <c r="C26" s="11"/>
      <c r="D26" s="11"/>
    </row>
    <row r="27" spans="1:34">
      <c r="C27" s="11"/>
      <c r="D27" s="11"/>
    </row>
    <row r="28" spans="1:34">
      <c r="A28" s="2" t="s">
        <v>2</v>
      </c>
      <c r="B28" s="10">
        <v>750000</v>
      </c>
      <c r="C28" s="11">
        <v>0</v>
      </c>
      <c r="D28" s="11" t="s">
        <v>11</v>
      </c>
    </row>
    <row r="31" spans="1:34" ht="69.599999999999994">
      <c r="A31" s="14" t="s">
        <v>150</v>
      </c>
      <c r="B31" s="6" t="s">
        <v>6</v>
      </c>
      <c r="D31" s="12" t="s">
        <v>14</v>
      </c>
    </row>
    <row r="32" spans="1:34">
      <c r="A32" s="1"/>
    </row>
    <row r="33" spans="1:10">
      <c r="B33" s="7" t="s">
        <v>0</v>
      </c>
    </row>
    <row r="34" spans="1:10">
      <c r="A34" s="2" t="s">
        <v>3</v>
      </c>
      <c r="B34" s="79">
        <f>E341</f>
        <v>1650333.3333333333</v>
      </c>
    </row>
    <row r="35" spans="1:10">
      <c r="A35" s="2" t="s">
        <v>4</v>
      </c>
      <c r="B35" s="79">
        <f>E369</f>
        <v>1207839.2857142857</v>
      </c>
    </row>
    <row r="36" spans="1:10">
      <c r="A36" s="2"/>
      <c r="B36" s="10"/>
    </row>
    <row r="37" spans="1:10">
      <c r="A37" s="2" t="s">
        <v>2</v>
      </c>
      <c r="B37" s="10">
        <v>750000</v>
      </c>
    </row>
    <row r="38" spans="1:10">
      <c r="A38" s="2"/>
      <c r="B38" s="10"/>
    </row>
    <row r="39" spans="1:10">
      <c r="A39" s="2" t="s">
        <v>1</v>
      </c>
      <c r="B39" s="106">
        <v>55000</v>
      </c>
    </row>
    <row r="40" spans="1:10">
      <c r="A40" s="2"/>
      <c r="B40" s="10"/>
    </row>
    <row r="41" spans="1:10" ht="26.4">
      <c r="A41" s="2" t="s">
        <v>44</v>
      </c>
      <c r="B41" s="10">
        <v>950000</v>
      </c>
      <c r="J41" s="13">
        <v>945000</v>
      </c>
    </row>
    <row r="42" spans="1:10">
      <c r="A42" s="47" t="s">
        <v>5</v>
      </c>
      <c r="B42" s="10">
        <v>1050000</v>
      </c>
      <c r="D42" s="13">
        <v>900000</v>
      </c>
    </row>
    <row r="43" spans="1:10">
      <c r="A43" s="47"/>
      <c r="B43" s="10"/>
      <c r="D43" s="13"/>
    </row>
    <row r="44" spans="1:10">
      <c r="A44" s="47"/>
      <c r="B44" s="10"/>
      <c r="D44" s="13"/>
    </row>
    <row r="45" spans="1:10">
      <c r="A45" s="101" t="s">
        <v>149</v>
      </c>
      <c r="B45" s="108">
        <v>1519896</v>
      </c>
      <c r="D45" s="13"/>
    </row>
    <row r="46" spans="1:10">
      <c r="A46" s="47"/>
      <c r="B46" s="10"/>
      <c r="D46" s="13"/>
    </row>
    <row r="47" spans="1:10" ht="15" thickBot="1">
      <c r="B47" s="8">
        <f>SUM(B34:B46)</f>
        <v>7183068.6190476194</v>
      </c>
    </row>
    <row r="48" spans="1:10" ht="15" thickTop="1"/>
    <row r="51" spans="1:14">
      <c r="A51" s="15" t="s">
        <v>16</v>
      </c>
    </row>
    <row r="53" spans="1:14">
      <c r="A53" s="2" t="s">
        <v>3</v>
      </c>
    </row>
    <row r="54" spans="1:14">
      <c r="A54" s="2" t="s">
        <v>4</v>
      </c>
    </row>
    <row r="55" spans="1:14">
      <c r="A55" s="2"/>
    </row>
    <row r="56" spans="1:14">
      <c r="A56" s="2" t="s">
        <v>2</v>
      </c>
      <c r="M56" s="13">
        <v>700000</v>
      </c>
      <c r="N56" s="6"/>
    </row>
    <row r="57" spans="1:14">
      <c r="A57" s="2"/>
      <c r="M57" s="13"/>
      <c r="N57" s="6"/>
    </row>
    <row r="58" spans="1:14">
      <c r="A58" s="2"/>
      <c r="M58" s="13"/>
      <c r="N58" s="6"/>
    </row>
    <row r="59" spans="1:14">
      <c r="A59" s="2"/>
      <c r="M59" s="13"/>
      <c r="N59" s="6"/>
    </row>
    <row r="60" spans="1:14">
      <c r="A60" s="2"/>
      <c r="M60" s="13"/>
      <c r="N60" s="6"/>
    </row>
    <row r="61" spans="1:14" ht="69.599999999999994">
      <c r="A61" s="14" t="s">
        <v>162</v>
      </c>
      <c r="B61" s="111" t="s">
        <v>6</v>
      </c>
      <c r="C61" s="72"/>
      <c r="D61" s="112" t="s">
        <v>14</v>
      </c>
      <c r="E61" s="72"/>
      <c r="F61" s="72"/>
      <c r="G61" s="72"/>
      <c r="H61" s="72"/>
      <c r="I61" s="72"/>
      <c r="J61" s="72"/>
      <c r="M61" s="13"/>
      <c r="N61" s="6"/>
    </row>
    <row r="62" spans="1:14">
      <c r="A62" s="113"/>
      <c r="B62" s="72"/>
      <c r="C62" s="72"/>
      <c r="D62" s="72"/>
      <c r="E62" s="72"/>
      <c r="F62" s="72"/>
      <c r="G62" s="72"/>
      <c r="H62" s="72"/>
      <c r="I62" s="72"/>
      <c r="J62" s="72"/>
      <c r="M62" s="13"/>
      <c r="N62" s="6"/>
    </row>
    <row r="63" spans="1:14">
      <c r="A63" s="72"/>
      <c r="B63" s="114" t="s">
        <v>0</v>
      </c>
      <c r="C63" s="72"/>
      <c r="D63" s="72"/>
      <c r="E63" s="72"/>
      <c r="F63" s="72"/>
      <c r="G63" s="72"/>
      <c r="H63" s="72"/>
      <c r="I63" s="72"/>
      <c r="J63" s="72"/>
      <c r="M63" s="13"/>
      <c r="N63" s="6"/>
    </row>
    <row r="64" spans="1:14">
      <c r="A64" s="103" t="s">
        <v>3</v>
      </c>
      <c r="B64" s="104">
        <v>1500000</v>
      </c>
      <c r="C64" s="102"/>
      <c r="D64" s="102"/>
      <c r="E64" s="102"/>
      <c r="F64" s="102"/>
      <c r="G64" s="102"/>
      <c r="H64" s="102"/>
      <c r="I64" s="102"/>
      <c r="J64" s="102"/>
      <c r="M64" s="13"/>
      <c r="N64" s="6"/>
    </row>
    <row r="65" spans="1:14">
      <c r="A65" s="103" t="s">
        <v>4</v>
      </c>
      <c r="B65" s="104">
        <f>E399</f>
        <v>0</v>
      </c>
      <c r="C65" s="102"/>
      <c r="D65" s="102"/>
      <c r="E65" s="102"/>
      <c r="F65" s="102"/>
      <c r="G65" s="102"/>
      <c r="H65" s="102"/>
      <c r="I65" s="102"/>
      <c r="J65" s="102"/>
      <c r="M65" s="13"/>
      <c r="N65" s="6"/>
    </row>
    <row r="66" spans="1:14">
      <c r="A66" s="115"/>
      <c r="B66" s="116"/>
      <c r="C66" s="72"/>
      <c r="D66" s="72"/>
      <c r="E66" s="72"/>
      <c r="F66" s="72"/>
      <c r="G66" s="72"/>
      <c r="H66" s="72"/>
      <c r="I66" s="72"/>
      <c r="J66" s="72"/>
      <c r="M66" s="13"/>
      <c r="N66" s="6"/>
    </row>
    <row r="67" spans="1:14">
      <c r="A67" s="115" t="s">
        <v>2</v>
      </c>
      <c r="B67" s="116">
        <f>M56</f>
        <v>700000</v>
      </c>
      <c r="C67" s="72"/>
      <c r="D67" s="72"/>
      <c r="E67" s="72"/>
      <c r="F67" s="72"/>
      <c r="G67" s="72"/>
      <c r="H67" s="72"/>
      <c r="I67" s="72"/>
      <c r="J67" s="72"/>
      <c r="M67" s="13"/>
      <c r="N67" s="6"/>
    </row>
    <row r="68" spans="1:14">
      <c r="A68" s="115"/>
      <c r="B68" s="116"/>
      <c r="C68" s="72"/>
      <c r="D68" s="72"/>
      <c r="E68" s="72"/>
      <c r="F68" s="72"/>
      <c r="G68" s="72"/>
      <c r="H68" s="72"/>
      <c r="I68" s="72"/>
      <c r="J68" s="72"/>
      <c r="M68" s="13"/>
      <c r="N68" s="6"/>
    </row>
    <row r="69" spans="1:14">
      <c r="A69" s="115" t="s">
        <v>1</v>
      </c>
      <c r="B69" s="116">
        <v>55000</v>
      </c>
      <c r="C69" s="72"/>
      <c r="D69" s="72"/>
      <c r="E69" s="72"/>
      <c r="F69" s="72"/>
      <c r="G69" s="72"/>
      <c r="H69" s="72"/>
      <c r="I69" s="72"/>
      <c r="J69" s="72"/>
      <c r="M69" s="13"/>
      <c r="N69" s="6"/>
    </row>
    <row r="70" spans="1:14">
      <c r="A70" s="115"/>
      <c r="B70" s="116"/>
      <c r="C70" s="72"/>
      <c r="D70" s="72"/>
      <c r="E70" s="72"/>
      <c r="F70" s="72"/>
      <c r="G70" s="72"/>
      <c r="H70" s="72"/>
      <c r="I70" s="72"/>
      <c r="J70" s="72"/>
      <c r="M70" s="13"/>
      <c r="N70" s="6"/>
    </row>
    <row r="71" spans="1:14" ht="26.4">
      <c r="A71" s="103" t="s">
        <v>44</v>
      </c>
      <c r="B71" s="104">
        <v>0</v>
      </c>
      <c r="C71" s="102"/>
      <c r="D71" s="126"/>
      <c r="E71" s="102"/>
      <c r="F71" s="102"/>
      <c r="G71" s="102"/>
      <c r="H71" s="102"/>
      <c r="I71" s="102"/>
      <c r="J71" s="127">
        <v>945000</v>
      </c>
      <c r="M71" s="13"/>
      <c r="N71" s="6"/>
    </row>
    <row r="72" spans="1:14">
      <c r="A72" s="105" t="s">
        <v>5</v>
      </c>
      <c r="B72" s="104">
        <v>0</v>
      </c>
      <c r="C72" s="102"/>
      <c r="D72" s="127">
        <v>900000</v>
      </c>
      <c r="E72" s="102"/>
      <c r="F72" s="102"/>
      <c r="G72" s="102"/>
      <c r="H72" s="102"/>
      <c r="I72" s="102"/>
      <c r="J72" s="102"/>
      <c r="M72" s="6"/>
      <c r="N72" s="6"/>
    </row>
    <row r="73" spans="1:14">
      <c r="A73" s="118"/>
      <c r="B73" s="116"/>
      <c r="C73" s="72"/>
      <c r="D73" s="117"/>
      <c r="E73" s="72"/>
      <c r="F73" s="72"/>
      <c r="G73" s="72"/>
      <c r="H73" s="72"/>
      <c r="I73" s="72"/>
      <c r="J73" s="72"/>
      <c r="M73" s="6"/>
      <c r="N73" s="6"/>
    </row>
    <row r="74" spans="1:14">
      <c r="A74" s="118"/>
      <c r="B74" s="116"/>
      <c r="C74" s="72"/>
      <c r="D74" s="117"/>
      <c r="E74" s="72"/>
      <c r="F74" s="72"/>
      <c r="G74" s="72"/>
      <c r="H74" s="72"/>
      <c r="I74" s="72"/>
      <c r="J74" s="72"/>
      <c r="M74" s="6"/>
      <c r="N74" s="6"/>
    </row>
    <row r="75" spans="1:14" ht="79.2">
      <c r="A75" s="119" t="s">
        <v>170</v>
      </c>
      <c r="B75" s="116">
        <v>1800000</v>
      </c>
      <c r="C75" s="72"/>
      <c r="D75" s="117"/>
      <c r="E75" s="72"/>
      <c r="F75" s="72"/>
      <c r="G75" s="72"/>
      <c r="H75" s="72"/>
      <c r="I75" s="72"/>
      <c r="J75" s="72"/>
      <c r="M75" s="6"/>
      <c r="N75" s="6"/>
    </row>
    <row r="76" spans="1:14">
      <c r="A76" s="118"/>
      <c r="B76" s="116"/>
      <c r="C76" s="72"/>
      <c r="D76" s="117"/>
      <c r="E76" s="72"/>
      <c r="F76" s="72"/>
      <c r="G76" s="72"/>
      <c r="H76" s="72"/>
      <c r="I76" s="72"/>
      <c r="J76" s="72"/>
      <c r="M76" s="6"/>
      <c r="N76" s="6"/>
    </row>
    <row r="77" spans="1:14" ht="15" thickBot="1">
      <c r="A77" s="72"/>
      <c r="B77" s="120">
        <f>SUM(B64:B76)</f>
        <v>4055000</v>
      </c>
      <c r="C77" s="72"/>
      <c r="D77" s="72"/>
      <c r="E77" s="72"/>
      <c r="F77" s="72"/>
      <c r="G77" s="72"/>
      <c r="H77" s="72"/>
      <c r="I77" s="72"/>
      <c r="J77" s="72"/>
      <c r="M77" s="6"/>
      <c r="N77" s="6"/>
    </row>
    <row r="78" spans="1:14" ht="15" thickTop="1">
      <c r="A78" s="72"/>
      <c r="B78" s="128"/>
      <c r="C78" s="72"/>
      <c r="D78" s="72"/>
      <c r="E78" s="72"/>
      <c r="F78" s="72"/>
      <c r="G78" s="72"/>
      <c r="H78" s="72"/>
      <c r="I78" s="72"/>
      <c r="J78" s="72"/>
      <c r="M78" s="6"/>
      <c r="N78" s="6"/>
    </row>
    <row r="79" spans="1:14">
      <c r="A79" s="72"/>
      <c r="B79" s="128"/>
      <c r="C79" s="72"/>
      <c r="D79" s="72"/>
      <c r="E79" s="72"/>
      <c r="F79" s="72"/>
      <c r="G79" s="72"/>
      <c r="H79" s="72"/>
      <c r="I79" s="72"/>
      <c r="J79" s="72"/>
      <c r="M79" s="6"/>
      <c r="N79" s="6"/>
    </row>
    <row r="80" spans="1:14">
      <c r="A80" s="72"/>
      <c r="B80" s="128"/>
      <c r="C80" s="72"/>
      <c r="D80" s="72"/>
      <c r="E80" s="72"/>
      <c r="F80" s="72"/>
      <c r="G80" s="72"/>
      <c r="H80" s="72"/>
      <c r="I80" s="72"/>
      <c r="J80" s="72"/>
      <c r="M80" s="6"/>
      <c r="N80" s="6"/>
    </row>
    <row r="81" spans="1:21">
      <c r="A81" s="72"/>
      <c r="B81" s="128"/>
      <c r="C81" s="72"/>
      <c r="D81" s="72"/>
      <c r="E81" s="72"/>
      <c r="F81" s="72"/>
      <c r="G81" s="72"/>
      <c r="H81" s="72"/>
      <c r="I81" s="72"/>
      <c r="J81" s="72"/>
      <c r="M81" s="6"/>
      <c r="N81" s="6"/>
    </row>
    <row r="82" spans="1:21">
      <c r="A82" s="72"/>
      <c r="B82" s="128"/>
      <c r="C82" s="72"/>
      <c r="D82" s="72"/>
      <c r="E82" s="72"/>
      <c r="F82" s="72"/>
      <c r="G82" s="72"/>
      <c r="H82" s="72"/>
      <c r="I82" s="72"/>
      <c r="J82" s="72"/>
      <c r="M82" s="6"/>
      <c r="N82" s="6"/>
    </row>
    <row r="83" spans="1:21">
      <c r="A83" s="72"/>
      <c r="B83" s="128"/>
      <c r="C83" s="72"/>
      <c r="D83" s="72"/>
      <c r="E83" s="72"/>
      <c r="F83" s="72"/>
      <c r="G83" s="72"/>
      <c r="H83" s="72"/>
      <c r="I83" s="72"/>
      <c r="J83" s="72"/>
      <c r="M83" s="6"/>
      <c r="N83" s="6"/>
    </row>
    <row r="84" spans="1:21">
      <c r="A84" s="72"/>
      <c r="B84" s="128"/>
      <c r="C84" s="72"/>
      <c r="D84" s="72"/>
      <c r="E84" s="72"/>
      <c r="F84" s="72"/>
      <c r="G84" s="72"/>
      <c r="H84" s="72"/>
      <c r="I84" s="72"/>
      <c r="J84" s="72"/>
      <c r="M84" s="6"/>
      <c r="N84" s="6"/>
    </row>
    <row r="85" spans="1:21">
      <c r="A85" s="72"/>
      <c r="B85" s="72"/>
      <c r="C85" s="72"/>
      <c r="D85" s="72"/>
      <c r="E85" s="72"/>
      <c r="F85" s="72"/>
      <c r="G85" s="72"/>
      <c r="H85" s="72"/>
      <c r="I85" s="72"/>
      <c r="J85" s="72"/>
      <c r="M85" s="117">
        <v>4000000</v>
      </c>
      <c r="N85" s="117">
        <v>4135000</v>
      </c>
    </row>
    <row r="86" spans="1:21">
      <c r="A86" s="72"/>
      <c r="B86" s="72"/>
      <c r="C86" s="72"/>
      <c r="D86" s="72"/>
      <c r="E86" s="72"/>
      <c r="F86" s="72"/>
      <c r="G86" s="72"/>
      <c r="H86" s="72"/>
      <c r="I86" s="72"/>
      <c r="J86" s="72"/>
      <c r="M86" s="117"/>
      <c r="N86" s="117"/>
    </row>
    <row r="87" spans="1:21">
      <c r="A87" s="72"/>
      <c r="B87" s="72"/>
      <c r="C87" s="72"/>
      <c r="D87" s="72"/>
      <c r="E87" s="72"/>
      <c r="F87" s="72"/>
      <c r="G87" s="72"/>
      <c r="H87" s="72"/>
      <c r="I87" s="72"/>
      <c r="J87" s="72"/>
      <c r="M87" s="117"/>
      <c r="N87" s="129" t="s">
        <v>174</v>
      </c>
    </row>
    <row r="88" spans="1:21">
      <c r="A88" s="72"/>
      <c r="B88" s="72"/>
      <c r="C88" s="72"/>
      <c r="D88" s="72"/>
      <c r="E88" s="72"/>
      <c r="F88" s="72"/>
      <c r="G88" s="72"/>
      <c r="H88" s="72"/>
      <c r="I88" s="72"/>
      <c r="J88" s="72"/>
      <c r="M88" s="117"/>
      <c r="N88" s="130" t="s">
        <v>175</v>
      </c>
      <c r="R88" t="s">
        <v>176</v>
      </c>
    </row>
    <row r="89" spans="1:21">
      <c r="A89" s="72"/>
      <c r="B89" s="72"/>
      <c r="C89" s="72"/>
      <c r="D89" s="72"/>
      <c r="E89" s="72"/>
      <c r="F89" s="72"/>
      <c r="G89" s="72"/>
      <c r="H89" s="72"/>
      <c r="I89" s="72"/>
      <c r="J89" s="72"/>
      <c r="M89" s="132" t="s">
        <v>178</v>
      </c>
      <c r="N89" s="129" t="s">
        <v>177</v>
      </c>
      <c r="R89" s="131">
        <v>0.1</v>
      </c>
      <c r="U89" s="129" t="s">
        <v>173</v>
      </c>
    </row>
    <row r="90" spans="1:21">
      <c r="A90" s="72"/>
      <c r="B90" s="72"/>
      <c r="C90" s="72"/>
      <c r="D90" s="72"/>
      <c r="E90" s="72"/>
      <c r="F90" s="72"/>
      <c r="G90" s="72"/>
      <c r="H90" s="72"/>
      <c r="I90" s="72"/>
      <c r="J90" s="72"/>
      <c r="M90" s="132">
        <v>1</v>
      </c>
      <c r="N90" s="130" t="s">
        <v>179</v>
      </c>
      <c r="R90" t="s">
        <v>180</v>
      </c>
      <c r="U90" t="s">
        <v>181</v>
      </c>
    </row>
    <row r="91" spans="1:21">
      <c r="A91" s="72"/>
      <c r="B91" s="72"/>
      <c r="C91" s="72"/>
      <c r="D91" s="72"/>
      <c r="E91" s="72"/>
      <c r="F91" s="72"/>
      <c r="G91" s="72"/>
      <c r="H91" s="72"/>
      <c r="I91" s="72"/>
      <c r="J91" s="72"/>
      <c r="M91" s="132">
        <v>2</v>
      </c>
      <c r="N91" s="130" t="s">
        <v>190</v>
      </c>
      <c r="R91" s="130" t="s">
        <v>186</v>
      </c>
      <c r="U91" s="130" t="s">
        <v>182</v>
      </c>
    </row>
    <row r="92" spans="1:21">
      <c r="A92" s="72"/>
      <c r="B92" s="72"/>
      <c r="C92" s="72"/>
      <c r="D92" s="72"/>
      <c r="E92" s="72"/>
      <c r="F92" s="72"/>
      <c r="G92" s="72"/>
      <c r="H92" s="72"/>
      <c r="I92" s="72"/>
      <c r="J92" s="72"/>
      <c r="M92" s="132">
        <v>3</v>
      </c>
      <c r="N92" s="130" t="s">
        <v>191</v>
      </c>
      <c r="R92" s="130" t="s">
        <v>187</v>
      </c>
      <c r="U92" s="130" t="s">
        <v>183</v>
      </c>
    </row>
    <row r="93" spans="1:21">
      <c r="M93" s="132">
        <v>4</v>
      </c>
      <c r="N93" s="130" t="s">
        <v>192</v>
      </c>
      <c r="R93" s="130" t="s">
        <v>188</v>
      </c>
      <c r="U93" s="130" t="s">
        <v>184</v>
      </c>
    </row>
    <row r="94" spans="1:21">
      <c r="M94" s="132">
        <v>5</v>
      </c>
      <c r="N94" s="130" t="s">
        <v>193</v>
      </c>
      <c r="R94" s="130" t="s">
        <v>189</v>
      </c>
      <c r="U94" s="130" t="s">
        <v>185</v>
      </c>
    </row>
    <row r="95" spans="1:21" ht="15" thickBot="1">
      <c r="M95" s="13"/>
      <c r="N95" s="133">
        <f>SUM(N90:N94)</f>
        <v>0</v>
      </c>
      <c r="U95" s="135">
        <f>N85</f>
        <v>4135000</v>
      </c>
    </row>
    <row r="96" spans="1:21" ht="15" thickTop="1">
      <c r="M96" s="13"/>
    </row>
    <row r="97" spans="1:15">
      <c r="N97" s="134"/>
    </row>
    <row r="98" spans="1:15" ht="15" thickBot="1">
      <c r="A98" s="17"/>
      <c r="B98" s="17"/>
      <c r="C98" s="17"/>
      <c r="D98" s="17"/>
      <c r="E98" s="17"/>
      <c r="F98" s="17"/>
      <c r="G98" s="17"/>
      <c r="H98" s="17"/>
      <c r="I98" s="17"/>
      <c r="J98" s="17"/>
      <c r="K98" s="17"/>
      <c r="L98" s="17"/>
      <c r="M98" s="17"/>
      <c r="O98" s="17"/>
    </row>
    <row r="99" spans="1:15">
      <c r="A99" s="20"/>
      <c r="B99" s="21"/>
      <c r="C99" s="22"/>
      <c r="N99" s="130"/>
    </row>
    <row r="100" spans="1:15" ht="28.2">
      <c r="A100" s="23" t="s">
        <v>19</v>
      </c>
      <c r="B100" s="24"/>
      <c r="C100" s="25"/>
    </row>
    <row r="101" spans="1:15">
      <c r="A101" s="23"/>
      <c r="B101" s="24"/>
      <c r="C101" s="25"/>
    </row>
    <row r="102" spans="1:15">
      <c r="A102" s="26"/>
      <c r="B102" s="27" t="s">
        <v>0</v>
      </c>
      <c r="C102" s="25"/>
    </row>
    <row r="103" spans="1:15">
      <c r="A103" s="28"/>
      <c r="B103" s="24"/>
      <c r="C103" s="25"/>
    </row>
    <row r="104" spans="1:15">
      <c r="A104" s="29" t="s">
        <v>1</v>
      </c>
      <c r="B104" s="30">
        <f>-(C201)</f>
        <v>55000</v>
      </c>
      <c r="C104" s="25"/>
    </row>
    <row r="105" spans="1:15">
      <c r="A105" s="29" t="s">
        <v>2</v>
      </c>
      <c r="B105" s="30">
        <f>-(C198)</f>
        <v>50000</v>
      </c>
      <c r="C105" s="25"/>
    </row>
    <row r="106" spans="1:15">
      <c r="A106" s="29" t="s">
        <v>3</v>
      </c>
      <c r="B106" s="30">
        <f>-(C177)</f>
        <v>884162.99111746647</v>
      </c>
      <c r="C106" s="25"/>
    </row>
    <row r="107" spans="1:15">
      <c r="A107" s="93" t="s">
        <v>3</v>
      </c>
      <c r="B107" s="94">
        <f>-(C180)</f>
        <v>-601666.66666666674</v>
      </c>
      <c r="C107" s="25"/>
    </row>
    <row r="108" spans="1:15" ht="26.4">
      <c r="A108" s="29" t="s">
        <v>107</v>
      </c>
      <c r="B108" s="30">
        <f>-(C184)</f>
        <v>556842.90152259835</v>
      </c>
      <c r="C108" s="25"/>
    </row>
    <row r="109" spans="1:15" ht="26.4">
      <c r="A109" s="93" t="s">
        <v>142</v>
      </c>
      <c r="B109" s="94">
        <f>-(C187)</f>
        <v>56625</v>
      </c>
      <c r="C109" s="25"/>
    </row>
    <row r="110" spans="1:15" ht="26.4">
      <c r="A110" s="29" t="s">
        <v>137</v>
      </c>
      <c r="B110" s="30">
        <f>-(C191)</f>
        <v>260527.00274862989</v>
      </c>
      <c r="C110" s="25"/>
    </row>
    <row r="111" spans="1:15" ht="26.4">
      <c r="A111" s="93" t="s">
        <v>141</v>
      </c>
      <c r="B111" s="94">
        <f>-(C194)</f>
        <v>470964.06082352938</v>
      </c>
      <c r="C111" s="25"/>
    </row>
    <row r="112" spans="1:15">
      <c r="A112" s="93"/>
      <c r="B112" s="94"/>
      <c r="C112" s="25"/>
    </row>
    <row r="113" spans="1:4">
      <c r="A113" s="122" t="s">
        <v>159</v>
      </c>
      <c r="B113" s="123">
        <f>-(C211)</f>
        <v>840773.17635921133</v>
      </c>
      <c r="C113" s="25"/>
    </row>
    <row r="114" spans="1:4">
      <c r="A114" s="93" t="s">
        <v>159</v>
      </c>
      <c r="B114" s="94">
        <f>-(C214)</f>
        <v>280104</v>
      </c>
      <c r="C114" s="25"/>
    </row>
    <row r="115" spans="1:4">
      <c r="A115" s="93"/>
      <c r="B115" s="94"/>
      <c r="C115" s="25"/>
    </row>
    <row r="116" spans="1:4" ht="15" thickBot="1">
      <c r="A116" s="26"/>
      <c r="B116" s="8">
        <f>SUM(B104:B115)</f>
        <v>2853332.4659047686</v>
      </c>
      <c r="C116" s="25"/>
    </row>
    <row r="117" spans="1:4" ht="15.6" thickTop="1" thickBot="1">
      <c r="A117" s="31"/>
      <c r="B117" s="32"/>
      <c r="C117" s="33"/>
    </row>
    <row r="118" spans="1:4">
      <c r="A118" s="24"/>
      <c r="B118" s="24"/>
      <c r="C118" s="24"/>
    </row>
    <row r="119" spans="1:4">
      <c r="A119" s="24"/>
      <c r="B119" s="24"/>
      <c r="C119" s="24"/>
    </row>
    <row r="121" spans="1:4">
      <c r="A121" s="44" t="s">
        <v>36</v>
      </c>
    </row>
    <row r="122" spans="1:4">
      <c r="A122" s="18" t="s">
        <v>37</v>
      </c>
    </row>
    <row r="123" spans="1:4">
      <c r="B123" t="str">
        <f>B31</f>
        <v xml:space="preserve"> 31 December 20x21</v>
      </c>
      <c r="D123" t="str">
        <f>D31</f>
        <v>31 December 20x22</v>
      </c>
    </row>
    <row r="124" spans="1:4" ht="97.2">
      <c r="B124" s="14" t="s">
        <v>157</v>
      </c>
      <c r="C124" s="40" t="s">
        <v>27</v>
      </c>
      <c r="D124" s="40" t="s">
        <v>29</v>
      </c>
    </row>
    <row r="125" spans="1:4">
      <c r="A125" s="19"/>
      <c r="B125" s="19"/>
      <c r="C125" s="19"/>
    </row>
    <row r="126" spans="1:4">
      <c r="A126" s="41" t="s">
        <v>20</v>
      </c>
      <c r="B126" s="43">
        <f>B34</f>
        <v>1650333.3333333333</v>
      </c>
      <c r="C126" s="19"/>
      <c r="D126" s="3">
        <f>SUM(B126,C127)</f>
        <v>1598333.3333333333</v>
      </c>
    </row>
    <row r="127" spans="1:4" ht="27.6">
      <c r="A127" s="40" t="s">
        <v>32</v>
      </c>
      <c r="B127" s="40"/>
      <c r="C127" s="40">
        <f>-B333</f>
        <v>-52000</v>
      </c>
    </row>
    <row r="128" spans="1:4">
      <c r="A128" s="19"/>
      <c r="B128" s="40"/>
      <c r="C128" s="19"/>
    </row>
    <row r="129" spans="1:4">
      <c r="A129" s="41" t="s">
        <v>21</v>
      </c>
      <c r="B129" s="43">
        <f>B35</f>
        <v>1207839.2857142857</v>
      </c>
      <c r="C129" s="19"/>
      <c r="D129" s="3">
        <f>SUM(B129,C130)</f>
        <v>1006625</v>
      </c>
    </row>
    <row r="130" spans="1:4" ht="27.6">
      <c r="A130" s="40" t="s">
        <v>133</v>
      </c>
      <c r="B130" s="19"/>
      <c r="C130" s="40">
        <f>-B361</f>
        <v>-201214.28571428571</v>
      </c>
    </row>
    <row r="131" spans="1:4">
      <c r="A131" s="19"/>
      <c r="B131" s="19"/>
      <c r="C131" s="19"/>
    </row>
    <row r="132" spans="1:4">
      <c r="A132" s="41" t="s">
        <v>130</v>
      </c>
      <c r="B132" s="43">
        <f>F393</f>
        <v>608495.56082352938</v>
      </c>
      <c r="C132" s="19"/>
      <c r="D132" s="3">
        <f>SUM(B132,C133)</f>
        <v>470964.06082352938</v>
      </c>
    </row>
    <row r="133" spans="1:4" ht="27.6">
      <c r="A133" s="40" t="s">
        <v>134</v>
      </c>
      <c r="B133" s="19"/>
      <c r="C133" s="43">
        <f>-D394</f>
        <v>-137531.5</v>
      </c>
    </row>
    <row r="134" spans="1:4">
      <c r="A134" s="19"/>
      <c r="B134" s="19"/>
      <c r="C134" s="19"/>
    </row>
    <row r="135" spans="1:4">
      <c r="A135" s="19"/>
      <c r="B135" s="19"/>
      <c r="C135" s="19"/>
    </row>
    <row r="136" spans="1:4">
      <c r="A136" s="19" t="s">
        <v>33</v>
      </c>
      <c r="B136" s="43">
        <f>B37</f>
        <v>750000</v>
      </c>
      <c r="C136" s="42">
        <f>-(B136-D136)</f>
        <v>0</v>
      </c>
      <c r="D136" s="3">
        <f>B37</f>
        <v>750000</v>
      </c>
    </row>
    <row r="137" spans="1:4" ht="41.4">
      <c r="A137" s="61" t="s">
        <v>169</v>
      </c>
      <c r="B137" s="43"/>
      <c r="C137" s="19"/>
    </row>
    <row r="138" spans="1:4">
      <c r="A138" s="19"/>
      <c r="B138" s="43"/>
      <c r="C138" s="19"/>
    </row>
    <row r="139" spans="1:4">
      <c r="A139" s="19" t="s">
        <v>1</v>
      </c>
      <c r="B139" s="43">
        <f>B39</f>
        <v>55000</v>
      </c>
      <c r="C139" s="42">
        <f>-(B139-D139)</f>
        <v>0</v>
      </c>
      <c r="D139" s="3">
        <f>B39</f>
        <v>55000</v>
      </c>
    </row>
    <row r="140" spans="1:4">
      <c r="A140" s="19"/>
      <c r="B140" s="43"/>
      <c r="C140" s="19"/>
    </row>
    <row r="141" spans="1:4">
      <c r="A141" s="19"/>
      <c r="B141" s="43"/>
      <c r="C141" s="19"/>
    </row>
    <row r="142" spans="1:4">
      <c r="A142" s="19"/>
      <c r="B142" s="43"/>
      <c r="C142" s="19"/>
    </row>
    <row r="143" spans="1:4" ht="41.4">
      <c r="A143" s="19" t="s">
        <v>34</v>
      </c>
      <c r="B143" s="43">
        <f>B41</f>
        <v>950000</v>
      </c>
      <c r="C143" s="42">
        <f>-(B143-D143)</f>
        <v>-5000</v>
      </c>
      <c r="D143" s="48">
        <f>J41</f>
        <v>945000</v>
      </c>
    </row>
    <row r="144" spans="1:4">
      <c r="A144" s="19"/>
      <c r="B144" s="43"/>
      <c r="C144" s="19"/>
    </row>
    <row r="145" spans="1:4">
      <c r="A145" s="19" t="s">
        <v>35</v>
      </c>
      <c r="B145" s="43">
        <f>B42</f>
        <v>1050000</v>
      </c>
      <c r="C145" s="42">
        <f>-(B145-D145)</f>
        <v>-150000</v>
      </c>
      <c r="D145" s="48">
        <f>D42</f>
        <v>900000</v>
      </c>
    </row>
    <row r="146" spans="1:4">
      <c r="A146" s="19"/>
      <c r="B146" s="43"/>
      <c r="C146" s="42"/>
      <c r="D146" s="48"/>
    </row>
    <row r="147" spans="1:4">
      <c r="A147" s="19"/>
      <c r="B147" s="43"/>
      <c r="C147" s="42"/>
      <c r="D147" s="48"/>
    </row>
    <row r="148" spans="1:4">
      <c r="A148" s="61" t="s">
        <v>159</v>
      </c>
      <c r="B148" s="3"/>
      <c r="C148" s="42"/>
    </row>
    <row r="149" spans="1:4">
      <c r="A149" s="19"/>
      <c r="B149" s="43"/>
      <c r="C149" s="42"/>
      <c r="D149" s="48"/>
    </row>
    <row r="150" spans="1:4" ht="15" thickBot="1">
      <c r="A150" s="19"/>
      <c r="B150" s="45">
        <f>SUM(B125:B145)</f>
        <v>6271668.1798711484</v>
      </c>
      <c r="C150" s="46">
        <f>SUM(C125:C145)</f>
        <v>-545745.78571428568</v>
      </c>
      <c r="D150" s="35">
        <f>SUM(D125:D145)</f>
        <v>5725922.3941568621</v>
      </c>
    </row>
    <row r="151" spans="1:4" ht="15" thickTop="1">
      <c r="A151" s="19"/>
      <c r="B151" s="43"/>
      <c r="C151" s="19"/>
    </row>
    <row r="152" spans="1:4">
      <c r="A152" s="19"/>
      <c r="B152" s="19"/>
      <c r="C152" s="19"/>
    </row>
    <row r="153" spans="1:4">
      <c r="A153" s="44" t="s">
        <v>38</v>
      </c>
    </row>
    <row r="154" spans="1:4">
      <c r="A154" s="18" t="s">
        <v>39</v>
      </c>
    </row>
    <row r="155" spans="1:4">
      <c r="C155" s="18" t="s">
        <v>0</v>
      </c>
    </row>
    <row r="157" spans="1:4">
      <c r="A157" s="1" t="s">
        <v>40</v>
      </c>
    </row>
    <row r="158" spans="1:4">
      <c r="A158" s="49" t="s">
        <v>41</v>
      </c>
      <c r="B158" s="48">
        <f>M85</f>
        <v>4000000</v>
      </c>
    </row>
    <row r="159" spans="1:4">
      <c r="A159" s="50" t="s">
        <v>42</v>
      </c>
      <c r="B159" s="48">
        <f>N85</f>
        <v>4135000</v>
      </c>
    </row>
    <row r="160" spans="1:4" ht="15" thickBot="1">
      <c r="A160" t="s">
        <v>43</v>
      </c>
      <c r="C160" s="51">
        <f>B159</f>
        <v>4135000</v>
      </c>
    </row>
    <row r="161" spans="1:4" ht="15" thickTop="1">
      <c r="A161" s="1"/>
    </row>
    <row r="163" spans="1:4">
      <c r="A163" s="44" t="s">
        <v>45</v>
      </c>
    </row>
    <row r="164" spans="1:4">
      <c r="A164" s="18" t="s">
        <v>46</v>
      </c>
    </row>
    <row r="165" spans="1:4" ht="28.2">
      <c r="A165" s="14" t="s">
        <v>47</v>
      </c>
      <c r="B165">
        <f>D150</f>
        <v>5725922.3941568621</v>
      </c>
    </row>
    <row r="166" spans="1:4" ht="43.2">
      <c r="A166" s="52" t="s">
        <v>49</v>
      </c>
      <c r="B166" s="3">
        <f>C160</f>
        <v>4135000</v>
      </c>
      <c r="D166" s="3"/>
    </row>
    <row r="167" spans="1:4" ht="15" thickBot="1">
      <c r="A167" s="1" t="s">
        <v>48</v>
      </c>
      <c r="B167" s="36">
        <f>B165-B166</f>
        <v>1590922.3941568621</v>
      </c>
      <c r="D167" s="3"/>
    </row>
    <row r="168" spans="1:4" ht="15" thickTop="1">
      <c r="D168" s="3"/>
    </row>
    <row r="169" spans="1:4">
      <c r="A169" s="1"/>
      <c r="D169" s="3"/>
    </row>
    <row r="170" spans="1:4">
      <c r="A170" s="44" t="s">
        <v>50</v>
      </c>
    </row>
    <row r="171" spans="1:4">
      <c r="A171" s="18" t="s">
        <v>51</v>
      </c>
    </row>
    <row r="173" spans="1:4">
      <c r="B173" t="str">
        <f>D123</f>
        <v>31 December 20x22</v>
      </c>
      <c r="D173" t="str">
        <f>D123</f>
        <v>31 December 20x22</v>
      </c>
    </row>
    <row r="174" spans="1:4" ht="82.8">
      <c r="B174" s="40" t="s">
        <v>153</v>
      </c>
      <c r="C174" s="40" t="s">
        <v>154</v>
      </c>
      <c r="D174" s="40" t="s">
        <v>155</v>
      </c>
    </row>
    <row r="175" spans="1:4">
      <c r="A175" s="19"/>
      <c r="B175" s="19"/>
      <c r="C175" s="19"/>
    </row>
    <row r="176" spans="1:4">
      <c r="A176" s="70" t="s">
        <v>86</v>
      </c>
      <c r="B176" s="43">
        <f>D126</f>
        <v>1598333.3333333333</v>
      </c>
      <c r="C176" s="19"/>
      <c r="D176" s="3">
        <f>SUM(B176,C177)</f>
        <v>714170.34221586678</v>
      </c>
    </row>
    <row r="177" spans="1:15" ht="110.4">
      <c r="A177" s="71" t="s">
        <v>87</v>
      </c>
      <c r="B177" s="71"/>
      <c r="C177" s="71">
        <f>-(SUM(B278,B285))</f>
        <v>-884162.99111746647</v>
      </c>
      <c r="D177" s="72"/>
      <c r="O177" s="53"/>
    </row>
    <row r="178" spans="1:15">
      <c r="A178" s="19"/>
      <c r="B178" s="40"/>
      <c r="C178" s="19"/>
      <c r="O178" s="53"/>
    </row>
    <row r="179" spans="1:15">
      <c r="A179" s="100" t="s">
        <v>167</v>
      </c>
      <c r="B179" s="124">
        <f>D126</f>
        <v>1598333.3333333333</v>
      </c>
      <c r="C179" s="125"/>
      <c r="D179" s="48">
        <f>SUM(B179,C180)</f>
        <v>2200000</v>
      </c>
      <c r="O179" s="53"/>
    </row>
    <row r="180" spans="1:15" ht="55.2">
      <c r="A180" s="96" t="s">
        <v>168</v>
      </c>
      <c r="B180" s="96"/>
      <c r="C180" s="95">
        <f>-(B179-P7)</f>
        <v>601666.66666666674</v>
      </c>
      <c r="D180" s="99"/>
      <c r="O180" s="53"/>
    </row>
    <row r="181" spans="1:15">
      <c r="A181" s="71"/>
      <c r="B181" s="71"/>
      <c r="C181" s="71"/>
      <c r="D181" s="72"/>
      <c r="O181" s="53"/>
    </row>
    <row r="182" spans="1:15">
      <c r="A182" s="19"/>
      <c r="B182" s="40"/>
      <c r="C182" s="19"/>
      <c r="O182" s="53"/>
    </row>
    <row r="183" spans="1:15" ht="26.4">
      <c r="A183" s="29" t="s">
        <v>135</v>
      </c>
      <c r="B183" s="43">
        <f>D129</f>
        <v>1006625</v>
      </c>
      <c r="C183" s="19"/>
      <c r="D183" s="3">
        <f>SUM(B183,C184)</f>
        <v>449782.09847740165</v>
      </c>
    </row>
    <row r="184" spans="1:15" ht="124.2">
      <c r="A184" s="71" t="s">
        <v>89</v>
      </c>
      <c r="B184" s="73"/>
      <c r="C184" s="71">
        <f>-(SUM(B294,B301))</f>
        <v>-556842.90152259835</v>
      </c>
      <c r="D184" s="72"/>
    </row>
    <row r="185" spans="1:15">
      <c r="A185" s="71"/>
      <c r="B185" s="73"/>
      <c r="C185" s="71"/>
      <c r="D185" s="72"/>
    </row>
    <row r="186" spans="1:15" ht="26.4">
      <c r="A186" s="93" t="s">
        <v>143</v>
      </c>
      <c r="B186" s="95">
        <f>D129</f>
        <v>1006625</v>
      </c>
      <c r="C186" s="96"/>
      <c r="D186" s="97">
        <f>SUM(B186,C187)</f>
        <v>950000</v>
      </c>
    </row>
    <row r="187" spans="1:15" ht="55.2">
      <c r="A187" s="96" t="s">
        <v>144</v>
      </c>
      <c r="B187" s="98"/>
      <c r="C187" s="95">
        <f>-(B186-P9)</f>
        <v>-56625</v>
      </c>
      <c r="D187" s="99"/>
    </row>
    <row r="188" spans="1:15">
      <c r="A188" s="71"/>
      <c r="B188" s="73"/>
      <c r="C188" s="85"/>
      <c r="D188" s="72"/>
    </row>
    <row r="189" spans="1:15">
      <c r="A189" s="71"/>
      <c r="B189" s="73"/>
      <c r="C189" s="85"/>
      <c r="D189" s="72"/>
    </row>
    <row r="190" spans="1:15" ht="28.2">
      <c r="A190" s="70" t="s">
        <v>136</v>
      </c>
      <c r="B190" s="85">
        <f>D132</f>
        <v>470964.06082352938</v>
      </c>
      <c r="C190" s="85"/>
      <c r="D190" s="86">
        <f>SUM(B190,C191)</f>
        <v>210437.05807489948</v>
      </c>
    </row>
    <row r="191" spans="1:15" ht="124.2">
      <c r="A191" s="71" t="s">
        <v>140</v>
      </c>
      <c r="B191" s="73"/>
      <c r="C191" s="85">
        <f>-(SUM(B409,B416))</f>
        <v>-260527.00274862989</v>
      </c>
      <c r="D191" s="72"/>
    </row>
    <row r="192" spans="1:15">
      <c r="A192" s="71"/>
      <c r="B192" s="73"/>
      <c r="C192" s="85"/>
      <c r="D192" s="72"/>
    </row>
    <row r="193" spans="1:11" ht="28.2">
      <c r="A193" s="100" t="s">
        <v>145</v>
      </c>
      <c r="B193" s="95">
        <f>D132</f>
        <v>470964.06082352938</v>
      </c>
      <c r="C193" s="95"/>
      <c r="D193" s="97">
        <f>SUM(B193,C194)</f>
        <v>0</v>
      </c>
    </row>
    <row r="194" spans="1:11" ht="55.2">
      <c r="A194" s="96" t="s">
        <v>146</v>
      </c>
      <c r="B194" s="98"/>
      <c r="C194" s="95">
        <f>-(B193-P13)</f>
        <v>-470964.06082352938</v>
      </c>
      <c r="D194" s="99"/>
    </row>
    <row r="195" spans="1:11">
      <c r="A195" s="19"/>
      <c r="B195" s="19"/>
      <c r="C195" s="19"/>
    </row>
    <row r="196" spans="1:11">
      <c r="A196" s="19"/>
      <c r="B196" s="19"/>
      <c r="C196" s="19"/>
    </row>
    <row r="197" spans="1:11">
      <c r="A197" s="19"/>
      <c r="B197" s="19"/>
      <c r="C197" s="19"/>
    </row>
    <row r="198" spans="1:11">
      <c r="A198" s="19" t="s">
        <v>33</v>
      </c>
      <c r="B198" s="43">
        <f>D136</f>
        <v>750000</v>
      </c>
      <c r="C198" s="42">
        <f>-(B198-M56)</f>
        <v>-50000</v>
      </c>
      <c r="D198" s="3">
        <f>M56</f>
        <v>700000</v>
      </c>
    </row>
    <row r="199" spans="1:11">
      <c r="A199" s="19"/>
      <c r="B199" s="43"/>
      <c r="C199" s="19"/>
    </row>
    <row r="200" spans="1:11">
      <c r="A200" s="19"/>
      <c r="B200" s="43"/>
      <c r="C200" s="19"/>
    </row>
    <row r="201" spans="1:11">
      <c r="A201" s="19" t="s">
        <v>1</v>
      </c>
      <c r="B201" s="43">
        <f>D139</f>
        <v>55000</v>
      </c>
      <c r="C201" s="42">
        <f>-D139</f>
        <v>-55000</v>
      </c>
      <c r="D201" s="3">
        <f>SUM(B201,C201)</f>
        <v>0</v>
      </c>
    </row>
    <row r="202" spans="1:11">
      <c r="A202" s="19"/>
      <c r="B202" s="43"/>
      <c r="C202" s="19"/>
    </row>
    <row r="203" spans="1:11">
      <c r="A203" s="19"/>
      <c r="B203" s="43"/>
      <c r="C203" s="19"/>
    </row>
    <row r="204" spans="1:11">
      <c r="A204" s="19"/>
      <c r="B204" s="43"/>
      <c r="C204" s="19"/>
    </row>
    <row r="205" spans="1:11" ht="41.4">
      <c r="A205" s="19" t="s">
        <v>34</v>
      </c>
      <c r="B205" s="43">
        <f>D143</f>
        <v>945000</v>
      </c>
      <c r="C205" s="42">
        <f>-(B205-D205)</f>
        <v>0</v>
      </c>
      <c r="D205" s="48">
        <f>D143</f>
        <v>945000</v>
      </c>
    </row>
    <row r="206" spans="1:11">
      <c r="A206" s="19"/>
      <c r="B206" s="43"/>
      <c r="C206" s="19"/>
      <c r="K206" t="s">
        <v>85</v>
      </c>
    </row>
    <row r="207" spans="1:11">
      <c r="A207" s="19" t="s">
        <v>35</v>
      </c>
      <c r="B207" s="43">
        <f>D145</f>
        <v>900000</v>
      </c>
      <c r="C207" s="42">
        <f>-(B207-D207)</f>
        <v>0</v>
      </c>
      <c r="D207" s="48">
        <f>D145</f>
        <v>900000</v>
      </c>
    </row>
    <row r="208" spans="1:11">
      <c r="A208" s="19"/>
      <c r="B208" s="43"/>
      <c r="C208" s="42"/>
      <c r="D208" s="48"/>
    </row>
    <row r="209" spans="1:15">
      <c r="A209" s="19"/>
      <c r="B209" s="43"/>
      <c r="C209" s="42"/>
      <c r="D209" s="48"/>
    </row>
    <row r="210" spans="1:15" ht="82.8">
      <c r="A210" s="19" t="s">
        <v>158</v>
      </c>
      <c r="B210" s="109">
        <f>B45</f>
        <v>1519896</v>
      </c>
      <c r="C210" s="42"/>
      <c r="D210" s="121">
        <f>SUM(B210,C211)</f>
        <v>679122.82364078867</v>
      </c>
    </row>
    <row r="211" spans="1:15" ht="110.4">
      <c r="A211" s="71" t="s">
        <v>166</v>
      </c>
      <c r="B211" s="43"/>
      <c r="C211" s="43">
        <f>-(SUM(B427,B434))</f>
        <v>-840773.17635921133</v>
      </c>
      <c r="D211" s="48"/>
    </row>
    <row r="212" spans="1:15">
      <c r="A212" s="71"/>
      <c r="B212" s="43"/>
      <c r="C212" s="43"/>
      <c r="D212" s="48"/>
    </row>
    <row r="213" spans="1:15">
      <c r="A213" s="100" t="s">
        <v>171</v>
      </c>
      <c r="B213" s="109">
        <f>B45</f>
        <v>1519896</v>
      </c>
      <c r="C213" s="125"/>
      <c r="D213" s="48">
        <f>B75</f>
        <v>1800000</v>
      </c>
    </row>
    <row r="214" spans="1:15" ht="69">
      <c r="A214" s="96" t="s">
        <v>172</v>
      </c>
      <c r="B214" s="96"/>
      <c r="C214" s="95">
        <f>-(D213-B213)</f>
        <v>-280104</v>
      </c>
      <c r="D214" s="99"/>
    </row>
    <row r="215" spans="1:15">
      <c r="A215" s="71"/>
      <c r="B215" s="43"/>
      <c r="C215" s="43"/>
      <c r="D215" s="48"/>
    </row>
    <row r="216" spans="1:15">
      <c r="A216" s="71"/>
      <c r="B216" s="43"/>
      <c r="C216" s="43"/>
      <c r="D216" s="48"/>
    </row>
    <row r="217" spans="1:15" ht="15" thickBot="1">
      <c r="A217" s="19"/>
      <c r="B217" s="45">
        <f>SUM(B175:B207)</f>
        <v>8801844.7883137241</v>
      </c>
      <c r="C217" s="46">
        <f>SUM(C175:C207)</f>
        <v>-1732455.2895455575</v>
      </c>
      <c r="D217" s="35">
        <f>SUM(D175:D207)</f>
        <v>7069389.4987681676</v>
      </c>
      <c r="K217" s="68"/>
    </row>
    <row r="218" spans="1:15" ht="15" thickTop="1"/>
    <row r="222" spans="1:15">
      <c r="A222" s="44" t="s">
        <v>74</v>
      </c>
    </row>
    <row r="223" spans="1:15">
      <c r="B223" t="str">
        <f>D173</f>
        <v>31 December 20x22</v>
      </c>
      <c r="K223" s="24"/>
      <c r="L223" s="24"/>
      <c r="M223" s="24"/>
      <c r="N223" s="24"/>
      <c r="O223" s="24"/>
    </row>
    <row r="224" spans="1:15">
      <c r="B224" t="s">
        <v>28</v>
      </c>
      <c r="K224" s="24"/>
      <c r="L224" s="24"/>
      <c r="M224" s="24"/>
      <c r="N224" s="24"/>
      <c r="O224" s="24"/>
    </row>
    <row r="225" spans="1:15">
      <c r="A225" t="str">
        <f>A176</f>
        <v xml:space="preserve">Buildings              </v>
      </c>
      <c r="B225" s="3">
        <f>B176</f>
        <v>1598333.3333333333</v>
      </c>
      <c r="K225" s="24"/>
      <c r="L225" s="53"/>
      <c r="M225" s="53"/>
      <c r="N225" s="53"/>
      <c r="O225" s="24"/>
    </row>
    <row r="226" spans="1:15">
      <c r="K226" s="24"/>
      <c r="L226" s="53"/>
      <c r="M226" s="53"/>
      <c r="N226" s="53"/>
      <c r="O226" s="24"/>
    </row>
    <row r="227" spans="1:15" ht="28.8">
      <c r="A227" s="4" t="str">
        <f>A183</f>
        <v>Machinery (when Land is accounted for)</v>
      </c>
      <c r="B227" s="3">
        <f>B183</f>
        <v>1006625</v>
      </c>
      <c r="K227" s="54"/>
      <c r="L227" s="54"/>
      <c r="M227" s="54"/>
      <c r="N227" s="24"/>
      <c r="O227" s="24"/>
    </row>
    <row r="228" spans="1:15">
      <c r="K228" s="54"/>
      <c r="L228" s="54"/>
      <c r="M228" s="54"/>
      <c r="N228" s="24"/>
      <c r="O228" s="24"/>
    </row>
    <row r="229" spans="1:15">
      <c r="K229" s="55"/>
      <c r="L229" s="56"/>
      <c r="M229" s="54"/>
      <c r="N229" s="57"/>
      <c r="O229" s="24"/>
    </row>
    <row r="230" spans="1:15">
      <c r="A230" t="str">
        <f>A198</f>
        <v>Land</v>
      </c>
      <c r="B230" s="3">
        <f>B198</f>
        <v>750000</v>
      </c>
      <c r="K230" s="55"/>
      <c r="L230" s="56"/>
      <c r="M230" s="54"/>
      <c r="N230" s="57"/>
      <c r="O230" s="24"/>
    </row>
    <row r="231" spans="1:15">
      <c r="B231" s="3"/>
      <c r="K231" s="55"/>
      <c r="L231" s="56"/>
      <c r="M231" s="54"/>
      <c r="N231" s="57"/>
      <c r="O231" s="24"/>
    </row>
    <row r="232" spans="1:15">
      <c r="A232" t="s">
        <v>130</v>
      </c>
      <c r="B232" s="3">
        <f>B190</f>
        <v>470964.06082352938</v>
      </c>
      <c r="K232" s="55"/>
      <c r="L232" s="56"/>
      <c r="M232" s="54"/>
      <c r="N232" s="57"/>
      <c r="O232" s="24"/>
    </row>
    <row r="233" spans="1:15">
      <c r="B233" s="3"/>
      <c r="K233" s="55"/>
      <c r="L233" s="56"/>
      <c r="M233" s="54"/>
      <c r="N233" s="57"/>
      <c r="O233" s="24"/>
    </row>
    <row r="234" spans="1:15">
      <c r="B234" s="3"/>
      <c r="K234" s="55"/>
      <c r="L234" s="56"/>
      <c r="M234" s="54"/>
      <c r="N234" s="57"/>
      <c r="O234" s="24"/>
    </row>
    <row r="235" spans="1:15">
      <c r="A235" t="s">
        <v>159</v>
      </c>
      <c r="B235" s="3">
        <f>B210</f>
        <v>1519896</v>
      </c>
      <c r="K235" s="55"/>
      <c r="L235" s="56"/>
      <c r="M235" s="54"/>
      <c r="N235" s="57"/>
      <c r="O235" s="24"/>
    </row>
    <row r="236" spans="1:15">
      <c r="B236" s="3"/>
      <c r="K236" s="55"/>
      <c r="L236" s="56"/>
      <c r="M236" s="54"/>
      <c r="N236" s="57"/>
      <c r="O236" s="24"/>
    </row>
    <row r="237" spans="1:15" ht="101.4" thickBot="1">
      <c r="A237" s="4" t="s">
        <v>52</v>
      </c>
      <c r="B237" s="60">
        <f>SUM(B225:B230)</f>
        <v>3354958.333333333</v>
      </c>
      <c r="K237" s="53"/>
      <c r="L237" s="53"/>
      <c r="M237" s="53"/>
      <c r="N237" s="24"/>
      <c r="O237" s="24"/>
    </row>
    <row r="238" spans="1:15" ht="15" thickTop="1">
      <c r="A238" s="4"/>
      <c r="B238" s="63"/>
      <c r="K238" s="53"/>
      <c r="L238" s="53"/>
      <c r="M238" s="53"/>
      <c r="N238" s="24"/>
      <c r="O238" s="24"/>
    </row>
    <row r="239" spans="1:15">
      <c r="A239" s="4"/>
      <c r="B239" s="63"/>
      <c r="K239" s="53"/>
      <c r="L239" s="53"/>
      <c r="M239" s="53"/>
      <c r="N239" s="24"/>
      <c r="O239" s="24"/>
    </row>
    <row r="240" spans="1:15">
      <c r="A240" s="44" t="s">
        <v>75</v>
      </c>
      <c r="K240" s="53"/>
      <c r="L240" s="53"/>
      <c r="M240" s="53"/>
      <c r="N240" s="24"/>
      <c r="O240" s="24"/>
    </row>
    <row r="241" spans="1:15" ht="69">
      <c r="A241" s="61" t="s">
        <v>55</v>
      </c>
      <c r="K241" s="54"/>
      <c r="L241" s="53"/>
      <c r="M241" s="54"/>
      <c r="N241" s="24"/>
      <c r="O241" s="24"/>
    </row>
    <row r="242" spans="1:15">
      <c r="A242" t="s">
        <v>54</v>
      </c>
      <c r="B242" s="110">
        <f>B167</f>
        <v>1590922.3941568621</v>
      </c>
      <c r="K242" s="54"/>
      <c r="L242" s="53"/>
      <c r="M242" s="54"/>
      <c r="N242" s="24"/>
      <c r="O242" s="24"/>
    </row>
    <row r="243" spans="1:15" ht="43.2">
      <c r="A243" s="52" t="s">
        <v>53</v>
      </c>
      <c r="B243" s="3">
        <f>B201</f>
        <v>55000</v>
      </c>
      <c r="K243" s="55"/>
      <c r="L243" s="56"/>
      <c r="M243" s="54"/>
      <c r="N243" s="57"/>
      <c r="O243" s="24"/>
    </row>
    <row r="244" spans="1:15" ht="70.2" thickBot="1">
      <c r="A244" s="14" t="s">
        <v>58</v>
      </c>
      <c r="B244" s="36">
        <f>B242-B243</f>
        <v>1535922.3941568621</v>
      </c>
      <c r="K244" s="53"/>
      <c r="L244" s="54"/>
      <c r="M244" s="53"/>
      <c r="N244" s="24"/>
      <c r="O244" s="24"/>
    </row>
    <row r="245" spans="1:15" ht="15" thickTop="1">
      <c r="A245" s="14"/>
      <c r="B245" s="65"/>
      <c r="K245" s="53"/>
      <c r="L245" s="54"/>
      <c r="M245" s="53"/>
      <c r="N245" s="24"/>
      <c r="O245" s="24"/>
    </row>
    <row r="246" spans="1:15">
      <c r="A246" s="14"/>
      <c r="B246" s="65"/>
      <c r="K246" s="53"/>
      <c r="L246" s="54"/>
      <c r="M246" s="53"/>
      <c r="N246" s="24"/>
      <c r="O246" s="24"/>
    </row>
    <row r="247" spans="1:15">
      <c r="A247" s="14"/>
      <c r="B247" s="65"/>
      <c r="K247" s="53"/>
      <c r="L247" s="54"/>
      <c r="M247" s="53"/>
      <c r="N247" s="24"/>
      <c r="O247" s="24"/>
    </row>
    <row r="248" spans="1:15">
      <c r="A248" s="44" t="s">
        <v>160</v>
      </c>
      <c r="B248" s="63"/>
      <c r="K248" s="53"/>
      <c r="L248" s="54"/>
      <c r="M248" s="53"/>
      <c r="N248" s="24"/>
      <c r="O248" s="24"/>
    </row>
    <row r="249" spans="1:15">
      <c r="A249" s="14" t="s">
        <v>16</v>
      </c>
      <c r="B249" s="63"/>
      <c r="K249" s="53"/>
      <c r="L249" s="54"/>
      <c r="M249" s="53"/>
      <c r="N249" s="24"/>
      <c r="O249" s="24"/>
    </row>
    <row r="250" spans="1:15" ht="83.4">
      <c r="A250" s="14" t="s">
        <v>161</v>
      </c>
      <c r="B250" s="63">
        <f>B217</f>
        <v>8801844.7883137241</v>
      </c>
      <c r="K250" s="53"/>
      <c r="L250" s="54"/>
      <c r="M250" s="53"/>
      <c r="N250" s="24"/>
      <c r="O250" s="24"/>
    </row>
    <row r="251" spans="1:15" ht="42">
      <c r="A251" s="14" t="s">
        <v>152</v>
      </c>
      <c r="B251" s="63">
        <f>-(C160)</f>
        <v>-4135000</v>
      </c>
      <c r="K251" s="53"/>
      <c r="L251" s="54"/>
      <c r="M251" s="53"/>
      <c r="N251" s="24"/>
      <c r="O251" s="24"/>
    </row>
    <row r="252" spans="1:15" ht="56.4" thickBot="1">
      <c r="A252" s="14" t="s">
        <v>151</v>
      </c>
      <c r="B252" s="107">
        <f>SUM(B250:B251)</f>
        <v>4666844.7883137241</v>
      </c>
      <c r="K252" s="53"/>
      <c r="L252" s="54"/>
      <c r="M252" s="53"/>
      <c r="N252" s="24"/>
      <c r="O252" s="24"/>
    </row>
    <row r="253" spans="1:15" ht="15" thickTop="1">
      <c r="A253" s="14"/>
      <c r="B253" s="65"/>
      <c r="K253" s="53"/>
      <c r="L253" s="54"/>
      <c r="M253" s="53"/>
      <c r="N253" s="24"/>
      <c r="O253" s="24"/>
    </row>
    <row r="254" spans="1:15">
      <c r="A254" s="14"/>
      <c r="B254" s="65"/>
      <c r="K254" s="53"/>
      <c r="L254" s="54"/>
      <c r="M254" s="53"/>
      <c r="N254" s="24"/>
      <c r="O254" s="24"/>
    </row>
    <row r="255" spans="1:15">
      <c r="A255" s="14"/>
      <c r="B255" s="65"/>
      <c r="K255" s="53"/>
      <c r="L255" s="54"/>
      <c r="M255" s="53"/>
      <c r="N255" s="24"/>
      <c r="O255" s="24"/>
    </row>
    <row r="256" spans="1:15">
      <c r="A256" s="44" t="s">
        <v>81</v>
      </c>
      <c r="B256" s="65"/>
      <c r="K256" s="53"/>
      <c r="L256" s="54"/>
      <c r="M256" s="53"/>
      <c r="N256" s="24"/>
      <c r="O256" s="24"/>
    </row>
    <row r="257" spans="1:15">
      <c r="B257" t="str">
        <f>D173</f>
        <v>31 December 20x22</v>
      </c>
      <c r="K257" s="53"/>
      <c r="L257" s="54"/>
      <c r="M257" s="53"/>
      <c r="N257" s="24"/>
      <c r="O257" s="24"/>
    </row>
    <row r="258" spans="1:15">
      <c r="B258" t="s">
        <v>28</v>
      </c>
      <c r="K258" s="53"/>
      <c r="L258" s="54"/>
      <c r="M258" s="53"/>
      <c r="N258" s="24"/>
      <c r="O258" s="24"/>
    </row>
    <row r="259" spans="1:15">
      <c r="A259" t="str">
        <f>A176</f>
        <v xml:space="preserve">Buildings              </v>
      </c>
      <c r="B259" s="3">
        <f>B176</f>
        <v>1598333.3333333333</v>
      </c>
      <c r="K259" s="53"/>
      <c r="L259" s="54"/>
      <c r="M259" s="53"/>
      <c r="N259" s="24"/>
      <c r="O259" s="24"/>
    </row>
    <row r="260" spans="1:15">
      <c r="K260" s="53"/>
      <c r="L260" s="54"/>
      <c r="M260" s="53"/>
      <c r="N260" s="24"/>
      <c r="O260" s="24"/>
    </row>
    <row r="261" spans="1:15" ht="28.8">
      <c r="A261" s="4" t="str">
        <f>A183</f>
        <v>Machinery (when Land is accounted for)</v>
      </c>
      <c r="B261" s="3">
        <f>B183</f>
        <v>1006625</v>
      </c>
      <c r="K261" s="53"/>
      <c r="L261" s="54"/>
      <c r="M261" s="53"/>
      <c r="N261" s="24"/>
      <c r="O261" s="24"/>
    </row>
    <row r="262" spans="1:15">
      <c r="K262" s="53"/>
      <c r="L262" s="54"/>
      <c r="M262" s="53"/>
      <c r="N262" s="24"/>
      <c r="O262" s="24"/>
    </row>
    <row r="263" spans="1:15">
      <c r="K263" s="53"/>
      <c r="L263" s="54"/>
      <c r="M263" s="53"/>
      <c r="N263" s="24"/>
      <c r="O263" s="24"/>
    </row>
    <row r="264" spans="1:15">
      <c r="A264" t="s">
        <v>130</v>
      </c>
      <c r="B264" s="3">
        <f>B190</f>
        <v>470964.06082352938</v>
      </c>
      <c r="K264" s="53"/>
      <c r="L264" s="54"/>
      <c r="M264" s="53"/>
      <c r="N264" s="24"/>
      <c r="O264" s="24"/>
    </row>
    <row r="265" spans="1:15">
      <c r="B265" s="3"/>
      <c r="K265" s="53"/>
      <c r="L265" s="54"/>
      <c r="M265" s="53"/>
      <c r="N265" s="24"/>
      <c r="O265" s="24"/>
    </row>
    <row r="266" spans="1:15">
      <c r="B266" s="3"/>
      <c r="K266" s="53"/>
      <c r="L266" s="54"/>
      <c r="M266" s="53"/>
      <c r="N266" s="24"/>
      <c r="O266" s="24"/>
    </row>
    <row r="267" spans="1:15">
      <c r="A267" t="s">
        <v>165</v>
      </c>
      <c r="B267" s="3">
        <f>B210</f>
        <v>1519896</v>
      </c>
      <c r="K267" s="53"/>
      <c r="L267" s="54"/>
      <c r="M267" s="53"/>
      <c r="N267" s="24"/>
      <c r="O267" s="24"/>
    </row>
    <row r="268" spans="1:15">
      <c r="B268" s="3"/>
      <c r="K268" s="53"/>
      <c r="L268" s="54"/>
      <c r="M268" s="53"/>
      <c r="N268" s="24"/>
      <c r="O268" s="24"/>
    </row>
    <row r="269" spans="1:15" ht="43.8" thickBot="1">
      <c r="A269" s="4" t="s">
        <v>70</v>
      </c>
      <c r="B269" s="60">
        <f>SUM(B259:B264)</f>
        <v>3075922.3941568625</v>
      </c>
      <c r="K269" s="53"/>
      <c r="L269" s="54"/>
      <c r="M269" s="53"/>
      <c r="N269" s="24"/>
      <c r="O269" s="24"/>
    </row>
    <row r="270" spans="1:15" ht="15" thickTop="1">
      <c r="A270" s="14"/>
      <c r="B270" s="65"/>
      <c r="K270" s="53"/>
      <c r="L270" s="54"/>
      <c r="M270" s="53"/>
      <c r="N270" s="24"/>
      <c r="O270" s="24"/>
    </row>
    <row r="271" spans="1:15">
      <c r="A271" s="14"/>
      <c r="B271" s="65"/>
      <c r="K271" s="53"/>
      <c r="L271" s="54"/>
      <c r="M271" s="53"/>
      <c r="N271" s="24"/>
      <c r="O271" s="24"/>
    </row>
    <row r="272" spans="1:15">
      <c r="A272" s="14"/>
      <c r="B272" s="65"/>
      <c r="K272" s="53"/>
      <c r="L272" s="54"/>
      <c r="M272" s="53"/>
      <c r="N272" s="24"/>
      <c r="O272" s="24"/>
    </row>
    <row r="273" spans="1:15">
      <c r="A273" s="44" t="s">
        <v>77</v>
      </c>
      <c r="B273" s="65"/>
      <c r="K273" s="53"/>
      <c r="L273" s="54"/>
      <c r="M273" s="53"/>
      <c r="N273" s="24"/>
      <c r="O273" s="24"/>
    </row>
    <row r="274" spans="1:15">
      <c r="A274" s="41" t="str">
        <f>A225</f>
        <v xml:space="preserve">Buildings              </v>
      </c>
      <c r="B274" s="65"/>
      <c r="K274" s="53"/>
      <c r="L274" s="54"/>
      <c r="M274" s="53"/>
      <c r="N274" s="24"/>
      <c r="O274" s="24"/>
    </row>
    <row r="275" spans="1:15">
      <c r="A275" t="s">
        <v>56</v>
      </c>
      <c r="B275" s="67">
        <f>B225</f>
        <v>1598333.3333333333</v>
      </c>
      <c r="K275" s="53"/>
      <c r="L275" s="54"/>
      <c r="M275" s="53"/>
      <c r="N275" s="24"/>
      <c r="O275" s="24"/>
    </row>
    <row r="276" spans="1:15" ht="55.8">
      <c r="A276" s="66" t="s">
        <v>57</v>
      </c>
      <c r="B276" s="69">
        <f>B237</f>
        <v>3354958.333333333</v>
      </c>
      <c r="K276" s="53"/>
      <c r="L276" s="54"/>
      <c r="M276" s="53"/>
      <c r="N276" s="24"/>
      <c r="O276" s="24"/>
    </row>
    <row r="277" spans="1:15" ht="83.4">
      <c r="A277" s="68" t="s">
        <v>84</v>
      </c>
      <c r="B277" s="65">
        <f>B244</f>
        <v>1535922.3941568621</v>
      </c>
      <c r="K277" s="53"/>
      <c r="L277" s="54"/>
      <c r="M277" s="53"/>
      <c r="N277" s="24"/>
      <c r="O277" s="24"/>
    </row>
    <row r="278" spans="1:15" ht="15" thickBot="1">
      <c r="A278" s="68"/>
      <c r="B278" s="36">
        <f>(B275/B276)*B277</f>
        <v>731727.70451517322</v>
      </c>
      <c r="K278" s="53"/>
      <c r="L278" s="54"/>
      <c r="M278" s="53"/>
      <c r="N278" s="24"/>
      <c r="O278" s="24"/>
    </row>
    <row r="279" spans="1:15" ht="15" thickTop="1">
      <c r="A279" s="68"/>
      <c r="B279" s="65"/>
      <c r="K279" s="53"/>
      <c r="L279" s="54"/>
      <c r="M279" s="53"/>
      <c r="N279" s="24"/>
      <c r="O279" s="24"/>
    </row>
    <row r="280" spans="1:15">
      <c r="A280" s="44" t="s">
        <v>82</v>
      </c>
      <c r="B280" s="65"/>
      <c r="K280" s="53"/>
      <c r="L280" s="54"/>
      <c r="M280" s="53"/>
      <c r="N280" s="24"/>
      <c r="O280" s="24"/>
    </row>
    <row r="281" spans="1:15" ht="138.6">
      <c r="A281" s="14" t="s">
        <v>71</v>
      </c>
      <c r="B281" s="65"/>
      <c r="K281" s="53"/>
      <c r="L281" s="54"/>
      <c r="M281" s="53"/>
      <c r="N281" s="24"/>
      <c r="O281" s="24"/>
    </row>
    <row r="282" spans="1:15">
      <c r="A282" t="s">
        <v>56</v>
      </c>
      <c r="B282" s="67">
        <f>B225</f>
        <v>1598333.3333333333</v>
      </c>
      <c r="K282" s="53"/>
      <c r="L282" s="54"/>
      <c r="M282" s="53"/>
      <c r="N282" s="24"/>
      <c r="O282" s="24"/>
    </row>
    <row r="283" spans="1:15" ht="55.8">
      <c r="A283" s="66" t="s">
        <v>72</v>
      </c>
      <c r="B283" s="69">
        <f>B269</f>
        <v>3075922.3941568625</v>
      </c>
      <c r="K283" s="53"/>
      <c r="L283" s="54"/>
      <c r="M283" s="53"/>
      <c r="N283" s="24"/>
      <c r="O283" s="24"/>
    </row>
    <row r="284" spans="1:15" ht="55.8">
      <c r="A284" s="68" t="s">
        <v>73</v>
      </c>
      <c r="B284" s="63">
        <f>B322</f>
        <v>293355.02297375177</v>
      </c>
      <c r="K284" s="53"/>
      <c r="L284" s="54"/>
      <c r="M284" s="53"/>
      <c r="N284" s="24"/>
      <c r="O284" s="24"/>
    </row>
    <row r="285" spans="1:15" ht="15" thickBot="1">
      <c r="A285" s="68"/>
      <c r="B285" s="36">
        <f>(B282/B283)*B284</f>
        <v>152435.2866022932</v>
      </c>
      <c r="K285" s="53"/>
      <c r="L285" s="54"/>
      <c r="M285" s="53"/>
      <c r="N285" s="24"/>
      <c r="O285" s="24"/>
    </row>
    <row r="286" spans="1:15" ht="15" thickTop="1">
      <c r="A286" s="1"/>
      <c r="B286" s="65"/>
      <c r="K286" s="53"/>
      <c r="L286" s="54"/>
      <c r="M286" s="53"/>
      <c r="N286" s="24"/>
      <c r="O286" s="24"/>
    </row>
    <row r="287" spans="1:15">
      <c r="A287" s="1"/>
      <c r="B287" s="65"/>
      <c r="K287" s="53"/>
      <c r="L287" s="54"/>
      <c r="M287" s="53"/>
      <c r="N287" s="24"/>
      <c r="O287" s="24"/>
    </row>
    <row r="288" spans="1:15">
      <c r="A288" s="1"/>
      <c r="B288" s="65"/>
      <c r="K288" s="53"/>
      <c r="L288" s="54"/>
      <c r="M288" s="53"/>
      <c r="N288" s="24"/>
      <c r="O288" s="24"/>
    </row>
    <row r="289" spans="1:15">
      <c r="A289" s="44" t="s">
        <v>78</v>
      </c>
      <c r="B289" s="65"/>
      <c r="K289" s="53"/>
      <c r="L289" s="54"/>
      <c r="M289" s="53"/>
      <c r="N289" s="24"/>
      <c r="O289" s="24"/>
    </row>
    <row r="290" spans="1:15">
      <c r="A290" s="41" t="str">
        <f>A227</f>
        <v>Machinery (when Land is accounted for)</v>
      </c>
      <c r="B290" s="65"/>
      <c r="K290" s="53"/>
      <c r="L290" s="54"/>
      <c r="M290" s="53"/>
      <c r="N290" s="24"/>
      <c r="O290" s="24"/>
    </row>
    <row r="291" spans="1:15">
      <c r="A291" t="s">
        <v>56</v>
      </c>
      <c r="B291" s="67">
        <f>B227</f>
        <v>1006625</v>
      </c>
      <c r="K291" s="53"/>
      <c r="L291" s="54"/>
      <c r="M291" s="53"/>
      <c r="N291" s="24"/>
      <c r="O291" s="24"/>
    </row>
    <row r="292" spans="1:15" ht="55.8">
      <c r="A292" s="66" t="s">
        <v>57</v>
      </c>
      <c r="B292" s="69">
        <f>B237</f>
        <v>3354958.333333333</v>
      </c>
      <c r="K292" s="53"/>
      <c r="L292" s="54"/>
      <c r="M292" s="53"/>
      <c r="N292" s="24"/>
      <c r="O292" s="24"/>
    </row>
    <row r="293" spans="1:15" ht="83.4">
      <c r="A293" s="68" t="s">
        <v>88</v>
      </c>
      <c r="B293" s="65">
        <f>B244</f>
        <v>1535922.3941568621</v>
      </c>
      <c r="J293" s="1" t="str">
        <f>A230</f>
        <v>Land</v>
      </c>
      <c r="K293" s="53"/>
      <c r="L293" s="54"/>
      <c r="N293" s="24"/>
      <c r="O293" s="24"/>
    </row>
    <row r="294" spans="1:15" ht="15" thickBot="1">
      <c r="A294" s="68"/>
      <c r="B294" s="36">
        <f>(B291/B292)*B293</f>
        <v>460839.66666793718</v>
      </c>
      <c r="K294" s="53"/>
      <c r="L294" s="54"/>
      <c r="N294" s="24"/>
      <c r="O294" s="24"/>
    </row>
    <row r="295" spans="1:15" ht="15" thickTop="1">
      <c r="A295" s="68"/>
      <c r="B295" s="65"/>
      <c r="K295" s="53"/>
      <c r="L295" s="54"/>
      <c r="M295" s="53"/>
      <c r="N295" s="24"/>
      <c r="O295" s="24"/>
    </row>
    <row r="296" spans="1:15">
      <c r="A296" s="44" t="s">
        <v>83</v>
      </c>
      <c r="B296" s="65"/>
      <c r="K296" s="53"/>
      <c r="L296" s="54"/>
      <c r="M296" s="53"/>
      <c r="N296" s="24"/>
      <c r="O296" s="24"/>
    </row>
    <row r="297" spans="1:15">
      <c r="A297" s="1" t="s">
        <v>69</v>
      </c>
      <c r="B297" s="65"/>
      <c r="K297" s="53"/>
      <c r="L297" s="54"/>
      <c r="M297" s="53"/>
      <c r="N297" s="24"/>
      <c r="O297" s="24"/>
    </row>
    <row r="298" spans="1:15">
      <c r="A298" t="s">
        <v>56</v>
      </c>
      <c r="B298" s="67">
        <f>B227</f>
        <v>1006625</v>
      </c>
      <c r="K298" s="53"/>
      <c r="L298" s="54"/>
      <c r="M298" s="53"/>
      <c r="N298" s="24"/>
      <c r="O298" s="24"/>
    </row>
    <row r="299" spans="1:15" ht="55.8">
      <c r="A299" s="66" t="s">
        <v>72</v>
      </c>
      <c r="B299" s="69">
        <f>B269</f>
        <v>3075922.3941568625</v>
      </c>
      <c r="K299" s="53"/>
      <c r="L299" s="54"/>
      <c r="M299" s="53"/>
      <c r="N299" s="24"/>
      <c r="O299" s="24"/>
    </row>
    <row r="300" spans="1:15" ht="55.8">
      <c r="A300" s="68" t="s">
        <v>73</v>
      </c>
      <c r="B300" s="63">
        <f>B322</f>
        <v>293355.02297375177</v>
      </c>
      <c r="K300" s="53"/>
      <c r="L300" s="54"/>
      <c r="M300" s="53"/>
      <c r="N300" s="24"/>
      <c r="O300" s="24"/>
    </row>
    <row r="301" spans="1:15" ht="15" thickBot="1">
      <c r="A301" s="68"/>
      <c r="B301" s="36">
        <f>(B298/B299)*B300</f>
        <v>96003.234854661161</v>
      </c>
      <c r="K301" s="53"/>
      <c r="L301" s="54"/>
      <c r="M301" s="53"/>
      <c r="N301" s="24"/>
      <c r="O301" s="24"/>
    </row>
    <row r="302" spans="1:15" ht="15" thickTop="1">
      <c r="A302" s="1"/>
      <c r="B302" s="65"/>
      <c r="K302" s="53"/>
      <c r="L302" s="54"/>
      <c r="M302" s="53"/>
      <c r="N302" s="24"/>
      <c r="O302" s="24"/>
    </row>
    <row r="303" spans="1:15">
      <c r="A303" s="1"/>
      <c r="B303" s="65"/>
      <c r="K303" s="53"/>
      <c r="L303" s="54"/>
      <c r="M303" s="53"/>
      <c r="N303" s="24"/>
      <c r="O303" s="24"/>
    </row>
    <row r="304" spans="1:15">
      <c r="A304" s="1"/>
      <c r="B304" s="65"/>
      <c r="K304" s="53"/>
      <c r="L304" s="54"/>
      <c r="M304" s="53"/>
      <c r="N304" s="24"/>
      <c r="O304" s="24"/>
    </row>
    <row r="305" spans="1:15">
      <c r="A305" s="44" t="s">
        <v>76</v>
      </c>
      <c r="B305" s="65"/>
      <c r="K305" s="53"/>
      <c r="L305" s="54"/>
      <c r="M305" s="53"/>
      <c r="N305" s="24"/>
      <c r="O305" s="24"/>
    </row>
    <row r="306" spans="1:15">
      <c r="A306" s="41" t="str">
        <f>A230</f>
        <v>Land</v>
      </c>
      <c r="B306" s="65"/>
      <c r="K306" s="53"/>
      <c r="L306" s="54"/>
      <c r="M306" s="53"/>
      <c r="N306" s="24"/>
      <c r="O306" s="24"/>
    </row>
    <row r="307" spans="1:15">
      <c r="A307" t="s">
        <v>56</v>
      </c>
      <c r="B307" s="67">
        <f>B230</f>
        <v>750000</v>
      </c>
      <c r="K307" s="53"/>
      <c r="L307" s="54"/>
      <c r="M307" s="53"/>
      <c r="N307" s="24"/>
      <c r="O307" s="24"/>
    </row>
    <row r="308" spans="1:15" ht="55.8">
      <c r="A308" s="66" t="s">
        <v>57</v>
      </c>
      <c r="B308" s="69">
        <f>B237</f>
        <v>3354958.333333333</v>
      </c>
      <c r="K308" s="53"/>
      <c r="L308" s="54"/>
      <c r="M308" s="53"/>
      <c r="N308" s="24"/>
      <c r="O308" s="24"/>
    </row>
    <row r="309" spans="1:15" ht="69.599999999999994">
      <c r="A309" s="68" t="s">
        <v>59</v>
      </c>
      <c r="B309" s="65">
        <f>B244</f>
        <v>1535922.3941568621</v>
      </c>
      <c r="K309" s="53"/>
      <c r="L309" s="54"/>
      <c r="M309" s="53"/>
      <c r="N309" s="24"/>
      <c r="O309" s="24"/>
    </row>
    <row r="310" spans="1:15" ht="56.4" thickBot="1">
      <c r="A310" s="14" t="s">
        <v>65</v>
      </c>
      <c r="B310" s="36">
        <f>(B307/B308)*B309</f>
        <v>343355.02297375177</v>
      </c>
      <c r="K310" s="53"/>
      <c r="L310" s="54"/>
      <c r="M310" s="53"/>
      <c r="N310" s="24"/>
      <c r="O310" s="24"/>
    </row>
    <row r="311" spans="1:15" ht="15" thickTop="1">
      <c r="A311" s="14"/>
      <c r="B311" s="65"/>
      <c r="K311" s="53"/>
      <c r="L311" s="54"/>
      <c r="M311" s="53"/>
      <c r="N311" s="24"/>
      <c r="O311" s="24"/>
    </row>
    <row r="312" spans="1:15">
      <c r="A312" s="44" t="s">
        <v>79</v>
      </c>
      <c r="B312" s="65"/>
      <c r="K312" s="53"/>
      <c r="L312" s="54"/>
      <c r="M312" s="53"/>
      <c r="N312" s="24"/>
      <c r="O312" s="24"/>
    </row>
    <row r="313" spans="1:15">
      <c r="A313" s="1" t="s">
        <v>62</v>
      </c>
      <c r="B313" s="65"/>
      <c r="K313" s="53"/>
      <c r="L313" s="54"/>
      <c r="M313" s="53"/>
      <c r="N313" s="24"/>
      <c r="O313" s="24"/>
    </row>
    <row r="314" spans="1:15" ht="28.8">
      <c r="A314" s="4" t="s">
        <v>60</v>
      </c>
      <c r="B314" s="67">
        <f>B230</f>
        <v>750000</v>
      </c>
      <c r="K314" s="53"/>
      <c r="L314" s="54"/>
      <c r="M314" s="53"/>
      <c r="N314" s="24"/>
      <c r="O314" s="24"/>
    </row>
    <row r="315" spans="1:15" ht="55.8">
      <c r="A315" s="66" t="s">
        <v>61</v>
      </c>
      <c r="B315" s="69">
        <f>B310</f>
        <v>343355.02297375177</v>
      </c>
      <c r="K315" s="53"/>
      <c r="L315" s="54"/>
      <c r="M315" s="53"/>
      <c r="N315" s="24"/>
      <c r="O315" s="24"/>
    </row>
    <row r="316" spans="1:15" ht="56.4" thickBot="1">
      <c r="A316" s="14" t="s">
        <v>66</v>
      </c>
      <c r="B316" s="60">
        <f>B314-B315</f>
        <v>406644.97702624823</v>
      </c>
      <c r="K316" s="53"/>
      <c r="L316" s="54"/>
      <c r="M316" s="53"/>
      <c r="N316" s="24"/>
      <c r="O316" s="24"/>
    </row>
    <row r="317" spans="1:15" ht="15" thickTop="1">
      <c r="A317" s="14"/>
      <c r="B317" s="63"/>
      <c r="K317" s="53"/>
      <c r="L317" s="54"/>
      <c r="M317" s="53"/>
      <c r="N317" s="24"/>
      <c r="O317" s="24"/>
    </row>
    <row r="318" spans="1:15">
      <c r="A318" s="44" t="s">
        <v>80</v>
      </c>
      <c r="B318" s="65"/>
      <c r="K318" s="53"/>
      <c r="L318" s="54"/>
      <c r="M318" s="53"/>
      <c r="N318" s="24"/>
      <c r="O318" s="24"/>
    </row>
    <row r="319" spans="1:15">
      <c r="A319" s="1" t="s">
        <v>63</v>
      </c>
      <c r="B319" s="65"/>
      <c r="K319" s="53"/>
      <c r="L319" s="54"/>
      <c r="M319" s="53"/>
      <c r="N319" s="24"/>
      <c r="O319" s="24"/>
    </row>
    <row r="320" spans="1:15" ht="43.2">
      <c r="A320" s="4" t="s">
        <v>67</v>
      </c>
      <c r="B320" s="67">
        <f>B310</f>
        <v>343355.02297375177</v>
      </c>
      <c r="K320" s="53"/>
      <c r="L320" s="54"/>
      <c r="M320" s="53"/>
      <c r="N320" s="24"/>
      <c r="O320" s="24"/>
    </row>
    <row r="321" spans="1:15" ht="42">
      <c r="A321" s="66" t="s">
        <v>64</v>
      </c>
      <c r="B321" s="69">
        <f>-C198</f>
        <v>50000</v>
      </c>
      <c r="K321" s="53"/>
      <c r="L321" s="54"/>
      <c r="M321" s="53"/>
      <c r="N321" s="24"/>
      <c r="O321" s="24"/>
    </row>
    <row r="322" spans="1:15" ht="56.4" thickBot="1">
      <c r="A322" s="14" t="s">
        <v>68</v>
      </c>
      <c r="B322" s="60">
        <f>B320-B321</f>
        <v>293355.02297375177</v>
      </c>
      <c r="K322" s="53"/>
      <c r="L322" s="54"/>
      <c r="M322" s="53"/>
      <c r="N322" s="24"/>
      <c r="O322" s="24"/>
    </row>
    <row r="323" spans="1:15" ht="15" thickTop="1">
      <c r="A323" s="14"/>
      <c r="B323" s="63"/>
      <c r="K323" s="53"/>
      <c r="L323" s="54"/>
      <c r="M323" s="53"/>
      <c r="N323" s="24"/>
      <c r="O323" s="24"/>
    </row>
    <row r="324" spans="1:15">
      <c r="A324" s="14"/>
      <c r="B324" s="63"/>
      <c r="K324" s="53"/>
      <c r="L324" s="54"/>
      <c r="M324" s="53"/>
      <c r="N324" s="24"/>
      <c r="O324" s="24"/>
    </row>
    <row r="325" spans="1:15">
      <c r="K325" s="53"/>
      <c r="L325" s="54"/>
      <c r="M325" s="53"/>
      <c r="N325" s="24"/>
      <c r="O325" s="24"/>
    </row>
    <row r="326" spans="1:15">
      <c r="A326" s="44" t="s">
        <v>30</v>
      </c>
      <c r="J326" s="62"/>
      <c r="K326" s="63"/>
      <c r="L326" s="54"/>
      <c r="M326" s="54"/>
      <c r="N326" s="24"/>
      <c r="O326" s="24"/>
    </row>
    <row r="327" spans="1:15" ht="28.8">
      <c r="A327" s="4" t="s">
        <v>25</v>
      </c>
      <c r="J327" s="64"/>
      <c r="K327" s="65"/>
      <c r="L327" s="54"/>
      <c r="M327" s="54"/>
      <c r="N327" s="24"/>
      <c r="O327" s="24"/>
    </row>
    <row r="328" spans="1:15" ht="26.4">
      <c r="A328" s="2" t="s">
        <v>147</v>
      </c>
      <c r="B328" s="37">
        <f>B7</f>
        <v>1750000</v>
      </c>
      <c r="K328" s="54"/>
      <c r="L328" s="56"/>
      <c r="M328" s="58"/>
      <c r="N328" s="57"/>
      <c r="O328" s="24"/>
    </row>
    <row r="329" spans="1:15" ht="26.4">
      <c r="A329" s="34" t="s">
        <v>22</v>
      </c>
      <c r="B329" s="38">
        <f>C7</f>
        <v>450000</v>
      </c>
      <c r="D329" s="9"/>
      <c r="K329" s="54"/>
      <c r="L329" s="56"/>
      <c r="M329" s="54"/>
      <c r="N329" s="24"/>
      <c r="O329" s="24"/>
    </row>
    <row r="330" spans="1:15">
      <c r="B330" s="39"/>
      <c r="K330" s="54"/>
      <c r="L330" s="56"/>
      <c r="M330" s="54"/>
      <c r="N330" s="24"/>
      <c r="O330" s="24"/>
    </row>
    <row r="331" spans="1:15" ht="26.4">
      <c r="A331" s="5" t="s">
        <v>23</v>
      </c>
      <c r="B331" s="39">
        <f>D7</f>
        <v>25</v>
      </c>
      <c r="K331" s="54"/>
      <c r="L331" s="56"/>
      <c r="M331" s="58"/>
      <c r="N331" s="57"/>
      <c r="O331" s="24"/>
    </row>
    <row r="332" spans="1:15">
      <c r="B332" s="39"/>
      <c r="K332" s="54"/>
      <c r="L332" s="56"/>
      <c r="M332" s="54"/>
      <c r="N332" s="24"/>
      <c r="O332" s="24"/>
    </row>
    <row r="333" spans="1:15" ht="15" thickBot="1">
      <c r="A333" s="4" t="s">
        <v>24</v>
      </c>
      <c r="B333" s="36">
        <f>(B328-B329)/B331</f>
        <v>52000</v>
      </c>
      <c r="K333" s="54"/>
      <c r="L333" s="56"/>
      <c r="M333" s="54"/>
      <c r="N333" s="24"/>
      <c r="O333" s="24"/>
    </row>
    <row r="334" spans="1:15" ht="15" thickTop="1">
      <c r="A334" s="4"/>
      <c r="B334" s="65"/>
      <c r="K334" s="54"/>
      <c r="L334" s="56"/>
      <c r="M334" s="54"/>
      <c r="N334" s="24"/>
      <c r="O334" s="24"/>
    </row>
    <row r="335" spans="1:15">
      <c r="A335" s="4"/>
      <c r="B335" s="65"/>
      <c r="K335" s="54"/>
      <c r="L335" s="56"/>
      <c r="M335" s="54"/>
      <c r="N335" s="24"/>
      <c r="O335" s="24"/>
    </row>
    <row r="336" spans="1:15">
      <c r="A336" s="39" t="s">
        <v>156</v>
      </c>
      <c r="B336" s="3">
        <f>B328</f>
        <v>1750000</v>
      </c>
      <c r="K336" s="54"/>
      <c r="L336" s="56"/>
      <c r="M336" s="54"/>
      <c r="N336" s="24"/>
      <c r="O336" s="24"/>
    </row>
    <row r="337" spans="1:15">
      <c r="A337" s="83" t="s">
        <v>95</v>
      </c>
      <c r="C337" s="9" t="s">
        <v>96</v>
      </c>
      <c r="K337" s="54"/>
      <c r="L337" s="56"/>
      <c r="M337" s="54"/>
      <c r="N337" s="24"/>
      <c r="O337" s="24"/>
    </row>
    <row r="338" spans="1:15">
      <c r="A338" t="s">
        <v>97</v>
      </c>
      <c r="K338" s="54"/>
      <c r="L338" s="56"/>
      <c r="M338" s="54"/>
      <c r="N338" s="24"/>
      <c r="O338" s="24"/>
    </row>
    <row r="339" spans="1:15">
      <c r="B339" s="39" t="s">
        <v>98</v>
      </c>
      <c r="C339" s="84" t="s">
        <v>99</v>
      </c>
      <c r="D339" s="39" t="s">
        <v>100</v>
      </c>
      <c r="E339" s="82" t="s">
        <v>101</v>
      </c>
      <c r="K339" s="54"/>
      <c r="L339" s="56"/>
      <c r="M339" s="54"/>
      <c r="N339" s="24"/>
      <c r="O339" s="24"/>
    </row>
    <row r="340" spans="1:15">
      <c r="A340" t="s">
        <v>102</v>
      </c>
      <c r="B340" s="3">
        <f>B336</f>
        <v>1750000</v>
      </c>
      <c r="C340">
        <f>((B340-B329)/B331*(E7/12))</f>
        <v>47666.666666666664</v>
      </c>
      <c r="D340">
        <f>C340</f>
        <v>47666.666666666664</v>
      </c>
      <c r="E340">
        <f t="shared" ref="E340:E342" si="0">B340-D340</f>
        <v>1702333.3333333333</v>
      </c>
      <c r="K340" s="54"/>
      <c r="L340" s="56"/>
      <c r="M340" s="54"/>
      <c r="N340" s="24"/>
      <c r="O340" s="24"/>
    </row>
    <row r="341" spans="1:15">
      <c r="A341" t="s">
        <v>103</v>
      </c>
      <c r="B341" s="3">
        <f>B336</f>
        <v>1750000</v>
      </c>
      <c r="C341">
        <f>((B341-B329)/B331*(F7/12))</f>
        <v>52000</v>
      </c>
      <c r="D341">
        <f>D340+C341</f>
        <v>99666.666666666657</v>
      </c>
      <c r="E341">
        <f t="shared" si="0"/>
        <v>1650333.3333333333</v>
      </c>
      <c r="K341" s="54"/>
      <c r="L341" s="56"/>
      <c r="M341" s="54"/>
      <c r="N341" s="24"/>
      <c r="O341" s="24"/>
    </row>
    <row r="342" spans="1:15">
      <c r="A342" t="s">
        <v>104</v>
      </c>
      <c r="B342" s="3">
        <f>B336</f>
        <v>1750000</v>
      </c>
      <c r="C342">
        <f>((B342-B329)/B331*(F7/12))</f>
        <v>52000</v>
      </c>
      <c r="D342">
        <f>D341+C342</f>
        <v>151666.66666666666</v>
      </c>
      <c r="E342">
        <f t="shared" si="0"/>
        <v>1598333.3333333333</v>
      </c>
      <c r="K342" s="54"/>
      <c r="L342" s="56"/>
      <c r="M342" s="54"/>
      <c r="N342" s="24"/>
      <c r="O342" s="24"/>
    </row>
    <row r="343" spans="1:15">
      <c r="K343" s="54"/>
      <c r="L343" s="56"/>
      <c r="M343" s="54"/>
      <c r="N343" s="24"/>
      <c r="O343" s="24"/>
    </row>
    <row r="344" spans="1:15">
      <c r="K344" s="54"/>
      <c r="L344" s="56"/>
      <c r="M344" s="54"/>
      <c r="N344" s="24"/>
      <c r="O344" s="24"/>
    </row>
    <row r="345" spans="1:15">
      <c r="K345" s="54"/>
      <c r="L345" s="56"/>
      <c r="M345" s="58"/>
      <c r="N345" s="59"/>
      <c r="O345" s="24"/>
    </row>
    <row r="346" spans="1:15">
      <c r="K346" s="54"/>
      <c r="L346" s="56"/>
      <c r="M346" s="58"/>
      <c r="N346" s="59"/>
      <c r="O346" s="24"/>
    </row>
    <row r="347" spans="1:15">
      <c r="K347" s="54"/>
      <c r="L347" s="56"/>
      <c r="M347" s="58"/>
      <c r="N347" s="59"/>
      <c r="O347" s="24"/>
    </row>
    <row r="348" spans="1:15">
      <c r="K348" s="54"/>
      <c r="L348" s="56"/>
      <c r="M348" s="58"/>
      <c r="N348" s="59"/>
      <c r="O348" s="24"/>
    </row>
    <row r="349" spans="1:15">
      <c r="K349" s="54"/>
      <c r="L349" s="56"/>
      <c r="M349" s="54"/>
      <c r="N349" s="24"/>
      <c r="O349" s="24"/>
    </row>
    <row r="350" spans="1:15">
      <c r="A350" s="44" t="s">
        <v>31</v>
      </c>
      <c r="K350" s="54"/>
      <c r="L350" s="56"/>
      <c r="M350" s="58"/>
      <c r="N350" s="59"/>
      <c r="O350" s="24"/>
    </row>
    <row r="351" spans="1:15" ht="29.4" thickBot="1">
      <c r="A351" s="4" t="s">
        <v>26</v>
      </c>
      <c r="K351" s="54"/>
      <c r="L351" s="56"/>
      <c r="M351" s="54"/>
      <c r="N351" s="24"/>
      <c r="O351" s="24"/>
    </row>
    <row r="352" spans="1:15" ht="26.4">
      <c r="A352" s="5" t="s">
        <v>92</v>
      </c>
      <c r="B352" s="74">
        <f>SUM(B353:B355)</f>
        <v>1593500</v>
      </c>
    </row>
    <row r="353" spans="1:14" ht="26.4">
      <c r="A353" s="2" t="s">
        <v>148</v>
      </c>
      <c r="B353" s="75">
        <f>B9</f>
        <v>1575000</v>
      </c>
    </row>
    <row r="354" spans="1:14" ht="26.4">
      <c r="A354" s="2" t="s">
        <v>94</v>
      </c>
      <c r="B354" s="76">
        <f>B10</f>
        <v>18500</v>
      </c>
    </row>
    <row r="355" spans="1:14" ht="39.6">
      <c r="A355" s="2" t="s">
        <v>93</v>
      </c>
      <c r="B355" s="77">
        <f>B11</f>
        <v>0</v>
      </c>
    </row>
    <row r="356" spans="1:14">
      <c r="A356" s="5"/>
      <c r="B356" s="76"/>
    </row>
    <row r="357" spans="1:14" ht="27" thickBot="1">
      <c r="A357" s="34" t="s">
        <v>22</v>
      </c>
      <c r="B357" s="78">
        <f>C9</f>
        <v>185000</v>
      </c>
    </row>
    <row r="358" spans="1:14">
      <c r="B358" s="39"/>
    </row>
    <row r="359" spans="1:14" ht="26.4">
      <c r="A359" s="5" t="s">
        <v>23</v>
      </c>
      <c r="B359" s="39">
        <f>D9</f>
        <v>7</v>
      </c>
      <c r="M359" s="2"/>
      <c r="N359" s="10"/>
    </row>
    <row r="360" spans="1:14">
      <c r="B360" s="39"/>
      <c r="M360" s="2"/>
      <c r="N360" s="10"/>
    </row>
    <row r="361" spans="1:14" ht="15" thickBot="1">
      <c r="A361" s="4" t="s">
        <v>24</v>
      </c>
      <c r="B361" s="36">
        <f>(B352-B357)/B359</f>
        <v>201214.28571428571</v>
      </c>
      <c r="M361" s="2"/>
      <c r="N361" s="10"/>
    </row>
    <row r="362" spans="1:14" ht="15" thickTop="1"/>
    <row r="364" spans="1:14">
      <c r="A364" s="39" t="s">
        <v>132</v>
      </c>
      <c r="B364" s="3">
        <f>B352</f>
        <v>1593500</v>
      </c>
    </row>
    <row r="365" spans="1:14">
      <c r="A365" s="83" t="s">
        <v>95</v>
      </c>
      <c r="C365" s="9" t="s">
        <v>96</v>
      </c>
    </row>
    <row r="366" spans="1:14">
      <c r="A366" t="s">
        <v>97</v>
      </c>
    </row>
    <row r="367" spans="1:14">
      <c r="B367" s="39" t="s">
        <v>98</v>
      </c>
      <c r="C367" s="84" t="s">
        <v>99</v>
      </c>
      <c r="D367" s="39" t="s">
        <v>100</v>
      </c>
      <c r="E367" s="82" t="s">
        <v>101</v>
      </c>
    </row>
    <row r="368" spans="1:14">
      <c r="A368" t="s">
        <v>102</v>
      </c>
      <c r="B368" s="3">
        <f>B364</f>
        <v>1593500</v>
      </c>
      <c r="C368">
        <f>((B368-B357)/B359*(E9/12))</f>
        <v>184446.42857142855</v>
      </c>
      <c r="D368">
        <f>C368</f>
        <v>184446.42857142855</v>
      </c>
      <c r="E368">
        <f t="shared" ref="E368:E370" si="1">B368-D368</f>
        <v>1409053.5714285714</v>
      </c>
    </row>
    <row r="369" spans="1:5">
      <c r="A369" t="s">
        <v>103</v>
      </c>
      <c r="B369" s="3">
        <f>B364</f>
        <v>1593500</v>
      </c>
      <c r="C369">
        <f>((B369-B357)/B359*(F9/12))</f>
        <v>201214.28571428571</v>
      </c>
      <c r="D369">
        <f>D368+C369</f>
        <v>385660.71428571426</v>
      </c>
      <c r="E369">
        <f t="shared" si="1"/>
        <v>1207839.2857142857</v>
      </c>
    </row>
    <row r="370" spans="1:5">
      <c r="A370" t="s">
        <v>104</v>
      </c>
      <c r="B370" s="3">
        <f>B364</f>
        <v>1593500</v>
      </c>
      <c r="C370">
        <f>((B370-B357)/B359*(F9/12))</f>
        <v>201214.28571428571</v>
      </c>
      <c r="D370">
        <f>D369+C370</f>
        <v>586875</v>
      </c>
      <c r="E370">
        <f t="shared" si="1"/>
        <v>1006625</v>
      </c>
    </row>
    <row r="374" spans="1:5">
      <c r="A374" s="44" t="s">
        <v>108</v>
      </c>
    </row>
    <row r="375" spans="1:5" ht="29.4" thickBot="1">
      <c r="A375" s="4" t="s">
        <v>109</v>
      </c>
    </row>
    <row r="376" spans="1:5" ht="26.4">
      <c r="A376" s="5" t="s">
        <v>111</v>
      </c>
      <c r="B376" s="74">
        <f>SUM(B377:B379)</f>
        <v>723850</v>
      </c>
    </row>
    <row r="377" spans="1:5" ht="26.4">
      <c r="A377" s="2" t="s">
        <v>110</v>
      </c>
      <c r="B377" s="75">
        <f>B13</f>
        <v>723850</v>
      </c>
    </row>
    <row r="378" spans="1:5" ht="39.6">
      <c r="A378" s="2" t="s">
        <v>112</v>
      </c>
      <c r="B378" s="76">
        <f>B14</f>
        <v>0</v>
      </c>
    </row>
    <row r="379" spans="1:5" ht="39.6">
      <c r="A379" s="2" t="s">
        <v>113</v>
      </c>
      <c r="B379" s="77">
        <f>B15</f>
        <v>0</v>
      </c>
    </row>
    <row r="380" spans="1:5">
      <c r="A380" s="5"/>
      <c r="B380" s="76"/>
    </row>
    <row r="381" spans="1:5" ht="27" thickBot="1">
      <c r="A381" s="34" t="s">
        <v>22</v>
      </c>
      <c r="B381" s="78">
        <f>C13</f>
        <v>0</v>
      </c>
    </row>
    <row r="382" spans="1:5">
      <c r="B382" s="39"/>
    </row>
    <row r="383" spans="1:5" ht="26.4">
      <c r="A383" s="5" t="s">
        <v>23</v>
      </c>
      <c r="B383" s="39">
        <f>D48</f>
        <v>0</v>
      </c>
    </row>
    <row r="384" spans="1:5">
      <c r="B384" s="39"/>
    </row>
    <row r="385" spans="1:10" ht="15" thickBot="1">
      <c r="A385" s="4" t="s">
        <v>24</v>
      </c>
      <c r="B385" s="36" t="e">
        <f>(B376-B381)/B383</f>
        <v>#DIV/0!</v>
      </c>
    </row>
    <row r="386" spans="1:10" ht="15" thickTop="1"/>
    <row r="388" spans="1:10">
      <c r="A388" s="4"/>
      <c r="B388" s="4"/>
      <c r="C388" s="80" t="s">
        <v>114</v>
      </c>
      <c r="D388" s="4"/>
      <c r="E388" s="4"/>
      <c r="F388" s="87" t="s">
        <v>115</v>
      </c>
      <c r="G388" s="87" t="e">
        <f>#REF!</f>
        <v>#REF!</v>
      </c>
      <c r="H388" s="4"/>
      <c r="I388" s="4"/>
      <c r="J388" s="4"/>
    </row>
    <row r="389" spans="1:10" ht="28.8">
      <c r="A389" s="4"/>
      <c r="B389" s="81" t="s">
        <v>131</v>
      </c>
      <c r="C389" s="87" t="s">
        <v>116</v>
      </c>
      <c r="D389" s="4">
        <f>H17</f>
        <v>850000</v>
      </c>
      <c r="E389" s="4"/>
      <c r="F389" s="4"/>
      <c r="G389" s="4"/>
      <c r="H389" s="4"/>
      <c r="I389" s="4"/>
      <c r="J389" s="4"/>
    </row>
    <row r="390" spans="1:10">
      <c r="A390" s="4"/>
      <c r="B390" s="81"/>
      <c r="C390" s="2" t="s">
        <v>125</v>
      </c>
      <c r="D390" s="4">
        <f>H18</f>
        <v>650000</v>
      </c>
      <c r="E390" s="4"/>
      <c r="F390" s="4"/>
      <c r="G390" s="4"/>
      <c r="H390" s="4"/>
      <c r="I390" s="4"/>
      <c r="J390" s="4"/>
    </row>
    <row r="391" spans="1:10">
      <c r="A391" s="4"/>
      <c r="B391" s="4"/>
      <c r="C391" s="4"/>
      <c r="D391" s="4"/>
      <c r="E391" s="4"/>
      <c r="F391" s="4"/>
      <c r="G391" s="4"/>
      <c r="H391" s="4"/>
      <c r="I391" s="4"/>
      <c r="J391" s="4"/>
    </row>
    <row r="392" spans="1:10" ht="28.8">
      <c r="A392" s="88" t="s">
        <v>117</v>
      </c>
      <c r="B392" s="88" t="s">
        <v>118</v>
      </c>
      <c r="C392" s="89" t="s">
        <v>119</v>
      </c>
      <c r="D392" s="88" t="s">
        <v>120</v>
      </c>
      <c r="E392" s="88" t="s">
        <v>121</v>
      </c>
      <c r="F392" s="88" t="s">
        <v>122</v>
      </c>
      <c r="G392" s="89"/>
      <c r="H392" s="4"/>
      <c r="I392" s="4"/>
      <c r="J392" s="4"/>
    </row>
    <row r="393" spans="1:10">
      <c r="A393" s="4">
        <v>1</v>
      </c>
      <c r="B393" s="4">
        <f>H20</f>
        <v>135458</v>
      </c>
      <c r="C393" s="92">
        <f>B376</f>
        <v>723850</v>
      </c>
      <c r="D393" s="4">
        <f>((C393-B381)/D389)*B393</f>
        <v>115354.43917647059</v>
      </c>
      <c r="E393" s="4">
        <f>D393</f>
        <v>115354.43917647059</v>
      </c>
      <c r="F393" s="4">
        <f>C393-E393</f>
        <v>608495.56082352938</v>
      </c>
      <c r="G393" s="4"/>
      <c r="H393" s="4"/>
      <c r="I393" s="4"/>
      <c r="J393" s="4"/>
    </row>
    <row r="394" spans="1:10">
      <c r="A394" s="4">
        <v>2</v>
      </c>
      <c r="B394" s="87">
        <f>H21</f>
        <v>123500</v>
      </c>
      <c r="C394" s="92">
        <f>B376</f>
        <v>723850</v>
      </c>
      <c r="D394" s="4">
        <f>((C394-B381)/D390)*B394</f>
        <v>137531.5</v>
      </c>
      <c r="E394" s="4">
        <f>E393+D394</f>
        <v>252885.93917647059</v>
      </c>
      <c r="F394" s="4">
        <f>C394-E394</f>
        <v>470964.06082352938</v>
      </c>
      <c r="G394" s="4"/>
      <c r="H394" s="4"/>
      <c r="I394" s="4"/>
      <c r="J394" s="4"/>
    </row>
    <row r="395" spans="1:10">
      <c r="A395" s="4"/>
      <c r="B395" s="87"/>
      <c r="C395" s="92"/>
      <c r="D395" s="4"/>
      <c r="E395" s="4"/>
      <c r="F395" s="4"/>
      <c r="G395" s="4"/>
      <c r="H395" s="4"/>
      <c r="I395" s="4"/>
      <c r="J395" s="4"/>
    </row>
    <row r="396" spans="1:10">
      <c r="A396" s="4">
        <v>3</v>
      </c>
      <c r="B396" s="4">
        <f>H23</f>
        <v>600</v>
      </c>
      <c r="C396" s="92">
        <f>B376</f>
        <v>723850</v>
      </c>
      <c r="D396" s="4">
        <f>((B376-B381)/D389)*B396</f>
        <v>510.95294117647057</v>
      </c>
      <c r="E396" s="4">
        <f>D396</f>
        <v>510.95294117647057</v>
      </c>
      <c r="F396" s="4">
        <f>C396-E396</f>
        <v>723339.04705882352</v>
      </c>
      <c r="G396" s="4"/>
      <c r="H396" s="4"/>
      <c r="I396" s="4"/>
      <c r="J396" s="4"/>
    </row>
    <row r="397" spans="1:10">
      <c r="A397" s="4">
        <v>4</v>
      </c>
      <c r="B397" s="4">
        <f>H24</f>
        <v>490</v>
      </c>
      <c r="C397" s="92">
        <f>B376</f>
        <v>723850</v>
      </c>
      <c r="D397" s="4">
        <f>((B376-B381)/D389)*B397</f>
        <v>417.27823529411762</v>
      </c>
      <c r="E397" s="4">
        <f>E396+D397</f>
        <v>928.23117647058825</v>
      </c>
      <c r="F397" s="4">
        <f>C397-E397</f>
        <v>722921.76882352936</v>
      </c>
      <c r="G397" s="4"/>
      <c r="H397" s="4"/>
      <c r="I397" s="4"/>
      <c r="J397" s="4"/>
    </row>
    <row r="398" spans="1:10">
      <c r="A398" s="4">
        <v>5</v>
      </c>
      <c r="B398" s="4">
        <f>H25</f>
        <v>725</v>
      </c>
      <c r="C398" s="92">
        <f>B376</f>
        <v>723850</v>
      </c>
      <c r="D398" s="4">
        <f>((B376-B381)/D389)*B398</f>
        <v>617.40147058823527</v>
      </c>
      <c r="E398" s="4">
        <f>E397+D398</f>
        <v>1545.6326470588235</v>
      </c>
      <c r="F398" s="4">
        <f>C398-E398</f>
        <v>722304.36735294119</v>
      </c>
      <c r="G398" s="4"/>
      <c r="H398" s="4"/>
      <c r="I398" s="4"/>
      <c r="J398" s="4"/>
    </row>
    <row r="399" spans="1:10">
      <c r="A399" s="4"/>
      <c r="B399" s="4"/>
      <c r="C399" s="4"/>
      <c r="D399" s="4"/>
      <c r="E399" s="4"/>
      <c r="F399" s="87" t="s">
        <v>123</v>
      </c>
      <c r="G399" s="4"/>
      <c r="H399" s="4"/>
      <c r="I399" s="4"/>
      <c r="J399" s="4"/>
    </row>
    <row r="400" spans="1:10">
      <c r="A400" s="4"/>
      <c r="B400" s="4"/>
      <c r="C400" s="4"/>
      <c r="D400" s="4"/>
      <c r="E400" s="4"/>
      <c r="F400" s="87" t="s">
        <v>115</v>
      </c>
      <c r="G400" s="4">
        <v>0</v>
      </c>
      <c r="H400" s="4"/>
      <c r="I400" s="4"/>
      <c r="J400" s="4"/>
    </row>
    <row r="404" spans="1:2">
      <c r="A404" s="44" t="s">
        <v>138</v>
      </c>
      <c r="B404" s="65"/>
    </row>
    <row r="405" spans="1:2">
      <c r="A405" s="41" t="str">
        <f>A359</f>
        <v>Divide by: Estimated useful life                 years</v>
      </c>
      <c r="B405" s="65"/>
    </row>
    <row r="406" spans="1:2">
      <c r="A406" t="s">
        <v>56</v>
      </c>
      <c r="B406" s="67">
        <f>B190</f>
        <v>470964.06082352938</v>
      </c>
    </row>
    <row r="407" spans="1:2" ht="55.8">
      <c r="A407" s="66" t="s">
        <v>57</v>
      </c>
      <c r="B407" s="69">
        <f>B237</f>
        <v>3354958.333333333</v>
      </c>
    </row>
    <row r="408" spans="1:2" ht="83.4">
      <c r="A408" s="68" t="s">
        <v>88</v>
      </c>
      <c r="B408" s="65">
        <f>B244</f>
        <v>1535922.3941568621</v>
      </c>
    </row>
    <row r="409" spans="1:2" ht="15" thickBot="1">
      <c r="A409" s="68"/>
      <c r="B409" s="36">
        <f>(B406/B407)*B408</f>
        <v>215610.50123183246</v>
      </c>
    </row>
    <row r="410" spans="1:2" ht="15" thickTop="1">
      <c r="A410" s="68"/>
      <c r="B410" s="65"/>
    </row>
    <row r="411" spans="1:2">
      <c r="A411" s="44" t="s">
        <v>139</v>
      </c>
      <c r="B411" s="65"/>
    </row>
    <row r="412" spans="1:2">
      <c r="A412" s="1" t="s">
        <v>69</v>
      </c>
      <c r="B412" s="65"/>
    </row>
    <row r="413" spans="1:2">
      <c r="A413" t="s">
        <v>56</v>
      </c>
      <c r="B413" s="67">
        <f>B190</f>
        <v>470964.06082352938</v>
      </c>
    </row>
    <row r="414" spans="1:2" ht="55.8">
      <c r="A414" s="66" t="s">
        <v>72</v>
      </c>
      <c r="B414" s="69">
        <f>B269</f>
        <v>3075922.3941568625</v>
      </c>
    </row>
    <row r="415" spans="1:2" ht="55.8">
      <c r="A415" s="68" t="s">
        <v>73</v>
      </c>
      <c r="B415" s="63">
        <f>B322</f>
        <v>293355.02297375177</v>
      </c>
    </row>
    <row r="416" spans="1:2" ht="15" thickBot="1">
      <c r="A416" s="68"/>
      <c r="B416" s="36">
        <f>(B413/B414)*B415</f>
        <v>44916.501516797427</v>
      </c>
    </row>
    <row r="417" spans="1:2" ht="15" thickTop="1"/>
    <row r="421" spans="1:2">
      <c r="A421" s="1" t="s">
        <v>159</v>
      </c>
    </row>
    <row r="422" spans="1:2">
      <c r="A422" s="44" t="s">
        <v>163</v>
      </c>
      <c r="B422" s="65"/>
    </row>
    <row r="423" spans="1:2">
      <c r="A423" s="41" t="str">
        <f>A235</f>
        <v>Intangible asset</v>
      </c>
      <c r="B423" s="65"/>
    </row>
    <row r="424" spans="1:2">
      <c r="A424" t="s">
        <v>56</v>
      </c>
      <c r="B424" s="67">
        <f>B235</f>
        <v>1519896</v>
      </c>
    </row>
    <row r="425" spans="1:2" ht="55.8">
      <c r="A425" s="66" t="s">
        <v>57</v>
      </c>
      <c r="B425" s="69">
        <f>B237</f>
        <v>3354958.333333333</v>
      </c>
    </row>
    <row r="426" spans="1:2" ht="83.4">
      <c r="A426" s="68" t="s">
        <v>84</v>
      </c>
      <c r="B426" s="65">
        <f>B244</f>
        <v>1535922.3941568621</v>
      </c>
    </row>
    <row r="427" spans="1:2" ht="15" thickBot="1">
      <c r="A427" s="68"/>
      <c r="B427" s="36">
        <f>(B424/B425)*B426</f>
        <v>695818.56799695129</v>
      </c>
    </row>
    <row r="428" spans="1:2" ht="15" thickTop="1">
      <c r="A428" s="68"/>
      <c r="B428" s="65"/>
    </row>
    <row r="429" spans="1:2">
      <c r="A429" s="44" t="s">
        <v>164</v>
      </c>
      <c r="B429" s="65"/>
    </row>
    <row r="430" spans="1:2" ht="138.6">
      <c r="A430" s="14" t="s">
        <v>71</v>
      </c>
      <c r="B430" s="65"/>
    </row>
    <row r="431" spans="1:2">
      <c r="A431" t="s">
        <v>56</v>
      </c>
      <c r="B431" s="67">
        <f>B235</f>
        <v>1519896</v>
      </c>
    </row>
    <row r="432" spans="1:2" ht="55.8">
      <c r="A432" s="66" t="s">
        <v>72</v>
      </c>
      <c r="B432" s="69">
        <f>B269</f>
        <v>3075922.3941568625</v>
      </c>
    </row>
    <row r="433" spans="1:3" ht="55.8">
      <c r="A433" s="68" t="s">
        <v>73</v>
      </c>
      <c r="B433" s="63">
        <f>B322</f>
        <v>293355.02297375177</v>
      </c>
    </row>
    <row r="434" spans="1:3" ht="15" thickBot="1">
      <c r="A434" s="68"/>
      <c r="B434" s="36">
        <f>(B431/B432)*B433</f>
        <v>144954.6083622601</v>
      </c>
    </row>
    <row r="435" spans="1:3" ht="15" thickTop="1"/>
    <row r="440" spans="1:3">
      <c r="A440" s="136" t="s">
        <v>194</v>
      </c>
    </row>
    <row r="441" spans="1:3">
      <c r="A441" s="129" t="s">
        <v>195</v>
      </c>
    </row>
    <row r="442" spans="1:3">
      <c r="A442" s="129"/>
      <c r="B442" s="9" t="s">
        <v>196</v>
      </c>
      <c r="C442" s="9" t="s">
        <v>197</v>
      </c>
    </row>
    <row r="443" spans="1:3">
      <c r="A443" s="4" t="s">
        <v>198</v>
      </c>
      <c r="B443">
        <f>-(C177)</f>
        <v>884162.99111746647</v>
      </c>
    </row>
    <row r="444" spans="1:3">
      <c r="A444" s="137" t="s">
        <v>199</v>
      </c>
      <c r="C444">
        <f>B443</f>
        <v>884162.99111746647</v>
      </c>
    </row>
    <row r="445" spans="1:3">
      <c r="A445" s="137"/>
    </row>
    <row r="446" spans="1:3">
      <c r="A446" s="137"/>
    </row>
    <row r="447" spans="1:3">
      <c r="A447" s="4"/>
    </row>
    <row r="448" spans="1:3">
      <c r="A448" s="138" t="s">
        <v>200</v>
      </c>
    </row>
    <row r="449" spans="1:3">
      <c r="A449" s="138" t="s">
        <v>201</v>
      </c>
    </row>
    <row r="450" spans="1:3" ht="43.2">
      <c r="A450" s="4" t="s">
        <v>203</v>
      </c>
      <c r="B450">
        <f>B443</f>
        <v>884162.99111746647</v>
      </c>
    </row>
    <row r="451" spans="1:3">
      <c r="A451" s="137" t="s">
        <v>202</v>
      </c>
      <c r="C451">
        <f>B450</f>
        <v>884162.99111746647</v>
      </c>
    </row>
  </sheetData>
  <hyperlinks>
    <hyperlink ref="A365" r:id="rId1"/>
    <hyperlink ref="A337" r:id="rId2"/>
  </hyperlinks>
  <pageMargins left="0.7" right="0.7" top="0.75" bottom="0.75" header="0.3" footer="0.3"/>
  <pageSetup paperSize="9"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Buhlebenkosi Mzizi</dc:creator>
  <cp:lastModifiedBy>Buhlebenkosi Mzizi</cp:lastModifiedBy>
  <dcterms:created xsi:type="dcterms:W3CDTF">2024-08-07T13:58:40Z</dcterms:created>
  <dcterms:modified xsi:type="dcterms:W3CDTF">2024-08-14T02:51:22Z</dcterms:modified>
</cp:coreProperties>
</file>