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PEED_POS\SUPPORT\"/>
    </mc:Choice>
  </mc:AlternateContent>
  <xr:revisionPtr revIDLastSave="0" documentId="13_ncr:1_{0E0A5259-C8DC-4CA3-B756-562772074FC0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Dashboard" sheetId="1" r:id="rId1"/>
    <sheet name="Database" sheetId="2" r:id="rId2"/>
    <sheet name="This week" sheetId="5" r:id="rId3"/>
    <sheet name="Last week" sheetId="6" r:id="rId4"/>
    <sheet name="Pending" sheetId="8" r:id="rId5"/>
  </sheets>
  <calcPr calcId="191029"/>
</workbook>
</file>

<file path=xl/calcChain.xml><?xml version="1.0" encoding="utf-8"?>
<calcChain xmlns="http://schemas.openxmlformats.org/spreadsheetml/2006/main">
  <c r="N5" i="8" l="1"/>
  <c r="N6" i="8"/>
  <c r="N2" i="8"/>
  <c r="N3" i="8"/>
  <c r="N4" i="8"/>
  <c r="Q21" i="2" l="1"/>
  <c r="Q20" i="2"/>
  <c r="Q19" i="2"/>
  <c r="Q18" i="2"/>
  <c r="N18" i="2"/>
  <c r="H18" i="2"/>
  <c r="Q17" i="2"/>
  <c r="N17" i="2"/>
  <c r="H17" i="2"/>
  <c r="B17" i="2"/>
  <c r="T16" i="2"/>
  <c r="Q16" i="2"/>
  <c r="N16" i="2"/>
  <c r="K16" i="2"/>
  <c r="H16" i="2"/>
  <c r="A16" i="2"/>
  <c r="A15" i="2" s="1"/>
  <c r="B15" i="2" s="1"/>
  <c r="T15" i="2"/>
  <c r="Q15" i="2"/>
  <c r="N15" i="2"/>
  <c r="K15" i="2"/>
  <c r="H15" i="2"/>
  <c r="T14" i="2"/>
  <c r="Q14" i="2"/>
  <c r="N14" i="2"/>
  <c r="K14" i="2"/>
  <c r="H14" i="2"/>
  <c r="T13" i="2"/>
  <c r="Q13" i="2"/>
  <c r="N13" i="2"/>
  <c r="K13" i="2"/>
  <c r="H13" i="2"/>
  <c r="T12" i="2"/>
  <c r="N12" i="2"/>
  <c r="T11" i="2"/>
  <c r="T10" i="2"/>
  <c r="H10" i="2"/>
  <c r="T9" i="2"/>
  <c r="Q9" i="2"/>
  <c r="H9" i="2"/>
  <c r="T8" i="2"/>
  <c r="Q8" i="2"/>
  <c r="H8" i="2"/>
  <c r="T7" i="2"/>
  <c r="Q7" i="2"/>
  <c r="N7" i="2"/>
  <c r="H7" i="2"/>
  <c r="T6" i="2"/>
  <c r="Q6" i="2"/>
  <c r="N6" i="2"/>
  <c r="K6" i="2"/>
  <c r="H6" i="2"/>
  <c r="T5" i="2"/>
  <c r="Q5" i="2"/>
  <c r="N5" i="2"/>
  <c r="K5" i="2"/>
  <c r="H5" i="2"/>
  <c r="T4" i="2"/>
  <c r="Q4" i="2"/>
  <c r="N4" i="2"/>
  <c r="K4" i="2"/>
  <c r="H4" i="2"/>
  <c r="A1" i="2"/>
  <c r="B16" i="2" l="1"/>
  <c r="A14" i="2"/>
  <c r="B14" i="2" l="1"/>
  <c r="A13" i="2"/>
  <c r="A12" i="2" l="1"/>
  <c r="B13" i="2"/>
  <c r="B12" i="2" l="1"/>
  <c r="A11" i="2"/>
  <c r="A10" i="2" l="1"/>
  <c r="B11" i="2"/>
  <c r="A9" i="2" l="1"/>
  <c r="B10" i="2"/>
  <c r="A8" i="2" l="1"/>
  <c r="B9" i="2"/>
  <c r="A7" i="2" l="1"/>
  <c r="B8" i="2"/>
  <c r="A6" i="2" l="1"/>
  <c r="B7" i="2"/>
  <c r="B6" i="2" l="1"/>
  <c r="A5" i="2"/>
  <c r="A4" i="2" l="1"/>
  <c r="B4" i="2" s="1"/>
  <c r="B5" i="2"/>
</calcChain>
</file>

<file path=xl/sharedStrings.xml><?xml version="1.0" encoding="utf-8"?>
<sst xmlns="http://schemas.openxmlformats.org/spreadsheetml/2006/main" count="2523" uniqueCount="487">
  <si>
    <t>6 tháng</t>
  </si>
  <si>
    <t>Tháng</t>
  </si>
  <si>
    <t>Số lượng</t>
  </si>
  <si>
    <t>Ngày</t>
  </si>
  <si>
    <t>2 tuần</t>
  </si>
  <si>
    <t>DASHBOARD</t>
  </si>
  <si>
    <t>Pending</t>
  </si>
  <si>
    <t>Open</t>
  </si>
  <si>
    <t>Trạng thái</t>
  </si>
  <si>
    <t>số lượng</t>
  </si>
  <si>
    <t>Tuân trước</t>
  </si>
  <si>
    <t>Mức độ pending</t>
  </si>
  <si>
    <t>Mức độ</t>
  </si>
  <si>
    <t>Critical</t>
  </si>
  <si>
    <t>Normal</t>
  </si>
  <si>
    <t>Pending theo team</t>
  </si>
  <si>
    <t>Team</t>
  </si>
  <si>
    <t>Tickets Organization Name</t>
  </si>
  <si>
    <t>Tickets Assigned To</t>
  </si>
  <si>
    <t>Tickets Priority</t>
  </si>
  <si>
    <t>Tickets Status</t>
  </si>
  <si>
    <t>Tickets Completed Date</t>
  </si>
  <si>
    <t>Tickets Description</t>
  </si>
  <si>
    <t>Closed</t>
  </si>
  <si>
    <t>Tickets Title</t>
  </si>
  <si>
    <t>Tickets Contact</t>
  </si>
  <si>
    <t>Hãng</t>
  </si>
  <si>
    <t>Tickets Time</t>
  </si>
  <si>
    <t>8:30 - 17:30</t>
  </si>
  <si>
    <t>Tickets Team</t>
  </si>
  <si>
    <t>POS Software</t>
  </si>
  <si>
    <t>Primary Phone</t>
  </si>
  <si>
    <t>Remote</t>
  </si>
  <si>
    <t>Onsite</t>
  </si>
  <si>
    <t>Tickets Category</t>
  </si>
  <si>
    <t>Tickets Method Support</t>
  </si>
  <si>
    <t>Primary Email</t>
  </si>
  <si>
    <t>Operation Process</t>
  </si>
  <si>
    <t>cashier</t>
  </si>
  <si>
    <t>Development</t>
  </si>
  <si>
    <t>Nhóm Category</t>
  </si>
  <si>
    <t>Hình thức Support</t>
  </si>
  <si>
    <t>Hình thức</t>
  </si>
  <si>
    <t>Nhóm</t>
  </si>
  <si>
    <t>Ticket Started Date</t>
  </si>
  <si>
    <t>Tickets Start Date</t>
  </si>
  <si>
    <t>High</t>
  </si>
  <si>
    <t>Description Solution</t>
  </si>
  <si>
    <t>Tín Phan</t>
  </si>
  <si>
    <t>Manager</t>
  </si>
  <si>
    <t>Dũng Lê</t>
  </si>
  <si>
    <t>Cashier</t>
  </si>
  <si>
    <t>Đã hướng dẫn</t>
  </si>
  <si>
    <t>Maintenance</t>
  </si>
  <si>
    <t>Days</t>
  </si>
  <si>
    <t>User Fault</t>
  </si>
  <si>
    <t>Cable</t>
  </si>
  <si>
    <t>Label Printer</t>
  </si>
  <si>
    <t>POS touch screen</t>
  </si>
  <si>
    <t>Network</t>
  </si>
  <si>
    <t>Thermal Printer</t>
  </si>
  <si>
    <t>Window</t>
  </si>
  <si>
    <t>Cash Drawer</t>
  </si>
  <si>
    <t>Đã hướng dẫn</t>
  </si>
  <si>
    <t>Pager</t>
  </si>
  <si>
    <t>Back Office</t>
  </si>
  <si>
    <t>Dương Dương</t>
  </si>
  <si>
    <t>Data Integration</t>
  </si>
  <si>
    <t>Report</t>
  </si>
  <si>
    <t>17:30 - 0:30</t>
  </si>
  <si>
    <t>POS Hardware</t>
  </si>
  <si>
    <t>Front Office</t>
  </si>
  <si>
    <t>Inventory</t>
  </si>
  <si>
    <t>Quản lý</t>
  </si>
  <si>
    <t>Red Invoice</t>
  </si>
  <si>
    <t>Promo Code</t>
  </si>
  <si>
    <t>Software</t>
  </si>
  <si>
    <t>Speed Online</t>
  </si>
  <si>
    <t>Dot Printer</t>
  </si>
  <si>
    <t>Label</t>
  </si>
  <si>
    <t>E-Payment</t>
  </si>
  <si>
    <t>Speed Report</t>
  </si>
  <si>
    <t>Support Team</t>
  </si>
  <si>
    <t>Call Center</t>
  </si>
  <si>
    <t>Technical Team</t>
  </si>
  <si>
    <t>Receiver</t>
  </si>
  <si>
    <t>Hardware</t>
  </si>
  <si>
    <t>Project Team</t>
  </si>
  <si>
    <t>Wait for Quotation</t>
  </si>
  <si>
    <t>In Progress</t>
  </si>
  <si>
    <t>Wait for Response</t>
  </si>
  <si>
    <t>Other</t>
  </si>
  <si>
    <t>Head Office</t>
  </si>
  <si>
    <t>Interface</t>
  </si>
  <si>
    <t>Barcode Scanner</t>
  </si>
  <si>
    <t>Tablet</t>
  </si>
  <si>
    <t>POS Hard disk</t>
  </si>
  <si>
    <t>Đã hỗ trợ</t>
  </si>
  <si>
    <t>E-Invoice</t>
  </si>
  <si>
    <t>Phong Huynh</t>
  </si>
  <si>
    <t>Others</t>
  </si>
  <si>
    <t>Tuần này</t>
  </si>
  <si>
    <t>Follow</t>
  </si>
  <si>
    <t>Ms Hằng</t>
  </si>
  <si>
    <t>kế toán</t>
  </si>
  <si>
    <t>Kế toán</t>
  </si>
  <si>
    <t>Kế toán</t>
  </si>
  <si>
    <t>Pendolasco</t>
  </si>
  <si>
    <t>đã chỉnh</t>
  </si>
  <si>
    <t>The View (Qui Nhơn)</t>
  </si>
  <si>
    <t>GreyHound</t>
  </si>
  <si>
    <t>THE VINTAGE EMPORIUM 2 (Q1)</t>
  </si>
  <si>
    <t>Mr Phương</t>
  </si>
  <si>
    <t>Quang Nguyễn</t>
  </si>
  <si>
    <t>đã fix</t>
  </si>
  <si>
    <t>Cơm Niêu Như Ngọc</t>
  </si>
  <si>
    <t>Ms Châu</t>
  </si>
  <si>
    <t>Marou TPHCM</t>
  </si>
  <si>
    <t>CHICKITA1 Thảo điền</t>
  </si>
  <si>
    <t>IBUKI</t>
  </si>
  <si>
    <t>THE VINTAGE EMPORIUM 3 - BT</t>
  </si>
  <si>
    <t>The Gang Cao Thắng</t>
  </si>
  <si>
    <t>Nghĩa Đặng</t>
  </si>
  <si>
    <t>Ngọc Sương</t>
  </si>
  <si>
    <t>Play Dimsum</t>
  </si>
  <si>
    <t>YMTRIBE (Tomita - Hà Nôi)</t>
  </si>
  <si>
    <t>Web Order</t>
  </si>
  <si>
    <t>POS1 không vào được phần mềm</t>
  </si>
  <si>
    <t>Ms Trang</t>
  </si>
  <si>
    <t>Hyde (Glow)</t>
  </si>
  <si>
    <t>Local1 không in</t>
  </si>
  <si>
    <t>MARCEL BURGER</t>
  </si>
  <si>
    <t>Huynh Nguyen</t>
  </si>
  <si>
    <t>Mr Tuyên</t>
  </si>
  <si>
    <t>An Nam HBT</t>
  </si>
  <si>
    <t>Quân Trịnh</t>
  </si>
  <si>
    <t>Ms Sen</t>
  </si>
  <si>
    <t>Mr.Tuyên</t>
  </si>
  <si>
    <t>BELGO</t>
  </si>
  <si>
    <t>HIGH TIDE (Game on)</t>
  </si>
  <si>
    <t>Chickita 4 Crescent Mall</t>
  </si>
  <si>
    <t>đã giải thích</t>
  </si>
  <si>
    <t>hướng dẫn setup coupon</t>
  </si>
  <si>
    <t>Intel St5 Combo1</t>
  </si>
  <si>
    <t>Ms Loan</t>
  </si>
  <si>
    <t>Cỏ Garden</t>
  </si>
  <si>
    <t>P'ti Sài Gòn</t>
  </si>
  <si>
    <t>Ms Phụng</t>
  </si>
  <si>
    <t>ELG</t>
  </si>
  <si>
    <t>Phượng hoàng Asia</t>
  </si>
  <si>
    <t>Nhà hàng 103</t>
  </si>
  <si>
    <t>Ichihana Sushi</t>
  </si>
  <si>
    <t>David</t>
  </si>
  <si>
    <t>hàng không trừ kho</t>
  </si>
  <si>
    <t>Bà Nà Hills</t>
  </si>
  <si>
    <t>03-05-2021</t>
  </si>
  <si>
    <t>Ms Nguyên</t>
  </si>
  <si>
    <t>đã xử lí</t>
  </si>
  <si>
    <t>File PixelAuthorizeManager không bật</t>
  </si>
  <si>
    <t>Vào bật file PixelAuthorizeManager</t>
  </si>
  <si>
    <t>Member hết han sử dụng</t>
  </si>
  <si>
    <t>PL VT Sáu BH (st 56)</t>
  </si>
  <si>
    <t>Tùng</t>
  </si>
  <si>
    <t>Báo CSKH gia hạn member</t>
  </si>
  <si>
    <t>Hướng dẫn tạo thêm món</t>
  </si>
  <si>
    <t>Soma cafe</t>
  </si>
  <si>
    <t>Rohan</t>
  </si>
  <si>
    <t>Hàng không trừ kho</t>
  </si>
  <si>
    <t>Sun Sapa</t>
  </si>
  <si>
    <t>Hàng không trừ kho do app stock boy bị tắt</t>
  </si>
  <si>
    <t>bật lại và đã trừ</t>
  </si>
  <si>
    <t>Bị mất icon BO</t>
  </si>
  <si>
    <t>Taste of Saigon Vinhomes</t>
  </si>
  <si>
    <t>Hiro</t>
  </si>
  <si>
    <t>Đã copy lại</t>
  </si>
  <si>
    <t>Hướng dẫn lấy lịch sử tạo món</t>
  </si>
  <si>
    <t>Máy in bị hư</t>
  </si>
  <si>
    <t>BoatHouse</t>
  </si>
  <si>
    <t>04-05-2021</t>
  </si>
  <si>
    <t>Mr Viễn</t>
  </si>
  <si>
    <t>Thay máy in mới</t>
  </si>
  <si>
    <t>Hướng dẫn setup coupon</t>
  </si>
  <si>
    <t>Ms. Vy</t>
  </si>
  <si>
    <t>báo cáo gửi hàng tháng bị sai</t>
  </si>
  <si>
    <t>Mr Minh</t>
  </si>
  <si>
    <t>Hướng dẫn xem báo cáo danh sách on account</t>
  </si>
  <si>
    <t>GOD MOTHER</t>
  </si>
  <si>
    <t>Ms. Hiền</t>
  </si>
  <si>
    <t>Hướng dẫn chỉnh giảm thuế khi sử dụng coupon</t>
  </si>
  <si>
    <t>Le corto</t>
  </si>
  <si>
    <t>Ms Như</t>
  </si>
  <si>
    <t>Hướng dẫn chỉnh máy in cho product</t>
  </si>
  <si>
    <t>Mr Hiệp</t>
  </si>
  <si>
    <t>Ipad không vào được phần mềm</t>
  </si>
  <si>
    <t>Ipad không vào được phần mềm do sử dụng khác mạng với pos erver</t>
  </si>
  <si>
    <t>Đã hướng dẫn check lại mạng</t>
  </si>
  <si>
    <t>Báo cáo move table</t>
  </si>
  <si>
    <t>OLA BAR RESTAURANT</t>
  </si>
  <si>
    <t>Ms. Thảo</t>
  </si>
  <si>
    <t>Mã voucher không sử dụng được</t>
  </si>
  <si>
    <t>PL NVL ĐN (st 34)</t>
  </si>
  <si>
    <t>Kiểm ra trên hệ thống không có mã voucher</t>
  </si>
  <si>
    <t>Báo khách báo lại VP</t>
  </si>
  <si>
    <t>Sử dụng mã sámung pay không được</t>
  </si>
  <si>
    <t>PL Scenia Bay (St 65)</t>
  </si>
  <si>
    <t>Sử dụng mã sámung pay không được do chưa add vào member</t>
  </si>
  <si>
    <t>Báo kế toán kiểm tra</t>
  </si>
  <si>
    <t>Thanh toán mã Samsung Pay không được</t>
  </si>
  <si>
    <t>Thanh toán mã Samsung Pay không được do mã chưa đưuọc add vào phần mềm</t>
  </si>
  <si>
    <t>Ms. Trang</t>
  </si>
  <si>
    <t>Báo kế toán kiêm tra</t>
  </si>
  <si>
    <t>PL Vincom NT (st 37)</t>
  </si>
  <si>
    <t>Máy POS bị lỗi dump màn hình</t>
  </si>
  <si>
    <t>SFL 2</t>
  </si>
  <si>
    <t>Mr Gia IT</t>
  </si>
  <si>
    <t>Cho mượn máy dùng tạm, mang về kiểm tra</t>
  </si>
  <si>
    <t>cài report</t>
  </si>
  <si>
    <t>Sun Group</t>
  </si>
  <si>
    <t>Ms Thảo</t>
  </si>
  <si>
    <t>Ms Yến</t>
  </si>
  <si>
    <t>Cài đặt Back Office</t>
  </si>
  <si>
    <t>Ms. Vân</t>
  </si>
  <si>
    <t>Setup tài khoản nhân viên</t>
  </si>
  <si>
    <t>Báo cáo excel không vào được</t>
  </si>
  <si>
    <t>Báo khách cài excel 32bit</t>
  </si>
  <si>
    <t>Hướng dẫn xem báo cáo Transaction detail</t>
  </si>
  <si>
    <t>Vesper</t>
  </si>
  <si>
    <t>Ms. Tuyết</t>
  </si>
  <si>
    <t>Hướng dẫn xem báo cáo refund</t>
  </si>
  <si>
    <t>Hướng dẫn xem báo cáo move item</t>
  </si>
  <si>
    <t>Hệ thống không vào được phần mềm</t>
  </si>
  <si>
    <t>5th element Harvest Q7</t>
  </si>
  <si>
    <t>05-05-2021</t>
  </si>
  <si>
    <t>Do không kết nối được với server</t>
  </si>
  <si>
    <t>Mr. Phúc</t>
  </si>
  <si>
    <t>Đã xử lý</t>
  </si>
  <si>
    <t>Két không bung</t>
  </si>
  <si>
    <t>Back Office không vào được</t>
  </si>
  <si>
    <t>Ms. Thanh</t>
  </si>
  <si>
    <t>Đã chỉnh</t>
  </si>
  <si>
    <t>Hướng dẫn cài password</t>
  </si>
  <si>
    <t>Mr. Thu</t>
  </si>
  <si>
    <t>Ben style</t>
  </si>
  <si>
    <t>Do không kết nối được mạng với server</t>
  </si>
  <si>
    <t>Ms. Nồi</t>
  </si>
  <si>
    <t>Máy in không in được</t>
  </si>
  <si>
    <t>Do không nhận được cổng USB</t>
  </si>
  <si>
    <t>Ms. Nguyệt</t>
  </si>
  <si>
    <t>Ipad không vào được</t>
  </si>
  <si>
    <t>Báo IT chỉnh lại đô phân giải Ipad</t>
  </si>
  <si>
    <t>Cài Back Office</t>
  </si>
  <si>
    <t>EWB East West Brewing</t>
  </si>
  <si>
    <t>Đã cài</t>
  </si>
  <si>
    <t>nút order ở nhà báo đỏ</t>
  </si>
  <si>
    <t>Minh Quang</t>
  </si>
  <si>
    <t>Ms Chi</t>
  </si>
  <si>
    <t>không xem được Speed online</t>
  </si>
  <si>
    <t>Kim Đồng park</t>
  </si>
  <si>
    <t>không xem được Speed online do bảo trì</t>
  </si>
  <si>
    <t>Ms Hương</t>
  </si>
  <si>
    <t>đã vào bình thường</t>
  </si>
  <si>
    <t>setup thêm store trong multi back office</t>
  </si>
  <si>
    <t>Marou Thảo Điền</t>
  </si>
  <si>
    <t>Ms Phương</t>
  </si>
  <si>
    <t>Hướng dẫn đổi mật khẩu nhân viên</t>
  </si>
  <si>
    <t>không vào được window</t>
  </si>
  <si>
    <t>Mezba</t>
  </si>
  <si>
    <t>không vào được window do password expire</t>
  </si>
  <si>
    <t>đả tắt pass</t>
  </si>
  <si>
    <t>Hướng dẫn tạo coupon giảm giá theo nhóm</t>
  </si>
  <si>
    <t>Mùa Vàng</t>
  </si>
  <si>
    <t>Mr An</t>
  </si>
  <si>
    <t>Đã hướng dẫn</t>
  </si>
  <si>
    <t>Hướng dẫn xem báo cáo coupon</t>
  </si>
  <si>
    <t>Ms. Hường</t>
  </si>
  <si>
    <t>Cài report viewer</t>
  </si>
  <si>
    <t>Hướng dẫn làm happy hour cho product</t>
  </si>
  <si>
    <t>Tomatito</t>
  </si>
  <si>
    <t>Mr Tuấn</t>
  </si>
  <si>
    <t>Bán hàng không trừ kho</t>
  </si>
  <si>
    <t>06-05-2021</t>
  </si>
  <si>
    <t>07-05-2021</t>
  </si>
  <si>
    <t>Hỗ trợ thay NUC Server</t>
  </si>
  <si>
    <t>BAKES SAIGON</t>
  </si>
  <si>
    <t>Mr Khôi</t>
  </si>
  <si>
    <t>Đã hỗ trợ</t>
  </si>
  <si>
    <t>hướng dẫn sử dụng reset amount due</t>
  </si>
  <si>
    <t>Ms Thanh</t>
  </si>
  <si>
    <t>Don CK PXL</t>
  </si>
  <si>
    <t>Cắm lại dây usb</t>
  </si>
  <si>
    <t>dữ liệu không lên data trung gian</t>
  </si>
  <si>
    <t>Ms Trúc</t>
  </si>
  <si>
    <t>đã kiểm tra</t>
  </si>
  <si>
    <t>interface phần mềm kế toán chưa có dữ liệu</t>
  </si>
  <si>
    <t>10-05-2021</t>
  </si>
  <si>
    <t>do thời gian setup sau thời gian cần lấy dữ liệu</t>
  </si>
  <si>
    <t>Báo cáo danh sách member</t>
  </si>
  <si>
    <t>kiểm tra món không tính thuế</t>
  </si>
  <si>
    <t>kiểm tra món không tính thuế dù có check vat</t>
  </si>
  <si>
    <t>Hòa</t>
  </si>
  <si>
    <t>lỗi POSconfigerror</t>
  </si>
  <si>
    <t>Forcequestion không có câu trả lời</t>
  </si>
  <si>
    <t>Setup két cho nhân viên</t>
  </si>
  <si>
    <t>Member không tìm thấy</t>
  </si>
  <si>
    <t>An Nam Hà Nội</t>
  </si>
  <si>
    <t>Member không tìm thấy do có kí tự đăc biệt</t>
  </si>
  <si>
    <t>Đã xử lí</t>
  </si>
  <si>
    <t>An Nam Thảo Điền</t>
  </si>
  <si>
    <t>Hỗ trợ tạo món ăn tùy chỉnh giá</t>
  </si>
  <si>
    <t>Hoàng Gia Hà Nội</t>
  </si>
  <si>
    <t>Hỗ trợ tạo coupon giảm item</t>
  </si>
  <si>
    <t>Hướng dẫn tạo coupon giảm nhiều món trong 1 bill</t>
  </si>
  <si>
    <t>Hướng dẫn setup force question</t>
  </si>
  <si>
    <t>Hướng dẫn setup product</t>
  </si>
  <si>
    <t>Hướng dẫn tạo nhân viên</t>
  </si>
  <si>
    <t>Number 5 (No.5)</t>
  </si>
  <si>
    <t>setup báo cáo thời gian KDS ra món</t>
  </si>
  <si>
    <t>Mr Thái</t>
  </si>
  <si>
    <t>máy in bill báo lỗi</t>
  </si>
  <si>
    <t>đã bình thường lại</t>
  </si>
  <si>
    <t>Đồng bộ ip public</t>
  </si>
  <si>
    <t>THE LAB SG - BLANK LOUNGE</t>
  </si>
  <si>
    <t>KDS không hiển thị món ăn khi order</t>
  </si>
  <si>
    <t>Wuan 5</t>
  </si>
  <si>
    <t>KDS không hiển thị món ăn khi order do bật firewall</t>
  </si>
  <si>
    <t>Mr Hải</t>
  </si>
  <si>
    <t>Đã hỗ trợ tắt firewall</t>
  </si>
  <si>
    <t>Hướng dẫn settle batch</t>
  </si>
  <si>
    <t>08-05-2021</t>
  </si>
  <si>
    <t>FO không vào được phần mềm</t>
  </si>
  <si>
    <t>Dì Mai 2</t>
  </si>
  <si>
    <t>Lấy file pixel station khác</t>
  </si>
  <si>
    <t>Haga Tea &amp; Coffee</t>
  </si>
  <si>
    <t>Hướng dẫn tạo force question</t>
  </si>
  <si>
    <t>The Coffee VN</t>
  </si>
  <si>
    <t>Tân</t>
  </si>
  <si>
    <t>Wayne's Coffee Landmark</t>
  </si>
  <si>
    <t>Wayne's Coffee Q7 - NLBằng</t>
  </si>
  <si>
    <t>Liên Hoa 2</t>
  </si>
  <si>
    <t>09-05-2021</t>
  </si>
  <si>
    <t>Được</t>
  </si>
  <si>
    <t>Đã hỗ trợ</t>
  </si>
  <si>
    <t>Tạo thêm nút hold and fire</t>
  </si>
  <si>
    <t>Marou HN</t>
  </si>
  <si>
    <t>Đã tạo</t>
  </si>
  <si>
    <t>Cài Multi Back Office</t>
  </si>
  <si>
    <t>26-04-2021</t>
  </si>
  <si>
    <t>Đã cái</t>
  </si>
  <si>
    <t>Két bị kẹt</t>
  </si>
  <si>
    <t>CTY KITCHEN &amp; BAR (NOA)</t>
  </si>
  <si>
    <t>Ms. Minh Anh</t>
  </si>
  <si>
    <t>Đã sửa</t>
  </si>
  <si>
    <t>Cài kết nối HO</t>
  </si>
  <si>
    <t>Don CK HTM</t>
  </si>
  <si>
    <t>Ms. Dung</t>
  </si>
  <si>
    <t>Ms. Nhung</t>
  </si>
  <si>
    <t>Báo khách ciafi excel 32bit</t>
  </si>
  <si>
    <t>Don CK ĐBP</t>
  </si>
  <si>
    <t>thêm sale type Holiday</t>
  </si>
  <si>
    <t>thêm sale type Holiday (Surcharge 10%)</t>
  </si>
  <si>
    <t>gom nhóm product trong E Invoice</t>
  </si>
  <si>
    <t>28-04-2021</t>
  </si>
  <si>
    <t>đã update</t>
  </si>
  <si>
    <t>gửi báo cáo list nguyên vật liệu</t>
  </si>
  <si>
    <t>ICE BAR</t>
  </si>
  <si>
    <t>Ms Quyên</t>
  </si>
  <si>
    <t>Chỉnh sửa tên nhân viên</t>
  </si>
  <si>
    <t>Hướng dẫn void item</t>
  </si>
  <si>
    <t>OPPA Milktea 4</t>
  </si>
  <si>
    <t>Máy in nhiệt bị hư main</t>
  </si>
  <si>
    <t>OPPA Milktea 5</t>
  </si>
  <si>
    <t>Ms Doánh</t>
  </si>
  <si>
    <t>Đã thay main</t>
  </si>
  <si>
    <t>Hướng dẫn đổi pass login</t>
  </si>
  <si>
    <t>Hỗ trợ chỉnh quyền void món</t>
  </si>
  <si>
    <t>Hỗ trợ chỉnh quyền apply coupon FOC</t>
  </si>
  <si>
    <t>Mở bill thanh toán On Account</t>
  </si>
  <si>
    <t>Đã báo qua ngày không mở lại được</t>
  </si>
  <si>
    <t>Mở bill thanh toán On Account trong ngày</t>
  </si>
  <si>
    <t>thêm email nhận báo cáo</t>
  </si>
  <si>
    <t>Ms Khanh</t>
  </si>
  <si>
    <t>giá product sai trên báo cáo online</t>
  </si>
  <si>
    <t>AHM</t>
  </si>
  <si>
    <t>27-04-2021</t>
  </si>
  <si>
    <t>29-04-2021</t>
  </si>
  <si>
    <t>Ms. Nhiên</t>
  </si>
  <si>
    <t>Cài thêm tài khoản report online</t>
  </si>
  <si>
    <t>Escape Lounge</t>
  </si>
  <si>
    <t>Ms Ty</t>
  </si>
  <si>
    <t>Đã hỗ trợ cấp tài khoản</t>
  </si>
  <si>
    <t>Máy scan không scan được</t>
  </si>
  <si>
    <t>Mr. Tiến</t>
  </si>
  <si>
    <t>Chỉnh dây cắm USB</t>
  </si>
  <si>
    <t>In món 0 đồng lên bill</t>
  </si>
  <si>
    <t>Kim Cương</t>
  </si>
  <si>
    <t>Hướng dẫn setup print alway</t>
  </si>
  <si>
    <t>Máy in bếp không in</t>
  </si>
  <si>
    <t>Thành</t>
  </si>
  <si>
    <t>Kiểm tra mạng máy pos1</t>
  </si>
  <si>
    <t>Nồi Retaurant</t>
  </si>
  <si>
    <t>Báo khách kết nối cùng đường mạng với posserver</t>
  </si>
  <si>
    <t>Sky 34 Đà Nẵng</t>
  </si>
  <si>
    <t>Chỉnh số table number trong layout</t>
  </si>
  <si>
    <t>hướng dẫn xem báo cáo cash out</t>
  </si>
  <si>
    <t>Cài Head Office</t>
  </si>
  <si>
    <t>Add logo máy in</t>
  </si>
  <si>
    <t>Viễn</t>
  </si>
  <si>
    <t>Đã add</t>
  </si>
  <si>
    <t>Coffee Bean HO</t>
  </si>
  <si>
    <t>Mr Hồ</t>
  </si>
  <si>
    <t>Máy ipad 10 không vào được</t>
  </si>
  <si>
    <t>Hướng dẫn setup einvoice</t>
  </si>
  <si>
    <t>Ms. Linh</t>
  </si>
  <si>
    <t>Thêm báo cáo in sản phẩm cuối ngày</t>
  </si>
  <si>
    <t>Add thêm báo cáo in sản phẩm cuối ngày</t>
  </si>
  <si>
    <t>Phụng</t>
  </si>
  <si>
    <t>Đã thêm</t>
  </si>
  <si>
    <t>Hướng dẫn nhập số lượng món</t>
  </si>
  <si>
    <t>KDS không bum món</t>
  </si>
  <si>
    <t>Kiểm tra thấy bình thường</t>
  </si>
  <si>
    <t>KDS</t>
  </si>
  <si>
    <t>Hướng dẫn xem báo cáo sales summary</t>
  </si>
  <si>
    <t>Vân</t>
  </si>
  <si>
    <t>không vào được phần mềm</t>
  </si>
  <si>
    <t>không vào được phần mềm do cúp điện, server chưa vào window</t>
  </si>
  <si>
    <t>vào window máy server để chạy hết startup</t>
  </si>
  <si>
    <t>Hướng dẫn xem báo cáo sale theo khoảng thời gian</t>
  </si>
  <si>
    <t>Rút ra cắm lại</t>
  </si>
  <si>
    <t>Hướng dẫn set password cho nhân viên</t>
  </si>
  <si>
    <t>Ké toán</t>
  </si>
  <si>
    <t>Hướng dẫn setup page trong menu setup</t>
  </si>
  <si>
    <t>kiểm tra vệ sinh định kỳ</t>
  </si>
  <si>
    <t>Đã kiểm tra</t>
  </si>
  <si>
    <t>đổi ip public để vào back office</t>
  </si>
  <si>
    <t>Ms Thư</t>
  </si>
  <si>
    <t>chỉnh trong config</t>
  </si>
  <si>
    <t>Hỗ trợ cài BO</t>
  </si>
  <si>
    <t>30-04-2021</t>
  </si>
  <si>
    <t>Hướng dẫn phụ thu lễ</t>
  </si>
  <si>
    <t>Vân Anh</t>
  </si>
  <si>
    <t>Chỉnh quyền cashier được kết ngày</t>
  </si>
  <si>
    <t>Linh</t>
  </si>
  <si>
    <t>Châu IT</t>
  </si>
  <si>
    <t>Xóa folder Crypto</t>
  </si>
  <si>
    <t>Type product bị sai</t>
  </si>
  <si>
    <t>Đã chỉnh lại</t>
  </si>
  <si>
    <t>POS không vào được phần mềm</t>
  </si>
  <si>
    <t>Sun Hạ Long</t>
  </si>
  <si>
    <t>Nam</t>
  </si>
  <si>
    <t>Xóa cấu hình hiển thị màn hình phụ</t>
  </si>
  <si>
    <t>Warm Night Club</t>
  </si>
  <si>
    <t>Hỗ trợ reset amount của member</t>
  </si>
  <si>
    <t>Human</t>
  </si>
  <si>
    <t>01-05-2021</t>
  </si>
  <si>
    <t>Hỗ trợ chỉnh credit limit của member</t>
  </si>
  <si>
    <t>Máy in nhãn không ra label</t>
  </si>
  <si>
    <t>Máy in nhãn không ra label do kẹt lệnh in</t>
  </si>
  <si>
    <t>Mr Thành</t>
  </si>
  <si>
    <t>Không thanh toán Samsung pay được</t>
  </si>
  <si>
    <t>Không thanh toán Samsung pay được do mất mạng</t>
  </si>
  <si>
    <t>Mr Tùng</t>
  </si>
  <si>
    <t>Không EOD Einvoice được</t>
  </si>
  <si>
    <t>SFL 8</t>
  </si>
  <si>
    <t>Không EOD Einvoice được rớt mạng</t>
  </si>
  <si>
    <t>Đã hỗ trợ kiểm tra</t>
  </si>
  <si>
    <t>Hỗ trợ tạo product</t>
  </si>
  <si>
    <t>Hướng dẫn check VAT trong saletype</t>
  </si>
  <si>
    <t>Ms Vân</t>
  </si>
  <si>
    <t>Máy POS không vào phần mềm</t>
  </si>
  <si>
    <t>02-05-2021</t>
  </si>
  <si>
    <t>Máy POS không vào phần mềm do máy server không có mạng</t>
  </si>
  <si>
    <t>Hỗ trợ kiểm tra nhân viên</t>
  </si>
  <si>
    <t>Dì Mai 1</t>
  </si>
  <si>
    <t>Mr Nghĩa ACC</t>
  </si>
  <si>
    <t>Hỗ trợ chỉnh end date nhân viên</t>
  </si>
  <si>
    <t>Hỗ trợ kiểm tra coupon không trừ thuế</t>
  </si>
  <si>
    <t>Quản lý</t>
  </si>
  <si>
    <t>Kiểm tra món ăn không tính VAT</t>
  </si>
  <si>
    <t>Kiểm tra món ăn không tính VAT do chưa setup tính thuế</t>
  </si>
  <si>
    <t>Hỗ trợ chỉnh SVC từ 10% thành 5%</t>
  </si>
  <si>
    <t>Lỗi mất bàn</t>
  </si>
  <si>
    <t>YACHT CLUB (R.O.S)</t>
  </si>
  <si>
    <t>05-04-2021</t>
  </si>
  <si>
    <t>máy POS không lên nguồn</t>
  </si>
  <si>
    <t>YAZAWA</t>
  </si>
  <si>
    <t>19-04-2021</t>
  </si>
  <si>
    <t>Mr Ái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</si>
</sst>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[$-1044D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theme="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10"/>
        <bgColor indexed="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 applyFill="0" applyProtection="0"/>
    <xf numFmtId="0" fontId="6" fillId="0" borderId="0" applyFill="0" applyProtection="0"/>
    <xf numFmtId="0" fontId="7" fillId="0" borderId="0" applyFill="0" applyProtection="0"/>
  </cellStyleXfs>
  <cellXfs count="4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164" fontId="1" fillId="2" borderId="1" xfId="0" applyNumberFormat="1" applyFont="1" applyFill="1" applyBorder="1"/>
    <xf numFmtId="164" fontId="0" fillId="0" borderId="9" xfId="0" applyNumberFormat="1" applyBorder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0" fillId="3" borderId="0" xfId="0" applyFill="1" applyAlignment="1">
      <alignment wrapText="1"/>
    </xf>
    <xf numFmtId="1" fontId="4" fillId="3" borderId="0" xfId="0" applyNumberFormat="1" applyFont="1" applyFill="1" applyAlignment="1">
      <alignment vertical="center"/>
    </xf>
    <xf numFmtId="0" fontId="0" fillId="0" borderId="14" xfId="0" applyBorder="1"/>
    <xf numFmtId="0" fontId="0" fillId="0" borderId="15" xfId="0" applyBorder="1"/>
    <xf numFmtId="0" fontId="8" fillId="3" borderId="0" xfId="0" applyFont="1" applyFill="1" applyAlignment="1">
      <alignment wrapText="1"/>
    </xf>
    <xf numFmtId="0" fontId="0" fillId="0" borderId="3" xfId="0" applyNumberFormat="1" applyBorder="1"/>
    <xf numFmtId="0" fontId="0" fillId="0" borderId="7" xfId="0" applyNumberFormat="1" applyBorder="1"/>
    <xf numFmtId="0" fontId="0" fillId="3" borderId="0" xfId="0" applyFill="1" applyProtection="1"/>
    <xf numFmtId="0" fontId="0" fillId="3" borderId="0" xfId="0" applyFill="1" applyAlignment="1"/>
    <xf numFmtId="0" fontId="0" fillId="0" borderId="9" xfId="0" applyBorder="1" applyAlignment="1">
      <alignment wrapText="1"/>
    </xf>
    <xf numFmtId="0" fontId="0" fillId="0" borderId="16" xfId="0" applyBorder="1"/>
    <xf numFmtId="0" fontId="8" fillId="3" borderId="0" xfId="0" applyFont="1" applyFill="1" applyProtection="1"/>
    <xf numFmtId="1" fontId="7" fillId="0" borderId="0" xfId="3" applyNumberFormat="1" applyFont="1" applyFill="1" applyProtection="1"/>
    <xf numFmtId="0" fontId="3" fillId="0" borderId="0" xfId="0" applyFont="1" applyAlignment="1">
      <alignment vertical="center"/>
    </xf>
    <xf numFmtId="0" fontId="5" fillId="0" borderId="0" xfId="1" applyFill="1" applyProtection="1"/>
    <xf numFmtId="0" fontId="5" fillId="0" borderId="0" xfId="1" applyFill="1" applyAlignment="1" applyProtection="1">
      <alignment wrapText="1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16"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solid">
          <fgColor indexed="8"/>
          <bgColor indexed="10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\-mm\-yy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165" formatCode="[$-1044D]dd\-mm\-yyyy;@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SIX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Database!$E$3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Database!$D$4:$D$9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Database!$E$4:$E$9</c:f>
              <c:numCache>
                <c:formatCode>General</c:formatCode>
                <c:ptCount val="6"/>
                <c:pt idx="0">
                  <c:v>262</c:v>
                </c:pt>
                <c:pt idx="1">
                  <c:v>292</c:v>
                </c:pt>
                <c:pt idx="2">
                  <c:v>272</c:v>
                </c:pt>
                <c:pt idx="3">
                  <c:v>321</c:v>
                </c:pt>
                <c:pt idx="4">
                  <c:v>320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B-4442-9D7C-7D635A6F1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9976"/>
        <c:axId val="4153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Database!$D$3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3"/>
                    <c:layout>
                      <c:manualLayout>
                        <c:x val="-9.1895346103001784E-17"/>
                        <c:y val="1.491274391719192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2F-4A14-B364-C83F01FB01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F-4A14-B364-C83F01FB01C5}"/>
                  </c:ext>
                </c:extLst>
              </c15:ser>
            </c15:filteredBarSeries>
          </c:ext>
        </c:extLst>
      </c:barChart>
      <c:catAx>
        <c:axId val="4153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448"/>
        <c:crosses val="autoZero"/>
        <c:auto val="1"/>
        <c:lblAlgn val="ctr"/>
        <c:lblOffset val="100"/>
        <c:noMultiLvlLbl val="0"/>
      </c:catAx>
      <c:valAx>
        <c:axId val="4153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Hardware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Database!$T$3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D7-44BE-8B2A-DC7A4DDDA3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D7-44BE-8B2A-DC7A4DDDA3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D7-44BE-8B2A-DC7A4DDDA3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D7-44BE-8B2A-DC7A4DDDA3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D7-44BE-8B2A-DC7A4DDDA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Database!$S$4:$S$16</c:f>
              <c:strCache>
                <c:ptCount val="13"/>
                <c:pt idx="0">
                  <c:v>Network</c:v>
                </c:pt>
                <c:pt idx="1">
                  <c:v>Window</c:v>
                </c:pt>
                <c:pt idx="2">
                  <c:v>POS Hard disk</c:v>
                </c:pt>
                <c:pt idx="3">
                  <c:v>POS touch screen</c:v>
                </c:pt>
                <c:pt idx="4">
                  <c:v>Thermal Printer</c:v>
                </c:pt>
                <c:pt idx="5">
                  <c:v>Dot Printer</c:v>
                </c:pt>
                <c:pt idx="6">
                  <c:v>Label Printer</c:v>
                </c:pt>
                <c:pt idx="7">
                  <c:v>Barcode Scanner</c:v>
                </c:pt>
                <c:pt idx="8">
                  <c:v>Tablet</c:v>
                </c:pt>
                <c:pt idx="9">
                  <c:v>Cable</c:v>
                </c:pt>
                <c:pt idx="10">
                  <c:v>Pager</c:v>
                </c:pt>
                <c:pt idx="11">
                  <c:v>Cash Drawer</c:v>
                </c:pt>
                <c:pt idx="12">
                  <c:v>Other</c:v>
                </c:pt>
              </c:strCache>
            </c:strRef>
          </c:cat>
          <c:val>
            <c:numRef>
              <c:f>Database!$T$4:$T$16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Database!$A$4:$A$17</c:f>
              <c:numCache>
                <c:formatCode>dd\-mm\-yyyy;@</c:formatCode>
                <c:ptCount val="14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  <c:pt idx="7">
                  <c:v>44319</c:v>
                </c:pt>
                <c:pt idx="8">
                  <c:v>44320</c:v>
                </c:pt>
                <c:pt idx="9">
                  <c:v>44321</c:v>
                </c:pt>
                <c:pt idx="10">
                  <c:v>44322</c:v>
                </c:pt>
                <c:pt idx="11">
                  <c:v>44323</c:v>
                </c:pt>
                <c:pt idx="12">
                  <c:v>44324</c:v>
                </c:pt>
                <c:pt idx="13">
                  <c:v>44325</c:v>
                </c:pt>
              </c:numCache>
            </c:numRef>
          </c:cat>
          <c:val>
            <c:numRef>
              <c:f>Database!$B$4:$B$17</c:f>
              <c:numCache>
                <c:formatCode>General</c:formatCode>
                <c:ptCount val="14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17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DAD-8555-6EA3F5C39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6056"/>
        <c:axId val="415352720"/>
      </c:barChart>
      <c:dateAx>
        <c:axId val="415346056"/>
        <c:scaling>
          <c:orientation val="minMax"/>
        </c:scaling>
        <c:delete val="0"/>
        <c:axPos val="b"/>
        <c:numFmt formatCode="dd\-mm\-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2720"/>
        <c:crosses val="autoZero"/>
        <c:auto val="1"/>
        <c:lblOffset val="100"/>
        <c:baseTimeUnit val="days"/>
      </c:dateAx>
      <c:valAx>
        <c:axId val="41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A-41F3-91A9-2D0809E2F4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A-41F3-91A9-2D0809E2F4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A-41F3-91A9-2D0809E2F477}"/>
              </c:ext>
            </c:extLst>
          </c:dPt>
          <c:dLbls>
            <c:dLbl>
              <c:idx val="0"/>
              <c:layout>
                <c:manualLayout>
                  <c:x val="-1.1263291345469261E-2"/>
                  <c:y val="-5.94696864305389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A-41F3-91A9-2D0809E2F4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A-41F3-91A9-2D0809E2F4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2-45C6-9330-F74E30E80447}"/>
                </c:ext>
              </c:extLst>
            </c:dLbl>
            <c:dLbl>
              <c:idx val="4"/>
              <c:layout>
                <c:manualLayout>
                  <c:x val="-7.9101536365874053E-2"/>
                  <c:y val="-2.836500561104795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2-45C6-9330-F74E30E804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2-45C6-9330-F74E30E804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20-4C3E-98AA-CFC2C8A09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Database!$G$4:$G$10</c:f>
              <c:strCache>
                <c:ptCount val="7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  <c:pt idx="6">
                  <c:v>Follow</c:v>
                </c:pt>
              </c:strCache>
            </c:strRef>
          </c:cat>
          <c:val>
            <c:numRef>
              <c:f>Database!$H$4:$H$10</c:f>
              <c:numCache>
                <c:formatCode>General</c:formatCode>
                <c:ptCount val="7"/>
                <c:pt idx="0">
                  <c:v>4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9A-41F3-91A9-2D0809E2F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6-48A4-BA67-792B34020A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6-48A4-BA67-792B34020A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6-48A4-BA67-792B34020AA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6-48A4-BA67-792B34020A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6-48A4-BA67-792B34020A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5A-4CFA-9EE7-CC0619CE7D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5A-4CFA-9EE7-CC0619CE7D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5A-4CFA-9EE7-CC0619CE7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Database!$G$13:$G$18</c:f>
              <c:strCache>
                <c:ptCount val="6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</c:strCache>
            </c:strRef>
          </c:cat>
          <c:val>
            <c:numRef>
              <c:f>Database!$H$13:$H$18</c:f>
              <c:numCache>
                <c:formatCode>General</c:formatCode>
                <c:ptCount val="6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6-48A4-BA67-792B34020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Hình</a:t>
            </a:r>
            <a:r>
              <a:rPr lang="en-US" baseline="0"/>
              <a:t> thức support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3-4577-9813-2FDDAE273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3-4577-9813-2FDDAE273D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3-4577-9813-2FDDAE273D35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03-4577-9813-2FDDAE273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Database!$M$4:$M$7</c:f>
              <c:strCache>
                <c:ptCount val="4"/>
                <c:pt idx="0">
                  <c:v>Primary Phone</c:v>
                </c:pt>
                <c:pt idx="1">
                  <c:v>Remote</c:v>
                </c:pt>
                <c:pt idx="2">
                  <c:v>Primary Email</c:v>
                </c:pt>
                <c:pt idx="3">
                  <c:v>Onsite</c:v>
                </c:pt>
              </c:strCache>
            </c:strRef>
          </c:cat>
          <c:val>
            <c:numRef>
              <c:f>Database!$N$4:$N$7</c:f>
              <c:numCache>
                <c:formatCode>General</c:formatCode>
                <c:ptCount val="4"/>
                <c:pt idx="0">
                  <c:v>1</c:v>
                </c:pt>
                <c:pt idx="1">
                  <c:v>75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3-4577-9813-2FDDAE273D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Nhóm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Database!$N$11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51-447D-9171-C9726F951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Database!$M$12:$M$18</c:f>
              <c:strCache>
                <c:ptCount val="7"/>
                <c:pt idx="0">
                  <c:v>POS Software</c:v>
                </c:pt>
                <c:pt idx="1">
                  <c:v>POS Hardware</c:v>
                </c:pt>
                <c:pt idx="2">
                  <c:v>Operation Process</c:v>
                </c:pt>
                <c:pt idx="3">
                  <c:v>Data Integration</c:v>
                </c:pt>
                <c:pt idx="4">
                  <c:v>Development</c:v>
                </c:pt>
                <c:pt idx="5">
                  <c:v>Maintenance</c:v>
                </c:pt>
                <c:pt idx="6">
                  <c:v>User Fault</c:v>
                </c:pt>
              </c:strCache>
            </c:strRef>
          </c:cat>
          <c:val>
            <c:numRef>
              <c:f>Database!$N$12:$N$18</c:f>
              <c:numCache>
                <c:formatCode>General</c:formatCode>
                <c:ptCount val="7"/>
                <c:pt idx="0">
                  <c:v>46</c:v>
                </c:pt>
                <c:pt idx="1">
                  <c:v>11</c:v>
                </c:pt>
                <c:pt idx="2">
                  <c:v>14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71-471D-8F75-0FEED34E7F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1-471D-8F75-0FEED34E7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Database!$J$4:$J$6</c:f>
              <c:strCache>
                <c:ptCount val="3"/>
                <c:pt idx="0">
                  <c:v>Critical</c:v>
                </c:pt>
                <c:pt idx="1">
                  <c:v>High</c:v>
                </c:pt>
                <c:pt idx="2">
                  <c:v>Normal</c:v>
                </c:pt>
              </c:strCache>
            </c:strRef>
          </c:cat>
          <c:val>
            <c:numRef>
              <c:f>Database!$K$4:$K$6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6E-4319-8A52-9ADCD8458A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6E-4319-8A52-9ADCD8458A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6E-4319-8A52-9ADCD8458A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6E-4319-8A52-9ADCD8458A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E-4319-8A52-9ADCD8458A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E-4319-8A52-9ADCD8458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Database!$J$13:$J$16</c:f>
              <c:strCache>
                <c:ptCount val="4"/>
                <c:pt idx="0">
                  <c:v>Technical Team</c:v>
                </c:pt>
                <c:pt idx="1">
                  <c:v>Project Team</c:v>
                </c:pt>
                <c:pt idx="2">
                  <c:v>Support Team</c:v>
                </c:pt>
                <c:pt idx="3">
                  <c:v>Hãng</c:v>
                </c:pt>
              </c:strCache>
            </c:strRef>
          </c:cat>
          <c:val>
            <c:numRef>
              <c:f>Database!$K$13:$K$16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6E-4319-8A52-9ADCD8458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Database!$Q$3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4-4D12-834E-92D3A03786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Database!$P$4:$P$9</c:f>
              <c:strCache>
                <c:ptCount val="6"/>
                <c:pt idx="0">
                  <c:v>Front Office</c:v>
                </c:pt>
                <c:pt idx="1">
                  <c:v>Back Office</c:v>
                </c:pt>
                <c:pt idx="2">
                  <c:v>Head Office</c:v>
                </c:pt>
                <c:pt idx="3">
                  <c:v>Inventory</c:v>
                </c:pt>
                <c:pt idx="4">
                  <c:v>Development</c:v>
                </c:pt>
                <c:pt idx="5">
                  <c:v>Report</c:v>
                </c:pt>
              </c:strCache>
            </c:strRef>
          </c:cat>
          <c:val>
            <c:numRef>
              <c:f>Database!$Q$4:$Q$9</c:f>
              <c:numCache>
                <c:formatCode>General</c:formatCode>
                <c:ptCount val="6"/>
                <c:pt idx="0">
                  <c:v>13</c:v>
                </c:pt>
                <c:pt idx="1">
                  <c:v>38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4761</xdr:rowOff>
    </xdr:from>
    <xdr:to>
      <xdr:col>8</xdr:col>
      <xdr:colOff>9524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8</xdr:col>
      <xdr:colOff>28575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2</xdr:row>
      <xdr:rowOff>123824</xdr:rowOff>
    </xdr:from>
    <xdr:to>
      <xdr:col>13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18</xdr:row>
      <xdr:rowOff>9524</xdr:rowOff>
    </xdr:from>
    <xdr:to>
      <xdr:col>12</xdr:col>
      <xdr:colOff>733425</xdr:colOff>
      <xdr:row>31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3</xdr:row>
      <xdr:rowOff>0</xdr:rowOff>
    </xdr:from>
    <xdr:to>
      <xdr:col>16</xdr:col>
      <xdr:colOff>676275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</xdr:row>
      <xdr:rowOff>114299</xdr:rowOff>
    </xdr:from>
    <xdr:to>
      <xdr:col>21</xdr:col>
      <xdr:colOff>0</xdr:colOff>
      <xdr:row>16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18</xdr:row>
      <xdr:rowOff>9525</xdr:rowOff>
    </xdr:from>
    <xdr:to>
      <xdr:col>21</xdr:col>
      <xdr:colOff>9525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9525</xdr:rowOff>
    </xdr:from>
    <xdr:to>
      <xdr:col>16</xdr:col>
      <xdr:colOff>676275</xdr:colOff>
      <xdr:row>32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18</xdr:row>
      <xdr:rowOff>9525</xdr:rowOff>
    </xdr:from>
    <xdr:to>
      <xdr:col>25</xdr:col>
      <xdr:colOff>9525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9D8884-82EC-4C8B-BCF7-CDCF005D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2</xdr:row>
      <xdr:rowOff>114299</xdr:rowOff>
    </xdr:from>
    <xdr:to>
      <xdr:col>25</xdr:col>
      <xdr:colOff>0</xdr:colOff>
      <xdr:row>16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027FE0-B674-4992-9170-9B9CB197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J3:K6" totalsRowShown="0" headerRowDxfId="115" headerRowBorderDxfId="114" tableBorderDxfId="113" totalsRowBorderDxfId="112">
  <autoFilter ref="J3:K6" xr:uid="{00000000-0009-0000-0100-000006000000}"/>
  <tableColumns count="2">
    <tableColumn id="1" xr3:uid="{00000000-0010-0000-0000-000001000000}" name="Mức độ" dataDxfId="111"/>
    <tableColumn id="2" xr3:uid="{00000000-0010-0000-0000-000002000000}" name="Số lượng" dataDxfId="110">
      <calculatedColumnFormula xml:space="preserve"> COUNTIF(Pending!D:D,Table6[[#This Row],[Mức độ]])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11014" displayName="Table111014" ref="P12:Q21" totalsRowShown="0" headerRowDxfId="61" headerRowBorderDxfId="60" tableBorderDxfId="59" totalsRowBorderDxfId="58">
  <autoFilter ref="P12:Q21" xr:uid="{00000000-0009-0000-0100-00000D000000}"/>
  <tableColumns count="2">
    <tableColumn id="1" xr3:uid="{00000000-0010-0000-0900-000001000000}" name="Nhóm" dataDxfId="57"/>
    <tableColumn id="2" xr3:uid="{00000000-0010-0000-0900-000002000000}" name="Số lượng" dataDxfId="56">
      <calculatedColumnFormula xml:space="preserve"> COUNTIF('This week'!R:R,Table111014[[#This Row],[Nhóm]])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R83" totalsRowShown="0" headerRowDxfId="19" dataDxfId="18" dataCellStyle="Normal 2">
  <autoFilter ref="A1:R83" xr:uid="{00000000-0009-0000-0100-000008000000}"/>
  <sortState xmlns:xlrd2="http://schemas.microsoft.com/office/spreadsheetml/2017/richdata2" ref="A2:R2">
    <sortCondition ref="F1:F2"/>
  </sortState>
  <tableColumns count="18">
    <tableColumn id="1" xr3:uid="{00000000-0010-0000-0A00-000001000000}" name="Tickets Title" dataDxfId="17" dataCellStyle="Normal 2"/>
    <tableColumn id="2" xr3:uid="{00000000-0010-0000-0A00-000002000000}" name="Tickets Organization Name" dataDxfId="16" dataCellStyle="Normal 2"/>
    <tableColumn id="3" xr3:uid="{00000000-0010-0000-0A00-000003000000}" name="Tickets Assigned To" dataDxfId="15" dataCellStyle="Normal 2"/>
    <tableColumn id="4" xr3:uid="{00000000-0010-0000-0A00-000004000000}" name="Tickets Priority" dataDxfId="14" dataCellStyle="Normal 2"/>
    <tableColumn id="5" xr3:uid="{00000000-0010-0000-0A00-000005000000}" name="Tickets Status" dataDxfId="13" dataCellStyle="Normal 2"/>
    <tableColumn id="13" xr3:uid="{00000000-0010-0000-0A00-00000D000000}" name="Ticket Started Date" dataDxfId="12" dataCellStyle="Normal 2"/>
    <tableColumn id="6" xr3:uid="{00000000-0010-0000-0A00-000006000000}" name="Tickets Completed Date" dataDxfId="11" dataCellStyle="Normal 2"/>
    <tableColumn id="7" xr3:uid="{00000000-0010-0000-0A00-000007000000}" name="Tickets Description" dataDxfId="10" dataCellStyle="Normal 2"/>
    <tableColumn id="8" xr3:uid="{00000000-0010-0000-0A00-000008000000}" name="Tickets Time" dataDxfId="9" dataCellStyle="Normal 2"/>
    <tableColumn id="9" xr3:uid="{00000000-0010-0000-0A00-000009000000}" name="Tickets Contact" dataDxfId="8" dataCellStyle="Normal 2"/>
    <tableColumn id="10" xr3:uid="{00000000-0010-0000-0A00-00000A000000}" name="Tickets Team" dataDxfId="7" dataCellStyle="Normal 2"/>
    <tableColumn id="11" xr3:uid="{00000000-0010-0000-0A00-00000B000000}" name="Tickets Category" dataDxfId="6" dataCellStyle="Normal 2"/>
    <tableColumn id="12" xr3:uid="{00000000-0010-0000-0A00-00000C000000}" name="Tickets Method Support" dataDxfId="5" dataCellStyle="Normal 2"/>
    <tableColumn id="14" xr3:uid="{00000000-0010-0000-0A00-00000E000000}" name="Description Solution" dataDxfId="4" dataCellStyle="Normal 2"/>
    <tableColumn id="15" xr3:uid="{00000000-0010-0000-0A00-00000F000000}" name="Receiver" dataDxfId="3" dataCellStyle="Normal 2"/>
    <tableColumn id="16" xr3:uid="{00000000-0010-0000-0A00-000010000000}" name="Hardware" dataDxfId="2" dataCellStyle="Normal 2"/>
    <tableColumn id="17" xr3:uid="{00000000-0010-0000-0A00-000011000000}" name="Software" dataDxfId="1" dataCellStyle="Normal 2"/>
    <tableColumn id="18" xr3:uid="{00000000-0010-0000-0A00-000012000000}" name="Development" dataDxfId="0" dataCellStyle="Normal 2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e7" displayName="Table7" ref="A1:R65" totalsRowShown="0" headerRowDxfId="55" dataDxfId="54" dataCellStyle="Normal 4">
  <autoFilter ref="A1:R65" xr:uid="{00000000-0009-0000-0100-000007000000}"/>
  <sortState xmlns:xlrd2="http://schemas.microsoft.com/office/spreadsheetml/2017/richdata2" ref="A2:R36">
    <sortCondition ref="F1:F36"/>
  </sortState>
  <tableColumns count="18">
    <tableColumn id="1" xr3:uid="{00000000-0010-0000-0B00-000001000000}" name="Tickets Title" dataDxfId="53" dataCellStyle="Normal 4"/>
    <tableColumn id="2" xr3:uid="{00000000-0010-0000-0B00-000002000000}" name="Tickets Organization Name" dataDxfId="52" dataCellStyle="Normal 4"/>
    <tableColumn id="3" xr3:uid="{00000000-0010-0000-0B00-000003000000}" name="Tickets Assigned To" dataDxfId="51" dataCellStyle="Normal 4"/>
    <tableColumn id="4" xr3:uid="{00000000-0010-0000-0B00-000004000000}" name="Tickets Priority" dataDxfId="50" dataCellStyle="Normal 4"/>
    <tableColumn id="5" xr3:uid="{00000000-0010-0000-0B00-000005000000}" name="Tickets Status" dataDxfId="49" dataCellStyle="Normal 4"/>
    <tableColumn id="13" xr3:uid="{00000000-0010-0000-0B00-00000D000000}" name="Tickets Start Date" dataDxfId="48" dataCellStyle="Normal 4"/>
    <tableColumn id="6" xr3:uid="{00000000-0010-0000-0B00-000006000000}" name="Tickets Completed Date" dataDxfId="47" dataCellStyle="Normal 4"/>
    <tableColumn id="7" xr3:uid="{00000000-0010-0000-0B00-000007000000}" name="Tickets Description" dataDxfId="46" dataCellStyle="Normal 4"/>
    <tableColumn id="8" xr3:uid="{00000000-0010-0000-0B00-000008000000}" name="Tickets Time" dataDxfId="45" dataCellStyle="Normal 4"/>
    <tableColumn id="9" xr3:uid="{00000000-0010-0000-0B00-000009000000}" name="Tickets Contact" dataDxfId="44" dataCellStyle="Normal 4"/>
    <tableColumn id="10" xr3:uid="{00000000-0010-0000-0B00-00000A000000}" name="Tickets Team" dataDxfId="43" dataCellStyle="Normal 4"/>
    <tableColumn id="11" xr3:uid="{00000000-0010-0000-0B00-00000B000000}" name="Tickets Category" dataDxfId="42" dataCellStyle="Normal 4"/>
    <tableColumn id="12" xr3:uid="{00000000-0010-0000-0B00-00000C000000}" name="Tickets Method Support" dataDxfId="41" dataCellStyle="Normal 4"/>
    <tableColumn id="14" xr3:uid="{00000000-0010-0000-0B00-00000E000000}" name="Description Solution" dataDxfId="40" dataCellStyle="Normal 4"/>
    <tableColumn id="15" xr3:uid="{00000000-0010-0000-0B00-00000F000000}" name="Receiver" dataDxfId="39" dataCellStyle="Normal 4"/>
    <tableColumn id="16" xr3:uid="{00000000-0010-0000-0B00-000010000000}" name="Hardware" dataDxfId="38" dataCellStyle="Normal 4"/>
    <tableColumn id="17" xr3:uid="{00000000-0010-0000-0B00-000011000000}" name="Software" dataDxfId="37" dataCellStyle="Normal 4"/>
    <tableColumn id="18" xr3:uid="{00000000-0010-0000-0B00-000012000000}" name="Development" dataDxfId="36" dataCellStyle="Normal 4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" displayName="Table1" ref="A1:N6" totalsRowShown="0" headerRowDxfId="35" dataDxfId="34" dataCellStyle="Normal 4">
  <autoFilter ref="A1:N6" xr:uid="{00000000-0009-0000-0100-000001000000}"/>
  <tableColumns count="14">
    <tableColumn id="1" xr3:uid="{00000000-0010-0000-0C00-000001000000}" name="Tickets Title" dataDxfId="33" dataCellStyle="Normal 4"/>
    <tableColumn id="2" xr3:uid="{00000000-0010-0000-0C00-000002000000}" name="Tickets Organization Name" dataDxfId="32" dataCellStyle="Normal 4"/>
    <tableColumn id="3" xr3:uid="{00000000-0010-0000-0C00-000003000000}" name="Tickets Assigned To" dataDxfId="31" dataCellStyle="Normal 4"/>
    <tableColumn id="4" xr3:uid="{00000000-0010-0000-0C00-000004000000}" name="Tickets Priority" dataDxfId="30" dataCellStyle="Normal 4"/>
    <tableColumn id="5" xr3:uid="{00000000-0010-0000-0C00-000005000000}" name="Tickets Status" dataDxfId="29" dataCellStyle="Normal 4"/>
    <tableColumn id="6" xr3:uid="{00000000-0010-0000-0C00-000006000000}" name="Tickets Start Date" dataDxfId="28" dataCellStyle="Normal 4"/>
    <tableColumn id="10" xr3:uid="{00000000-0010-0000-0C00-00000A000000}" name="Tickets Description" dataDxfId="27" dataCellStyle="Normal 4"/>
    <tableColumn id="11" xr3:uid="{00000000-0010-0000-0C00-00000B000000}" name="Tickets Time" dataDxfId="26" dataCellStyle="Normal 4"/>
    <tableColumn id="8" xr3:uid="{00000000-0010-0000-0C00-000008000000}" name="Tickets Contact" dataDxfId="25" dataCellStyle="Normal 4"/>
    <tableColumn id="9" xr3:uid="{00000000-0010-0000-0C00-000009000000}" name="Tickets Team" dataDxfId="24" dataCellStyle="Normal 4"/>
    <tableColumn id="12" xr3:uid="{00000000-0010-0000-0C00-00000C000000}" name="Tickets Category" dataDxfId="23" dataCellStyle="Normal 4"/>
    <tableColumn id="13" xr3:uid="{00000000-0010-0000-0C00-00000D000000}" name="Tickets Method Support" dataDxfId="22" dataCellStyle="Normal 4"/>
    <tableColumn id="14" xr3:uid="{00000000-0010-0000-0C00-00000E000000}" name="Description Solution" dataDxfId="21" dataCellStyle="Normal 4"/>
    <tableColumn id="7" xr3:uid="{00000000-0010-0000-0C00-000007000000}" name="Days" dataDxfId="20" dataCellStyle="Normal 4">
      <calculatedColumnFormula>TODAY()-Table1[[#This Row],[Tickets Start Date]]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J12:K16" totalsRowShown="0" headerRowDxfId="109" headerRowBorderDxfId="108" tableBorderDxfId="107" totalsRowBorderDxfId="106">
  <autoFilter ref="J12:K16" xr:uid="{00000000-0009-0000-0100-000005000000}"/>
  <tableColumns count="2">
    <tableColumn id="1" xr3:uid="{00000000-0010-0000-0100-000001000000}" name="Team" dataDxfId="105"/>
    <tableColumn id="2" xr3:uid="{00000000-0010-0000-0100-000002000000}" name="Số lượng" dataDxfId="104">
      <calculatedColumnFormula>COUNTIF(Pending!J:J,Table5[[#This Row],[Team]])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5" displayName="Table35" ref="G12:H18" totalsRowShown="0" headerRowDxfId="103" headerRowBorderDxfId="102" tableBorderDxfId="101" totalsRowBorderDxfId="100">
  <autoFilter ref="G12:H18" xr:uid="{00000000-0009-0000-0100-000004000000}"/>
  <tableColumns count="2">
    <tableColumn id="1" xr3:uid="{00000000-0010-0000-0200-000001000000}" name="Trạng thái" dataDxfId="99"/>
    <tableColumn id="2" xr3:uid="{00000000-0010-0000-0200-000002000000}" name="số lượng" dataDxfId="98">
      <calculatedColumnFormula>COUNTIF('Last week'!E:E,Table35[[#This Row],[Trạng thái]])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G3:H10" totalsRowShown="0" headerRowDxfId="97" headerRowBorderDxfId="96" tableBorderDxfId="95" totalsRowBorderDxfId="94">
  <autoFilter ref="G3:H10" xr:uid="{00000000-0009-0000-0100-000003000000}"/>
  <tableColumns count="2">
    <tableColumn id="1" xr3:uid="{00000000-0010-0000-0300-000001000000}" name="Trạng thái" dataDxfId="93"/>
    <tableColumn id="2" xr3:uid="{00000000-0010-0000-0300-000002000000}" name="số lượng" dataDxfId="9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D3:E9" totalsRowShown="0" headerRowDxfId="91" headerRowBorderDxfId="90" tableBorderDxfId="89" totalsRowBorderDxfId="88">
  <autoFilter ref="D3:E9" xr:uid="{00000000-0009-0000-0100-000002000000}"/>
  <tableColumns count="2">
    <tableColumn id="1" xr3:uid="{00000000-0010-0000-0400-000001000000}" name="Tháng" dataDxfId="87"/>
    <tableColumn id="2" xr3:uid="{00000000-0010-0000-0400-000002000000}" name="Số lượng" dataDxfId="8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M3:N7" totalsRowShown="0" headerRowDxfId="85" headerRowBorderDxfId="84" tableBorderDxfId="83" totalsRowBorderDxfId="82">
  <autoFilter ref="M3:N7" xr:uid="{00000000-0009-0000-0100-00000A000000}"/>
  <tableColumns count="2">
    <tableColumn id="1" xr3:uid="{00000000-0010-0000-0500-000001000000}" name="Hình thức" dataDxfId="81"/>
    <tableColumn id="2" xr3:uid="{00000000-0010-0000-0500-000002000000}" name="Số lượng" dataDxfId="80">
      <calculatedColumnFormula xml:space="preserve"> COUNTIF('This week'!M:M,Table10[[#This Row],[Hình thức]])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M11:N18" totalsRowShown="0" headerRowDxfId="79" headerRowBorderDxfId="78" tableBorderDxfId="77" totalsRowBorderDxfId="76">
  <autoFilter ref="M11:N18" xr:uid="{00000000-0009-0000-0100-00000B000000}"/>
  <tableColumns count="2">
    <tableColumn id="1" xr3:uid="{00000000-0010-0000-0600-000001000000}" name="Nhóm" dataDxfId="75"/>
    <tableColumn id="2" xr3:uid="{00000000-0010-0000-0600-000002000000}" name="Số lượng" dataDxfId="74">
      <calculatedColumnFormula xml:space="preserve"> COUNTIF('This week'!L:L,Table11[[#This Row],[Nhóm]])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1110" displayName="Table1110" ref="P3:Q9" totalsRowShown="0" headerRowDxfId="73" headerRowBorderDxfId="72" tableBorderDxfId="71" totalsRowBorderDxfId="70">
  <autoFilter ref="P3:Q9" xr:uid="{00000000-0009-0000-0100-000009000000}"/>
  <tableColumns count="2">
    <tableColumn id="1" xr3:uid="{00000000-0010-0000-0700-000001000000}" name="Nhóm" dataDxfId="69"/>
    <tableColumn id="2" xr3:uid="{00000000-0010-0000-0700-000002000000}" name="Số lượng" dataDxfId="68">
      <calculatedColumnFormula xml:space="preserve"> COUNTIF('This week'!Q:Q,Table1110[[#This Row],[Nhóm]])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11013" displayName="Table111013" ref="S3:T16" totalsRowShown="0" headerRowDxfId="67" headerRowBorderDxfId="66" tableBorderDxfId="65" totalsRowBorderDxfId="64">
  <autoFilter ref="S3:T16" xr:uid="{00000000-0009-0000-0100-00000C000000}"/>
  <tableColumns count="2">
    <tableColumn id="1" xr3:uid="{00000000-0010-0000-0800-000001000000}" name="Nhóm" dataDxfId="63"/>
    <tableColumn id="2" xr3:uid="{00000000-0010-0000-0800-000002000000}" name="Số lượng" dataDxfId="62">
      <calculatedColumnFormula xml:space="preserve"> COUNTIF('This week'!P:P,Table111013[[#This Row],[Nhóm]])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"/>
  <sheetViews>
    <sheetView topLeftCell="I1" zoomScale="115" zoomScaleNormal="115" workbookViewId="0">
      <selection activeCell="Z22" sqref="Z22"/>
    </sheetView>
  </sheetViews>
  <sheetFormatPr defaultRowHeight="15" x14ac:dyDescent="0.25"/>
  <cols>
    <col min="2" max="6" width="9.7109375" bestFit="1" customWidth="1"/>
    <col min="9" max="9" width="0.5703125" customWidth="1"/>
    <col min="11" max="15" width="9.7109375" bestFit="1" customWidth="1"/>
  </cols>
  <sheetData>
    <row r="1" spans="1:25" ht="15" customHeight="1" x14ac:dyDescent="0.25">
      <c r="A1" s="40" t="s">
        <v>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9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</sheetData>
  <mergeCells count="1">
    <mergeCell ref="A1:Y2"/>
  </mergeCells>
  <pageMargins left="0.7" right="0.7" top="0.75" bottom="0.75" header="0.3" footer="0.3"/>
  <pageSetup scale="56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selection activeCell="E9" sqref="E9"/>
    </sheetView>
  </sheetViews>
  <sheetFormatPr defaultRowHeight="15" x14ac:dyDescent="0.25"/>
  <cols>
    <col min="1" max="1" width="10.42578125" style="10" bestFit="1" customWidth="1"/>
    <col min="2" max="2" width="11" style="10" customWidth="1"/>
    <col min="3" max="3" width="3.42578125" style="10" customWidth="1"/>
    <col min="4" max="5" width="10.85546875" style="10" customWidth="1"/>
    <col min="6" max="6" width="3" style="10" customWidth="1"/>
    <col min="7" max="7" width="15.28515625" style="10" bestFit="1" customWidth="1"/>
    <col min="8" max="8" width="10.85546875" style="10" customWidth="1"/>
    <col min="9" max="9" width="3.42578125" style="10" customWidth="1"/>
    <col min="10" max="10" width="10.85546875" style="10" customWidth="1"/>
    <col min="11" max="11" width="11.85546875" style="10" customWidth="1"/>
    <col min="12" max="12" width="4.5703125" style="10" customWidth="1"/>
    <col min="13" max="13" width="14.85546875" style="10" bestFit="1" customWidth="1"/>
    <col min="14" max="14" width="11" style="10" customWidth="1"/>
    <col min="15" max="15" width="4.7109375" style="10" customWidth="1"/>
    <col min="16" max="16" width="14.7109375" style="10" bestFit="1" customWidth="1"/>
    <col min="17" max="17" width="12" style="10" customWidth="1"/>
    <col min="18" max="18" width="4.5703125" style="10" customWidth="1"/>
    <col min="19" max="19" width="14.140625" style="10" customWidth="1"/>
    <col min="20" max="20" width="12" style="10" customWidth="1"/>
    <col min="21" max="21" width="5.85546875" style="10" customWidth="1"/>
    <col min="22" max="105" width="12" style="10" customWidth="1"/>
    <col min="106" max="1005" width="13" style="10" customWidth="1"/>
    <col min="1006" max="10005" width="14" style="10" customWidth="1"/>
    <col min="10006" max="16384" width="15" style="10" customWidth="1"/>
  </cols>
  <sheetData>
    <row r="1" spans="1:20" x14ac:dyDescent="0.25">
      <c r="A1" s="10">
        <f ca="1">WEEKNUM(TODAY(),2)</f>
        <v>20</v>
      </c>
      <c r="M1" s="19"/>
    </row>
    <row r="2" spans="1:20" x14ac:dyDescent="0.25">
      <c r="A2" s="41" t="s">
        <v>4</v>
      </c>
      <c r="B2" s="41"/>
      <c r="D2" s="10" t="s">
        <v>0</v>
      </c>
      <c r="G2" s="10" t="s">
        <v>101</v>
      </c>
      <c r="J2" s="10" t="s">
        <v>11</v>
      </c>
      <c r="M2" s="19" t="s">
        <v>41</v>
      </c>
      <c r="P2" s="19" t="s">
        <v>76</v>
      </c>
      <c r="Q2" s="12"/>
      <c r="S2" s="19" t="s">
        <v>86</v>
      </c>
      <c r="T2" s="12"/>
    </row>
    <row r="3" spans="1:20" x14ac:dyDescent="0.25">
      <c r="A3" s="8" t="s">
        <v>3</v>
      </c>
      <c r="B3" s="2" t="s">
        <v>2</v>
      </c>
      <c r="C3" s="11"/>
      <c r="D3" s="10" t="s">
        <v>1</v>
      </c>
      <c r="E3" s="10" t="s">
        <v>2</v>
      </c>
      <c r="F3" s="13"/>
      <c r="G3" s="4" t="s">
        <v>8</v>
      </c>
      <c r="H3" s="5" t="s">
        <v>9</v>
      </c>
      <c r="I3" s="9"/>
      <c r="J3" s="4" t="s">
        <v>12</v>
      </c>
      <c r="K3" s="5" t="s">
        <v>2</v>
      </c>
      <c r="L3" s="11"/>
      <c r="M3" s="4" t="s">
        <v>42</v>
      </c>
      <c r="N3" s="5" t="s">
        <v>2</v>
      </c>
      <c r="P3" s="4" t="s">
        <v>43</v>
      </c>
      <c r="Q3" s="5" t="s">
        <v>2</v>
      </c>
      <c r="S3" s="4" t="s">
        <v>43</v>
      </c>
      <c r="T3" s="5" t="s">
        <v>2</v>
      </c>
    </row>
    <row r="4" spans="1:20" x14ac:dyDescent="0.25">
      <c r="A4" s="14">
        <f t="shared" ref="A4:A15" si="0">A5-1</f>
        <v>44312</v>
      </c>
      <c r="B4" s="2">
        <f>COUNTIF('Last week'!F:F,Database!A4)</f>
        <v>17</v>
      </c>
      <c r="C4" s="11"/>
      <c r="D4" s="11">
        <v>12</v>
      </c>
      <c r="E4" s="13">
        <v>262</v>
      </c>
      <c r="F4" s="13"/>
      <c r="G4" s="1" t="s">
        <v>6</v>
      </c>
      <c r="H4" s="7">
        <f>COUNTIF('This week'!E:E,Table3[[#This Row],[Trạng thái]])</f>
        <v>4</v>
      </c>
      <c r="I4" s="9"/>
      <c r="J4" s="1" t="s">
        <v>13</v>
      </c>
      <c r="K4" s="3">
        <f xml:space="preserve"> COUNTIF(Pending!D:D,Table6[[#This Row],[Mức độ]])</f>
        <v>0</v>
      </c>
      <c r="L4" s="11"/>
      <c r="M4" s="1" t="s">
        <v>31</v>
      </c>
      <c r="N4" s="3">
        <f xml:space="preserve"> COUNTIF('This week'!M:M,Table10[[#This Row],[Hình thức]])</f>
        <v>1</v>
      </c>
      <c r="O4" s="9"/>
      <c r="P4" s="1" t="s">
        <v>71</v>
      </c>
      <c r="Q4" s="3">
        <f xml:space="preserve"> COUNTIF('This week'!Q:Q,Table1110[[#This Row],[Nhóm]])</f>
        <v>13</v>
      </c>
      <c r="S4" s="1" t="s">
        <v>59</v>
      </c>
      <c r="T4" s="3">
        <f xml:space="preserve"> COUNTIF('This week'!P:P,Table111013[[#This Row],[Nhóm]])</f>
        <v>3</v>
      </c>
    </row>
    <row r="5" spans="1:20" x14ac:dyDescent="0.25">
      <c r="A5" s="14">
        <f t="shared" si="0"/>
        <v>44313</v>
      </c>
      <c r="B5" s="2">
        <f>COUNTIF('Last week'!F:F,Database!A5)</f>
        <v>10</v>
      </c>
      <c r="C5" s="11"/>
      <c r="D5" s="11">
        <v>1</v>
      </c>
      <c r="E5" s="13">
        <v>292</v>
      </c>
      <c r="F5" s="13"/>
      <c r="G5" s="1" t="s">
        <v>23</v>
      </c>
      <c r="H5" s="7">
        <f>COUNTIF('This week'!E:E,Table3[[#This Row],[Trạng thái]])</f>
        <v>77</v>
      </c>
      <c r="I5" s="9"/>
      <c r="J5" s="1" t="s">
        <v>46</v>
      </c>
      <c r="K5" s="3">
        <f xml:space="preserve"> COUNTIF(Pending!D:D,Table6[[#This Row],[Mức độ]])</f>
        <v>0</v>
      </c>
      <c r="L5" s="11"/>
      <c r="M5" s="1" t="s">
        <v>32</v>
      </c>
      <c r="N5" s="3">
        <f xml:space="preserve"> COUNTIF('This week'!M:M,Table10[[#This Row],[Hình thức]])</f>
        <v>75</v>
      </c>
      <c r="O5" s="9"/>
      <c r="P5" s="1" t="s">
        <v>65</v>
      </c>
      <c r="Q5" s="3">
        <f xml:space="preserve"> COUNTIF('This week'!Q:Q,Table1110[[#This Row],[Nhóm]])</f>
        <v>38</v>
      </c>
      <c r="S5" s="1" t="s">
        <v>61</v>
      </c>
      <c r="T5" s="3">
        <f xml:space="preserve"> COUNTIF('This week'!P:P,Table111013[[#This Row],[Nhóm]])</f>
        <v>1</v>
      </c>
    </row>
    <row r="6" spans="1:20" x14ac:dyDescent="0.25">
      <c r="A6" s="14">
        <f t="shared" si="0"/>
        <v>44314</v>
      </c>
      <c r="B6" s="2">
        <f>COUNTIF('Last week'!F:F,Database!A6)</f>
        <v>9</v>
      </c>
      <c r="C6" s="11"/>
      <c r="D6" s="11">
        <v>2</v>
      </c>
      <c r="E6" s="13">
        <v>272</v>
      </c>
      <c r="F6" s="13"/>
      <c r="G6" s="6" t="s">
        <v>7</v>
      </c>
      <c r="H6" s="7">
        <f>COUNTIF('This week'!E:E,Table3[[#This Row],[Trạng thái]])</f>
        <v>0</v>
      </c>
      <c r="I6" s="9"/>
      <c r="J6" s="6" t="s">
        <v>14</v>
      </c>
      <c r="K6" s="3">
        <f xml:space="preserve"> COUNTIF(Pending!D:D,Table6[[#This Row],[Mức độ]])</f>
        <v>5</v>
      </c>
      <c r="L6" s="11"/>
      <c r="M6" s="1" t="s">
        <v>36</v>
      </c>
      <c r="N6" s="3">
        <f xml:space="preserve"> COUNTIF('This week'!M:M,Table10[[#This Row],[Hình thức]])</f>
        <v>0</v>
      </c>
      <c r="O6" s="9"/>
      <c r="P6" s="1" t="s">
        <v>92</v>
      </c>
      <c r="Q6" s="3">
        <f xml:space="preserve"> COUNTIF('This week'!Q:Q,Table1110[[#This Row],[Nhóm]])</f>
        <v>1</v>
      </c>
      <c r="S6" s="1" t="s">
        <v>96</v>
      </c>
      <c r="T6" s="3">
        <f xml:space="preserve"> COUNTIF('This week'!P:P,Table111013[[#This Row],[Nhóm]])</f>
        <v>1</v>
      </c>
    </row>
    <row r="7" spans="1:20" x14ac:dyDescent="0.25">
      <c r="A7" s="14">
        <f t="shared" si="0"/>
        <v>44315</v>
      </c>
      <c r="B7" s="2">
        <f>COUNTIF('Last week'!F:F,Database!A7)</f>
        <v>8</v>
      </c>
      <c r="C7" s="11"/>
      <c r="D7" s="11">
        <v>3</v>
      </c>
      <c r="E7" s="13">
        <v>321</v>
      </c>
      <c r="G7" s="1" t="s">
        <v>90</v>
      </c>
      <c r="H7" s="7">
        <f>COUNTIF('This week'!E:E,Table3[[#This Row],[Trạng thái]])</f>
        <v>0</v>
      </c>
      <c r="J7" s="12"/>
      <c r="K7" s="12"/>
      <c r="M7" s="6" t="s">
        <v>33</v>
      </c>
      <c r="N7" s="3">
        <f xml:space="preserve"> COUNTIF('This week'!M:M,Table10[[#This Row],[Hình thức]])</f>
        <v>6</v>
      </c>
      <c r="O7" s="9"/>
      <c r="P7" s="1" t="s">
        <v>72</v>
      </c>
      <c r="Q7" s="3">
        <f xml:space="preserve"> COUNTIF('This week'!Q:Q,Table1110[[#This Row],[Nhóm]])</f>
        <v>4</v>
      </c>
      <c r="S7" s="1" t="s">
        <v>58</v>
      </c>
      <c r="T7" s="3">
        <f xml:space="preserve"> COUNTIF('This week'!P:P,Table111013[[#This Row],[Nhóm]])</f>
        <v>0</v>
      </c>
    </row>
    <row r="8" spans="1:20" x14ac:dyDescent="0.25">
      <c r="A8" s="14">
        <f t="shared" si="0"/>
        <v>44316</v>
      </c>
      <c r="B8" s="2">
        <f>COUNTIF('Last week'!F:F,Database!A8)</f>
        <v>7</v>
      </c>
      <c r="C8" s="11"/>
      <c r="D8" s="26">
        <v>4</v>
      </c>
      <c r="E8" s="27">
        <v>320</v>
      </c>
      <c r="G8" s="1" t="s">
        <v>88</v>
      </c>
      <c r="H8" s="7">
        <f>COUNTIF('This week'!E:E,Table3[[#This Row],[Trạng thái]])</f>
        <v>1</v>
      </c>
      <c r="O8" s="9"/>
      <c r="P8" s="6" t="s">
        <v>39</v>
      </c>
      <c r="Q8" s="7">
        <f xml:space="preserve"> COUNTIF('This week'!Q:Q,Table1110[[#This Row],[Nhóm]])</f>
        <v>0</v>
      </c>
      <c r="S8" s="6" t="s">
        <v>60</v>
      </c>
      <c r="T8" s="7">
        <f xml:space="preserve"> COUNTIF('This week'!P:P,Table111013[[#This Row],[Nhóm]])</f>
        <v>2</v>
      </c>
    </row>
    <row r="9" spans="1:20" x14ac:dyDescent="0.25">
      <c r="A9" s="14">
        <f t="shared" si="0"/>
        <v>44317</v>
      </c>
      <c r="B9" s="2">
        <f>COUNTIF('Last week'!F:F,Database!A9)</f>
        <v>7</v>
      </c>
      <c r="C9" s="11"/>
      <c r="D9" s="26">
        <v>5</v>
      </c>
      <c r="E9" s="27">
        <v>98</v>
      </c>
      <c r="G9" s="6" t="s">
        <v>89</v>
      </c>
      <c r="H9" s="7">
        <f>COUNTIF('This week'!E:E,Table3[[#This Row],[Trạng thái]])</f>
        <v>0</v>
      </c>
      <c r="L9" s="9"/>
      <c r="O9" s="13"/>
      <c r="P9" s="6" t="s">
        <v>68</v>
      </c>
      <c r="Q9" s="30">
        <f xml:space="preserve"> COUNTIF('This week'!Q:Q,Table1110[[#This Row],[Nhóm]])</f>
        <v>3</v>
      </c>
      <c r="R9" s="11"/>
      <c r="S9" s="1" t="s">
        <v>78</v>
      </c>
      <c r="T9" s="29">
        <f xml:space="preserve"> COUNTIF('This week'!P:P,Table111013[[#This Row],[Nhóm]])</f>
        <v>1</v>
      </c>
    </row>
    <row r="10" spans="1:20" x14ac:dyDescent="0.25">
      <c r="A10" s="14">
        <f t="shared" si="0"/>
        <v>44318</v>
      </c>
      <c r="B10" s="2">
        <f>COUNTIF('Last week'!F:F,Database!A10)</f>
        <v>6</v>
      </c>
      <c r="C10" s="11"/>
      <c r="G10" s="6" t="s">
        <v>102</v>
      </c>
      <c r="H10" s="7">
        <f>COUNTIF('This week'!E:E,Table3[[#This Row],[Trạng thái]])</f>
        <v>0</v>
      </c>
      <c r="L10" s="9"/>
      <c r="M10" s="19" t="s">
        <v>40</v>
      </c>
      <c r="N10" s="12"/>
      <c r="R10" s="11"/>
      <c r="S10" s="6" t="s">
        <v>57</v>
      </c>
      <c r="T10" s="30">
        <f xml:space="preserve"> COUNTIF('This week'!P:P,Table111013[[#This Row],[Nhóm]])</f>
        <v>1</v>
      </c>
    </row>
    <row r="11" spans="1:20" x14ac:dyDescent="0.25">
      <c r="A11" s="14">
        <f t="shared" si="0"/>
        <v>44319</v>
      </c>
      <c r="B11" s="2">
        <f>COUNTIF('This week'!F:F,Database!A11)</f>
        <v>7</v>
      </c>
      <c r="C11" s="11"/>
      <c r="G11" s="10" t="s">
        <v>10</v>
      </c>
      <c r="I11" s="13"/>
      <c r="J11" s="42" t="s">
        <v>15</v>
      </c>
      <c r="K11" s="43"/>
      <c r="L11" s="9"/>
      <c r="M11" s="4" t="s">
        <v>43</v>
      </c>
      <c r="N11" s="5" t="s">
        <v>2</v>
      </c>
      <c r="O11" s="13"/>
      <c r="P11" s="34" t="s">
        <v>39</v>
      </c>
      <c r="Q11" s="12"/>
      <c r="R11" s="11"/>
      <c r="S11" s="6" t="s">
        <v>94</v>
      </c>
      <c r="T11" s="30">
        <f xml:space="preserve"> COUNTIF('This week'!P:P,Table111013[[#This Row],[Nhóm]])</f>
        <v>0</v>
      </c>
    </row>
    <row r="12" spans="1:20" x14ac:dyDescent="0.25">
      <c r="A12" s="14">
        <f t="shared" si="0"/>
        <v>44320</v>
      </c>
      <c r="B12" s="2">
        <f>COUNTIF('This week'!F:F,Database!A12)</f>
        <v>21</v>
      </c>
      <c r="C12" s="11"/>
      <c r="G12" s="4" t="s">
        <v>8</v>
      </c>
      <c r="H12" s="5" t="s">
        <v>9</v>
      </c>
      <c r="I12" s="13"/>
      <c r="J12" s="4" t="s">
        <v>16</v>
      </c>
      <c r="K12" s="5" t="s">
        <v>2</v>
      </c>
      <c r="L12" s="9"/>
      <c r="M12" s="1" t="s">
        <v>30</v>
      </c>
      <c r="N12" s="3">
        <f xml:space="preserve"> COUNTIF('This week'!L:L,Table11[[#This Row],[Nhóm]])</f>
        <v>46</v>
      </c>
      <c r="P12" s="4" t="s">
        <v>43</v>
      </c>
      <c r="Q12" s="5" t="s">
        <v>2</v>
      </c>
      <c r="R12" s="11"/>
      <c r="S12" s="6" t="s">
        <v>95</v>
      </c>
      <c r="T12" s="30">
        <f xml:space="preserve"> COUNTIF('This week'!P:P,Table111013[[#This Row],[Nhóm]])</f>
        <v>2</v>
      </c>
    </row>
    <row r="13" spans="1:20" x14ac:dyDescent="0.25">
      <c r="A13" s="14">
        <f t="shared" si="0"/>
        <v>44321</v>
      </c>
      <c r="B13" s="2">
        <f>COUNTIF('This week'!F:F,Database!A13)</f>
        <v>17</v>
      </c>
      <c r="C13" s="11"/>
      <c r="G13" s="1" t="s">
        <v>6</v>
      </c>
      <c r="H13" s="3">
        <f>COUNTIF('Last week'!E:E,Table35[[#This Row],[Trạng thái]])</f>
        <v>0</v>
      </c>
      <c r="I13" s="13"/>
      <c r="J13" s="1" t="s">
        <v>84</v>
      </c>
      <c r="K13" s="3">
        <f>COUNTIF(Pending!J:J,Table5[[#This Row],[Team]])</f>
        <v>3</v>
      </c>
      <c r="L13" s="13"/>
      <c r="M13" s="1" t="s">
        <v>70</v>
      </c>
      <c r="N13" s="3">
        <f xml:space="preserve"> COUNTIF('This week'!L:L,Table11[[#This Row],[Nhóm]])</f>
        <v>11</v>
      </c>
      <c r="P13" s="1" t="s">
        <v>77</v>
      </c>
      <c r="Q13" s="3">
        <f xml:space="preserve"> COUNTIF('This week'!R:R,Table111014[[#This Row],[Nhóm]])</f>
        <v>1</v>
      </c>
      <c r="R13" s="11"/>
      <c r="S13" s="6" t="s">
        <v>56</v>
      </c>
      <c r="T13" s="30">
        <f xml:space="preserve"> COUNTIF('This week'!P:P,Table111013[[#This Row],[Nhóm]])</f>
        <v>0</v>
      </c>
    </row>
    <row r="14" spans="1:20" x14ac:dyDescent="0.25">
      <c r="A14" s="14">
        <f t="shared" si="0"/>
        <v>44322</v>
      </c>
      <c r="B14" s="2">
        <f>COUNTIF('This week'!F:F,Database!A14)</f>
        <v>12</v>
      </c>
      <c r="C14" s="11"/>
      <c r="G14" s="1" t="s">
        <v>23</v>
      </c>
      <c r="H14" s="3">
        <f>COUNTIF('Last week'!E:E,Table35[[#This Row],[Trạng thái]])</f>
        <v>64</v>
      </c>
      <c r="I14" s="13"/>
      <c r="J14" s="1" t="s">
        <v>87</v>
      </c>
      <c r="K14" s="3">
        <f>COUNTIF(Pending!J:J,Table5[[#This Row],[Team]])</f>
        <v>0</v>
      </c>
      <c r="M14" s="1" t="s">
        <v>37</v>
      </c>
      <c r="N14" s="3">
        <f xml:space="preserve"> COUNTIF('This week'!L:L,Table11[[#This Row],[Nhóm]])</f>
        <v>14</v>
      </c>
      <c r="P14" s="1" t="s">
        <v>74</v>
      </c>
      <c r="Q14" s="3">
        <f xml:space="preserve"> COUNTIF('This week'!R:R,Table111014[[#This Row],[Nhóm]])</f>
        <v>0</v>
      </c>
      <c r="R14" s="11"/>
      <c r="S14" s="6" t="s">
        <v>64</v>
      </c>
      <c r="T14" s="30">
        <f xml:space="preserve"> COUNTIF('This week'!P:P,Table111013[[#This Row],[Nhóm]])</f>
        <v>0</v>
      </c>
    </row>
    <row r="15" spans="1:20" x14ac:dyDescent="0.25">
      <c r="A15" s="14">
        <f t="shared" si="0"/>
        <v>44323</v>
      </c>
      <c r="B15" s="2">
        <f>COUNTIF('This week'!F:F,Database!A15)</f>
        <v>14</v>
      </c>
      <c r="C15" s="11"/>
      <c r="G15" s="6" t="s">
        <v>7</v>
      </c>
      <c r="H15" s="3">
        <f>COUNTIF('Last week'!E:E,Table35[[#This Row],[Trạng thái]])</f>
        <v>0</v>
      </c>
      <c r="J15" s="6" t="s">
        <v>82</v>
      </c>
      <c r="K15" s="3">
        <f>COUNTIF(Pending!J:J,Table5[[#This Row],[Team]])</f>
        <v>2</v>
      </c>
      <c r="M15" s="1" t="s">
        <v>67</v>
      </c>
      <c r="N15" s="3">
        <f xml:space="preserve"> COUNTIF('This week'!L:L,Table11[[#This Row],[Nhóm]])</f>
        <v>4</v>
      </c>
      <c r="P15" s="1" t="s">
        <v>79</v>
      </c>
      <c r="Q15" s="3">
        <f xml:space="preserve"> COUNTIF('This week'!R:R,Table111014[[#This Row],[Nhóm]])</f>
        <v>0</v>
      </c>
      <c r="S15" s="6" t="s">
        <v>62</v>
      </c>
      <c r="T15" s="30">
        <f xml:space="preserve"> COUNTIF('This week'!P:P,Table111013[[#This Row],[Nhóm]])</f>
        <v>1</v>
      </c>
    </row>
    <row r="16" spans="1:20" x14ac:dyDescent="0.25">
      <c r="A16" s="14">
        <f>A17-1</f>
        <v>44324</v>
      </c>
      <c r="B16" s="2">
        <f>COUNTIF('This week'!F:F,Database!A16)</f>
        <v>7</v>
      </c>
      <c r="C16" s="11"/>
      <c r="G16" s="1" t="s">
        <v>90</v>
      </c>
      <c r="H16" s="3">
        <f>COUNTIF('Last week'!E:E,Table35[[#This Row],[Trạng thái]])</f>
        <v>0</v>
      </c>
      <c r="J16" s="6" t="s">
        <v>26</v>
      </c>
      <c r="K16" s="3">
        <f>COUNTIF(Pending!J:J,Table5[[#This Row],[Team]])</f>
        <v>0</v>
      </c>
      <c r="M16" s="6" t="s">
        <v>39</v>
      </c>
      <c r="N16" s="7">
        <f xml:space="preserve"> COUNTIF('This week'!L:L,Table11[[#This Row],[Nhóm]])</f>
        <v>3</v>
      </c>
      <c r="P16" s="1" t="s">
        <v>75</v>
      </c>
      <c r="Q16" s="3">
        <f xml:space="preserve"> COUNTIF('This week'!R:R,Table111014[[#This Row],[Nhóm]])</f>
        <v>3</v>
      </c>
      <c r="S16" s="6" t="s">
        <v>91</v>
      </c>
      <c r="T16" s="30">
        <f xml:space="preserve"> COUNTIF('This week'!P:P,Table111013[[#This Row],[Nhóm]])</f>
        <v>0</v>
      </c>
    </row>
    <row r="17" spans="1:17" x14ac:dyDescent="0.25">
      <c r="A17" s="14">
        <v>44325</v>
      </c>
      <c r="B17" s="2">
        <f>COUNTIF('This week'!F:F,Database!A17)</f>
        <v>2</v>
      </c>
      <c r="C17" s="11"/>
      <c r="G17" s="1" t="s">
        <v>88</v>
      </c>
      <c r="H17" s="3">
        <f>COUNTIF('Last week'!E:E,Table35[[#This Row],[Trạng thái]])</f>
        <v>0</v>
      </c>
      <c r="M17" s="1" t="s">
        <v>53</v>
      </c>
      <c r="N17" s="29">
        <f xml:space="preserve"> COUNTIF('This week'!L:L,Table11[[#This Row],[Nhóm]])</f>
        <v>0</v>
      </c>
      <c r="P17" s="6" t="s">
        <v>81</v>
      </c>
      <c r="Q17" s="7">
        <f xml:space="preserve"> COUNTIF('This week'!R:R,Table111014[[#This Row],[Nhóm]])</f>
        <v>0</v>
      </c>
    </row>
    <row r="18" spans="1:17" x14ac:dyDescent="0.25">
      <c r="A18" s="12"/>
      <c r="B18" s="12"/>
      <c r="G18" s="6" t="s">
        <v>89</v>
      </c>
      <c r="H18" s="3">
        <f>COUNTIF('Last week'!E:E,Table35[[#This Row],[Trạng thái]])</f>
        <v>0</v>
      </c>
      <c r="M18" s="6" t="s">
        <v>55</v>
      </c>
      <c r="N18" s="30">
        <f xml:space="preserve"> COUNTIF('This week'!L:L,Table11[[#This Row],[Nhóm]])</f>
        <v>4</v>
      </c>
      <c r="P18" s="1" t="s">
        <v>93</v>
      </c>
      <c r="Q18" s="29">
        <f xml:space="preserve"> COUNTIF('This week'!R:R,Table111014[[#This Row],[Nhóm]])</f>
        <v>1</v>
      </c>
    </row>
    <row r="19" spans="1:17" x14ac:dyDescent="0.25">
      <c r="P19" s="6" t="s">
        <v>80</v>
      </c>
      <c r="Q19" s="30">
        <f xml:space="preserve"> COUNTIF('This week'!R:R,Table111014[[#This Row],[Nhóm]])</f>
        <v>0</v>
      </c>
    </row>
    <row r="20" spans="1:17" x14ac:dyDescent="0.25">
      <c r="P20" s="1" t="s">
        <v>98</v>
      </c>
      <c r="Q20" s="29">
        <f xml:space="preserve"> COUNTIF('This week'!R:R,Table111014[[#This Row],[Nhóm]])</f>
        <v>0</v>
      </c>
    </row>
    <row r="21" spans="1:17" x14ac:dyDescent="0.25">
      <c r="P21" s="6" t="s">
        <v>100</v>
      </c>
      <c r="Q21" s="30">
        <f xml:space="preserve"> COUNTIF('This week'!R:R,Table111014[[#This Row],[Nhóm]])</f>
        <v>1</v>
      </c>
    </row>
  </sheetData>
  <mergeCells count="2">
    <mergeCell ref="A2:B2"/>
    <mergeCell ref="J11:K11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3"/>
  <sheetViews>
    <sheetView topLeftCell="G70" zoomScaleNormal="100" workbookViewId="0">
      <selection activeCell="H80" sqref="H80"/>
    </sheetView>
  </sheetViews>
  <sheetFormatPr defaultRowHeight="15" x14ac:dyDescent="0.25"/>
  <cols>
    <col min="1" max="1" width="29.5703125" customWidth="1"/>
    <col min="2" max="2" width="23" customWidth="1"/>
    <col min="3" max="3" width="13.140625" customWidth="1"/>
    <col min="4" max="4" width="8.42578125" customWidth="1"/>
    <col min="5" max="5" width="13.85546875" customWidth="1"/>
    <col min="6" max="6" width="10.5703125" customWidth="1"/>
    <col min="7" max="7" width="11.140625" style="17" customWidth="1"/>
    <col min="8" max="8" width="43" style="18" customWidth="1"/>
    <col min="9" max="9" width="12" bestFit="1" customWidth="1"/>
    <col min="10" max="10" width="10.7109375" customWidth="1"/>
    <col min="11" max="11" width="12.42578125" customWidth="1"/>
    <col min="12" max="12" width="17.85546875" bestFit="1" customWidth="1"/>
    <col min="13" max="13" width="11" customWidth="1"/>
    <col min="14" max="14" width="20.42578125" style="18" customWidth="1"/>
    <col min="15" max="15" width="9.28515625" customWidth="1"/>
    <col min="16" max="16" width="10.5703125" customWidth="1"/>
    <col min="17" max="17" width="9.85546875" bestFit="1" customWidth="1"/>
    <col min="18" max="18" width="12.5703125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44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5" t="s">
        <v>85</v>
      </c>
      <c r="P1" s="35" t="s">
        <v>86</v>
      </c>
      <c r="Q1" s="35" t="s">
        <v>76</v>
      </c>
      <c r="R1" s="35" t="s">
        <v>39</v>
      </c>
    </row>
    <row r="2" spans="1:18" x14ac:dyDescent="0.25">
      <c r="A2" t="s">
        <v>153</v>
      </c>
      <c r="B2" t="s">
        <v>154</v>
      </c>
      <c r="C2" t="s">
        <v>122</v>
      </c>
      <c r="D2" t="s">
        <v>14</v>
      </c>
      <c r="E2" t="s">
        <v>23</v>
      </c>
      <c r="F2" t="s">
        <v>155</v>
      </c>
      <c r="G2" t="s">
        <v>155</v>
      </c>
      <c r="H2" t="s">
        <v>153</v>
      </c>
      <c r="I2" t="s">
        <v>28</v>
      </c>
      <c r="J2" t="s">
        <v>156</v>
      </c>
      <c r="K2" t="s">
        <v>82</v>
      </c>
      <c r="L2" t="s">
        <v>30</v>
      </c>
      <c r="M2" t="s">
        <v>32</v>
      </c>
      <c r="N2" t="s">
        <v>157</v>
      </c>
      <c r="O2" t="s">
        <v>36</v>
      </c>
      <c r="Q2" t="s">
        <v>72</v>
      </c>
    </row>
    <row r="3" spans="1:18" x14ac:dyDescent="0.25">
      <c r="A3" t="s">
        <v>158</v>
      </c>
      <c r="B3" t="s">
        <v>151</v>
      </c>
      <c r="C3" t="s">
        <v>48</v>
      </c>
      <c r="D3" t="s">
        <v>14</v>
      </c>
      <c r="E3" t="s">
        <v>23</v>
      </c>
      <c r="F3" t="s">
        <v>155</v>
      </c>
      <c r="G3" t="s">
        <v>155</v>
      </c>
      <c r="H3" t="s">
        <v>158</v>
      </c>
      <c r="I3" t="s">
        <v>28</v>
      </c>
      <c r="J3" t="s">
        <v>152</v>
      </c>
      <c r="K3" t="s">
        <v>82</v>
      </c>
      <c r="L3" t="s">
        <v>37</v>
      </c>
      <c r="M3" t="s">
        <v>32</v>
      </c>
      <c r="N3" t="s">
        <v>159</v>
      </c>
      <c r="O3" t="s">
        <v>83</v>
      </c>
      <c r="Q3" t="s">
        <v>65</v>
      </c>
    </row>
    <row r="4" spans="1:18" x14ac:dyDescent="0.25">
      <c r="A4" t="s">
        <v>160</v>
      </c>
      <c r="B4" t="s">
        <v>161</v>
      </c>
      <c r="C4" t="s">
        <v>48</v>
      </c>
      <c r="D4" t="s">
        <v>14</v>
      </c>
      <c r="E4" t="s">
        <v>23</v>
      </c>
      <c r="F4" t="s">
        <v>155</v>
      </c>
      <c r="G4" t="s">
        <v>155</v>
      </c>
      <c r="H4" t="s">
        <v>160</v>
      </c>
      <c r="I4" t="s">
        <v>28</v>
      </c>
      <c r="J4" t="s">
        <v>162</v>
      </c>
      <c r="K4" t="s">
        <v>82</v>
      </c>
      <c r="L4" t="s">
        <v>37</v>
      </c>
      <c r="M4" t="s">
        <v>32</v>
      </c>
      <c r="N4" t="s">
        <v>163</v>
      </c>
      <c r="O4" t="s">
        <v>83</v>
      </c>
      <c r="Q4" t="s">
        <v>92</v>
      </c>
    </row>
    <row r="5" spans="1:18" x14ac:dyDescent="0.25">
      <c r="A5" t="s">
        <v>164</v>
      </c>
      <c r="B5" t="s">
        <v>165</v>
      </c>
      <c r="C5" t="s">
        <v>48</v>
      </c>
      <c r="D5" t="s">
        <v>14</v>
      </c>
      <c r="E5" t="s">
        <v>23</v>
      </c>
      <c r="F5" t="s">
        <v>155</v>
      </c>
      <c r="G5" t="s">
        <v>155</v>
      </c>
      <c r="H5" t="s">
        <v>164</v>
      </c>
      <c r="I5" t="s">
        <v>28</v>
      </c>
      <c r="J5" t="s">
        <v>166</v>
      </c>
      <c r="K5" t="s">
        <v>82</v>
      </c>
      <c r="L5" t="s">
        <v>30</v>
      </c>
      <c r="M5" t="s">
        <v>32</v>
      </c>
      <c r="N5" t="s">
        <v>52</v>
      </c>
      <c r="O5" t="s">
        <v>83</v>
      </c>
      <c r="Q5" t="s">
        <v>65</v>
      </c>
    </row>
    <row r="6" spans="1:18" x14ac:dyDescent="0.25">
      <c r="A6" t="s">
        <v>167</v>
      </c>
      <c r="B6" t="s">
        <v>168</v>
      </c>
      <c r="C6" t="s">
        <v>122</v>
      </c>
      <c r="D6" t="s">
        <v>14</v>
      </c>
      <c r="E6" t="s">
        <v>23</v>
      </c>
      <c r="F6" t="s">
        <v>155</v>
      </c>
      <c r="G6" t="s">
        <v>155</v>
      </c>
      <c r="H6" t="s">
        <v>169</v>
      </c>
      <c r="I6" t="s">
        <v>28</v>
      </c>
      <c r="J6" t="s">
        <v>156</v>
      </c>
      <c r="K6" t="s">
        <v>82</v>
      </c>
      <c r="L6" t="s">
        <v>30</v>
      </c>
      <c r="M6" t="s">
        <v>32</v>
      </c>
      <c r="N6" t="s">
        <v>170</v>
      </c>
      <c r="O6" t="s">
        <v>36</v>
      </c>
      <c r="Q6" t="s">
        <v>72</v>
      </c>
    </row>
    <row r="7" spans="1:18" x14ac:dyDescent="0.25">
      <c r="A7" t="s">
        <v>171</v>
      </c>
      <c r="B7" t="s">
        <v>172</v>
      </c>
      <c r="C7" t="s">
        <v>48</v>
      </c>
      <c r="D7" t="s">
        <v>14</v>
      </c>
      <c r="E7" t="s">
        <v>23</v>
      </c>
      <c r="F7" t="s">
        <v>155</v>
      </c>
      <c r="G7" t="s">
        <v>155</v>
      </c>
      <c r="H7" t="s">
        <v>171</v>
      </c>
      <c r="I7" t="s">
        <v>28</v>
      </c>
      <c r="J7" t="s">
        <v>173</v>
      </c>
      <c r="K7" t="s">
        <v>82</v>
      </c>
      <c r="L7" t="s">
        <v>37</v>
      </c>
      <c r="M7" t="s">
        <v>32</v>
      </c>
      <c r="N7" t="s">
        <v>174</v>
      </c>
      <c r="O7" t="s">
        <v>83</v>
      </c>
      <c r="Q7" t="s">
        <v>65</v>
      </c>
    </row>
    <row r="8" spans="1:18" x14ac:dyDescent="0.25">
      <c r="A8" t="s">
        <v>175</v>
      </c>
      <c r="B8" t="s">
        <v>125</v>
      </c>
      <c r="C8" t="s">
        <v>48</v>
      </c>
      <c r="D8" t="s">
        <v>14</v>
      </c>
      <c r="E8" t="s">
        <v>23</v>
      </c>
      <c r="F8" t="s">
        <v>155</v>
      </c>
      <c r="G8" t="s">
        <v>155</v>
      </c>
      <c r="H8" t="s">
        <v>175</v>
      </c>
      <c r="I8" t="s">
        <v>28</v>
      </c>
      <c r="J8" t="s">
        <v>106</v>
      </c>
      <c r="K8" t="s">
        <v>82</v>
      </c>
      <c r="L8" t="s">
        <v>37</v>
      </c>
      <c r="M8" t="s">
        <v>32</v>
      </c>
      <c r="N8" t="s">
        <v>52</v>
      </c>
      <c r="O8" t="s">
        <v>83</v>
      </c>
      <c r="Q8" t="s">
        <v>65</v>
      </c>
    </row>
    <row r="9" spans="1:18" x14ac:dyDescent="0.25">
      <c r="A9" t="s">
        <v>176</v>
      </c>
      <c r="B9" t="s">
        <v>177</v>
      </c>
      <c r="C9" t="s">
        <v>50</v>
      </c>
      <c r="D9" t="s">
        <v>14</v>
      </c>
      <c r="E9" t="s">
        <v>23</v>
      </c>
      <c r="F9" t="s">
        <v>178</v>
      </c>
      <c r="G9" t="s">
        <v>178</v>
      </c>
      <c r="H9" t="s">
        <v>176</v>
      </c>
      <c r="I9" t="s">
        <v>28</v>
      </c>
      <c r="J9" t="s">
        <v>179</v>
      </c>
      <c r="K9" t="s">
        <v>82</v>
      </c>
      <c r="L9" t="s">
        <v>70</v>
      </c>
      <c r="M9" t="s">
        <v>33</v>
      </c>
      <c r="N9" t="s">
        <v>180</v>
      </c>
      <c r="O9" t="s">
        <v>83</v>
      </c>
      <c r="P9" t="s">
        <v>60</v>
      </c>
    </row>
    <row r="10" spans="1:18" x14ac:dyDescent="0.25">
      <c r="A10" t="s">
        <v>181</v>
      </c>
      <c r="B10" t="s">
        <v>118</v>
      </c>
      <c r="C10" t="s">
        <v>132</v>
      </c>
      <c r="D10" t="s">
        <v>14</v>
      </c>
      <c r="E10" t="s">
        <v>23</v>
      </c>
      <c r="F10" t="s">
        <v>178</v>
      </c>
      <c r="G10" t="s">
        <v>178</v>
      </c>
      <c r="H10" t="s">
        <v>181</v>
      </c>
      <c r="I10" t="s">
        <v>28</v>
      </c>
      <c r="J10" t="s">
        <v>182</v>
      </c>
      <c r="K10" t="s">
        <v>82</v>
      </c>
      <c r="L10" t="s">
        <v>30</v>
      </c>
      <c r="M10" t="s">
        <v>32</v>
      </c>
      <c r="N10" t="s">
        <v>52</v>
      </c>
      <c r="O10" t="s">
        <v>83</v>
      </c>
      <c r="Q10" t="s">
        <v>65</v>
      </c>
    </row>
    <row r="11" spans="1:18" x14ac:dyDescent="0.25">
      <c r="A11" t="s">
        <v>185</v>
      </c>
      <c r="B11" t="s">
        <v>186</v>
      </c>
      <c r="C11" t="s">
        <v>132</v>
      </c>
      <c r="D11" t="s">
        <v>14</v>
      </c>
      <c r="E11" t="s">
        <v>23</v>
      </c>
      <c r="F11" t="s">
        <v>178</v>
      </c>
      <c r="G11" t="s">
        <v>178</v>
      </c>
      <c r="H11" t="s">
        <v>185</v>
      </c>
      <c r="I11" t="s">
        <v>28</v>
      </c>
      <c r="J11" t="s">
        <v>187</v>
      </c>
      <c r="K11" t="s">
        <v>82</v>
      </c>
      <c r="L11" t="s">
        <v>30</v>
      </c>
      <c r="M11" t="s">
        <v>32</v>
      </c>
      <c r="N11" t="s">
        <v>52</v>
      </c>
      <c r="O11" t="s">
        <v>83</v>
      </c>
      <c r="Q11" t="s">
        <v>65</v>
      </c>
    </row>
    <row r="12" spans="1:18" x14ac:dyDescent="0.25">
      <c r="A12" t="s">
        <v>188</v>
      </c>
      <c r="B12" t="s">
        <v>189</v>
      </c>
      <c r="C12" t="s">
        <v>50</v>
      </c>
      <c r="D12" t="s">
        <v>14</v>
      </c>
      <c r="E12" t="s">
        <v>23</v>
      </c>
      <c r="F12" t="s">
        <v>178</v>
      </c>
      <c r="G12" t="s">
        <v>178</v>
      </c>
      <c r="H12" t="s">
        <v>188</v>
      </c>
      <c r="I12" t="s">
        <v>69</v>
      </c>
      <c r="J12" t="s">
        <v>190</v>
      </c>
      <c r="K12" t="s">
        <v>82</v>
      </c>
      <c r="L12" t="s">
        <v>30</v>
      </c>
      <c r="M12" t="s">
        <v>32</v>
      </c>
      <c r="N12" t="s">
        <v>52</v>
      </c>
      <c r="O12" t="s">
        <v>83</v>
      </c>
      <c r="Q12" t="s">
        <v>65</v>
      </c>
    </row>
    <row r="13" spans="1:18" x14ac:dyDescent="0.25">
      <c r="A13" t="s">
        <v>191</v>
      </c>
      <c r="B13" t="s">
        <v>131</v>
      </c>
      <c r="C13" t="s">
        <v>50</v>
      </c>
      <c r="D13" t="s">
        <v>14</v>
      </c>
      <c r="E13" t="s">
        <v>23</v>
      </c>
      <c r="F13" t="s">
        <v>178</v>
      </c>
      <c r="G13" t="s">
        <v>178</v>
      </c>
      <c r="H13" t="s">
        <v>191</v>
      </c>
      <c r="I13" t="s">
        <v>28</v>
      </c>
      <c r="J13" t="s">
        <v>192</v>
      </c>
      <c r="K13" t="s">
        <v>82</v>
      </c>
      <c r="L13" t="s">
        <v>30</v>
      </c>
      <c r="M13" t="s">
        <v>32</v>
      </c>
      <c r="N13" t="s">
        <v>52</v>
      </c>
      <c r="O13" t="s">
        <v>83</v>
      </c>
      <c r="Q13" t="s">
        <v>65</v>
      </c>
    </row>
    <row r="14" spans="1:18" x14ac:dyDescent="0.25">
      <c r="A14" t="s">
        <v>193</v>
      </c>
      <c r="B14" t="s">
        <v>131</v>
      </c>
      <c r="C14" t="s">
        <v>50</v>
      </c>
      <c r="D14" t="s">
        <v>14</v>
      </c>
      <c r="E14" t="s">
        <v>23</v>
      </c>
      <c r="F14" t="s">
        <v>178</v>
      </c>
      <c r="G14" t="s">
        <v>178</v>
      </c>
      <c r="H14" t="s">
        <v>194</v>
      </c>
      <c r="I14" t="s">
        <v>69</v>
      </c>
      <c r="J14" t="s">
        <v>192</v>
      </c>
      <c r="K14" t="s">
        <v>82</v>
      </c>
      <c r="L14" t="s">
        <v>55</v>
      </c>
      <c r="M14" t="s">
        <v>32</v>
      </c>
      <c r="N14" t="s">
        <v>195</v>
      </c>
      <c r="O14" t="s">
        <v>83</v>
      </c>
      <c r="P14" t="s">
        <v>95</v>
      </c>
      <c r="Q14" t="s">
        <v>71</v>
      </c>
    </row>
    <row r="15" spans="1:18" x14ac:dyDescent="0.25">
      <c r="A15" t="s">
        <v>196</v>
      </c>
      <c r="B15" t="s">
        <v>197</v>
      </c>
      <c r="C15" t="s">
        <v>66</v>
      </c>
      <c r="D15" t="s">
        <v>14</v>
      </c>
      <c r="E15" t="s">
        <v>23</v>
      </c>
      <c r="F15" t="s">
        <v>178</v>
      </c>
      <c r="G15" t="s">
        <v>178</v>
      </c>
      <c r="H15" t="s">
        <v>196</v>
      </c>
      <c r="I15" t="s">
        <v>28</v>
      </c>
      <c r="J15" t="s">
        <v>198</v>
      </c>
      <c r="K15" t="s">
        <v>82</v>
      </c>
      <c r="L15" t="s">
        <v>30</v>
      </c>
      <c r="M15" t="s">
        <v>32</v>
      </c>
      <c r="N15" t="s">
        <v>52</v>
      </c>
      <c r="O15" t="s">
        <v>83</v>
      </c>
      <c r="Q15" t="s">
        <v>65</v>
      </c>
    </row>
    <row r="16" spans="1:18" x14ac:dyDescent="0.25">
      <c r="A16" t="s">
        <v>199</v>
      </c>
      <c r="B16" t="s">
        <v>200</v>
      </c>
      <c r="C16" t="s">
        <v>132</v>
      </c>
      <c r="D16" t="s">
        <v>14</v>
      </c>
      <c r="E16" t="s">
        <v>23</v>
      </c>
      <c r="F16" t="s">
        <v>178</v>
      </c>
      <c r="G16" t="s">
        <v>178</v>
      </c>
      <c r="H16" t="s">
        <v>201</v>
      </c>
      <c r="I16" t="s">
        <v>28</v>
      </c>
      <c r="J16" t="s">
        <v>51</v>
      </c>
      <c r="K16" t="s">
        <v>82</v>
      </c>
      <c r="L16" t="s">
        <v>30</v>
      </c>
      <c r="M16" t="s">
        <v>32</v>
      </c>
      <c r="N16" t="s">
        <v>202</v>
      </c>
      <c r="O16" t="s">
        <v>83</v>
      </c>
      <c r="Q16" t="s">
        <v>71</v>
      </c>
    </row>
    <row r="17" spans="1:18" x14ac:dyDescent="0.25">
      <c r="A17" t="s">
        <v>203</v>
      </c>
      <c r="B17" t="s">
        <v>204</v>
      </c>
      <c r="C17" t="s">
        <v>50</v>
      </c>
      <c r="D17" t="s">
        <v>14</v>
      </c>
      <c r="E17" t="s">
        <v>23</v>
      </c>
      <c r="F17" t="s">
        <v>178</v>
      </c>
      <c r="G17" t="s">
        <v>178</v>
      </c>
      <c r="H17" t="s">
        <v>205</v>
      </c>
      <c r="I17" t="s">
        <v>69</v>
      </c>
      <c r="J17" t="s">
        <v>128</v>
      </c>
      <c r="K17" t="s">
        <v>82</v>
      </c>
      <c r="L17" t="s">
        <v>55</v>
      </c>
      <c r="M17" t="s">
        <v>32</v>
      </c>
      <c r="N17" t="s">
        <v>206</v>
      </c>
      <c r="O17" t="s">
        <v>83</v>
      </c>
      <c r="Q17" t="s">
        <v>71</v>
      </c>
      <c r="R17" t="s">
        <v>75</v>
      </c>
    </row>
    <row r="18" spans="1:18" x14ac:dyDescent="0.25">
      <c r="A18" t="s">
        <v>207</v>
      </c>
      <c r="B18" t="s">
        <v>204</v>
      </c>
      <c r="C18" t="s">
        <v>66</v>
      </c>
      <c r="D18" t="s">
        <v>14</v>
      </c>
      <c r="E18" t="s">
        <v>23</v>
      </c>
      <c r="F18" t="s">
        <v>178</v>
      </c>
      <c r="G18" t="s">
        <v>178</v>
      </c>
      <c r="H18" t="s">
        <v>208</v>
      </c>
      <c r="I18" t="s">
        <v>28</v>
      </c>
      <c r="J18" t="s">
        <v>209</v>
      </c>
      <c r="K18" t="s">
        <v>82</v>
      </c>
      <c r="L18" t="s">
        <v>30</v>
      </c>
      <c r="M18" t="s">
        <v>32</v>
      </c>
      <c r="N18" t="s">
        <v>210</v>
      </c>
      <c r="O18" t="s">
        <v>83</v>
      </c>
      <c r="Q18" t="s">
        <v>71</v>
      </c>
      <c r="R18" t="s">
        <v>75</v>
      </c>
    </row>
    <row r="19" spans="1:18" x14ac:dyDescent="0.25">
      <c r="A19" t="s">
        <v>207</v>
      </c>
      <c r="B19" t="s">
        <v>211</v>
      </c>
      <c r="C19" t="s">
        <v>66</v>
      </c>
      <c r="D19" t="s">
        <v>14</v>
      </c>
      <c r="E19" t="s">
        <v>23</v>
      </c>
      <c r="F19" t="s">
        <v>178</v>
      </c>
      <c r="G19" t="s">
        <v>178</v>
      </c>
      <c r="H19" t="s">
        <v>208</v>
      </c>
      <c r="I19" t="s">
        <v>69</v>
      </c>
      <c r="J19" t="s">
        <v>73</v>
      </c>
      <c r="K19" t="s">
        <v>82</v>
      </c>
      <c r="L19" t="s">
        <v>30</v>
      </c>
      <c r="M19" t="s">
        <v>32</v>
      </c>
      <c r="N19" t="s">
        <v>210</v>
      </c>
      <c r="O19" t="s">
        <v>83</v>
      </c>
      <c r="Q19" t="s">
        <v>71</v>
      </c>
      <c r="R19" t="s">
        <v>75</v>
      </c>
    </row>
    <row r="20" spans="1:18" x14ac:dyDescent="0.25">
      <c r="A20" t="s">
        <v>216</v>
      </c>
      <c r="B20" t="s">
        <v>217</v>
      </c>
      <c r="C20" t="s">
        <v>122</v>
      </c>
      <c r="D20" t="s">
        <v>14</v>
      </c>
      <c r="E20" t="s">
        <v>23</v>
      </c>
      <c r="F20" t="s">
        <v>178</v>
      </c>
      <c r="G20" t="s">
        <v>178</v>
      </c>
      <c r="H20" t="s">
        <v>216</v>
      </c>
      <c r="I20" t="s">
        <v>28</v>
      </c>
      <c r="J20" t="s">
        <v>218</v>
      </c>
      <c r="K20" t="s">
        <v>82</v>
      </c>
      <c r="L20" t="s">
        <v>30</v>
      </c>
      <c r="M20" t="s">
        <v>32</v>
      </c>
      <c r="N20" t="s">
        <v>216</v>
      </c>
      <c r="O20" t="s">
        <v>36</v>
      </c>
      <c r="Q20" t="s">
        <v>68</v>
      </c>
    </row>
    <row r="21" spans="1:18" x14ac:dyDescent="0.25">
      <c r="A21" t="s">
        <v>188</v>
      </c>
      <c r="B21" t="s">
        <v>109</v>
      </c>
      <c r="C21" t="s">
        <v>50</v>
      </c>
      <c r="D21" t="s">
        <v>14</v>
      </c>
      <c r="E21" t="s">
        <v>23</v>
      </c>
      <c r="F21" t="s">
        <v>178</v>
      </c>
      <c r="G21" t="s">
        <v>178</v>
      </c>
      <c r="H21" t="s">
        <v>188</v>
      </c>
      <c r="I21" t="s">
        <v>28</v>
      </c>
      <c r="J21" t="s">
        <v>219</v>
      </c>
      <c r="K21" t="s">
        <v>82</v>
      </c>
      <c r="L21" t="s">
        <v>30</v>
      </c>
      <c r="M21" t="s">
        <v>32</v>
      </c>
      <c r="N21" t="s">
        <v>52</v>
      </c>
      <c r="O21" t="s">
        <v>83</v>
      </c>
      <c r="Q21" t="s">
        <v>65</v>
      </c>
    </row>
    <row r="22" spans="1:18" x14ac:dyDescent="0.25">
      <c r="A22" t="s">
        <v>220</v>
      </c>
      <c r="B22" t="s">
        <v>120</v>
      </c>
      <c r="C22" t="s">
        <v>132</v>
      </c>
      <c r="D22" t="s">
        <v>14</v>
      </c>
      <c r="E22" t="s">
        <v>23</v>
      </c>
      <c r="F22" t="s">
        <v>178</v>
      </c>
      <c r="G22" t="s">
        <v>178</v>
      </c>
      <c r="H22" t="s">
        <v>220</v>
      </c>
      <c r="I22" t="s">
        <v>28</v>
      </c>
      <c r="J22" t="s">
        <v>221</v>
      </c>
      <c r="K22" t="s">
        <v>82</v>
      </c>
      <c r="L22" t="s">
        <v>30</v>
      </c>
      <c r="M22" t="s">
        <v>32</v>
      </c>
      <c r="N22" t="s">
        <v>220</v>
      </c>
      <c r="O22" t="s">
        <v>83</v>
      </c>
      <c r="Q22" t="s">
        <v>65</v>
      </c>
    </row>
    <row r="23" spans="1:18" x14ac:dyDescent="0.25">
      <c r="A23" t="s">
        <v>222</v>
      </c>
      <c r="B23" t="s">
        <v>120</v>
      </c>
      <c r="C23" t="s">
        <v>132</v>
      </c>
      <c r="D23" t="s">
        <v>14</v>
      </c>
      <c r="E23" t="s">
        <v>23</v>
      </c>
      <c r="F23" t="s">
        <v>178</v>
      </c>
      <c r="G23" t="s">
        <v>178</v>
      </c>
      <c r="H23" t="s">
        <v>222</v>
      </c>
      <c r="I23" t="s">
        <v>28</v>
      </c>
      <c r="J23" t="s">
        <v>221</v>
      </c>
      <c r="K23" t="s">
        <v>82</v>
      </c>
      <c r="L23" t="s">
        <v>30</v>
      </c>
      <c r="M23" t="s">
        <v>32</v>
      </c>
      <c r="N23" t="s">
        <v>222</v>
      </c>
      <c r="O23" t="s">
        <v>83</v>
      </c>
      <c r="Q23" t="s">
        <v>65</v>
      </c>
    </row>
    <row r="24" spans="1:18" x14ac:dyDescent="0.25">
      <c r="A24" t="s">
        <v>223</v>
      </c>
      <c r="B24" t="s">
        <v>120</v>
      </c>
      <c r="C24" t="s">
        <v>132</v>
      </c>
      <c r="D24" t="s">
        <v>14</v>
      </c>
      <c r="E24" t="s">
        <v>23</v>
      </c>
      <c r="F24" t="s">
        <v>178</v>
      </c>
      <c r="G24" t="s">
        <v>178</v>
      </c>
      <c r="H24" t="s">
        <v>223</v>
      </c>
      <c r="I24" t="s">
        <v>28</v>
      </c>
      <c r="J24" t="s">
        <v>221</v>
      </c>
      <c r="K24" t="s">
        <v>82</v>
      </c>
      <c r="L24" t="s">
        <v>30</v>
      </c>
      <c r="M24" t="s">
        <v>32</v>
      </c>
      <c r="N24" t="s">
        <v>224</v>
      </c>
      <c r="O24" t="s">
        <v>83</v>
      </c>
      <c r="Q24" t="s">
        <v>65</v>
      </c>
    </row>
    <row r="25" spans="1:18" x14ac:dyDescent="0.25">
      <c r="A25" t="s">
        <v>225</v>
      </c>
      <c r="B25" t="s">
        <v>226</v>
      </c>
      <c r="C25" t="s">
        <v>50</v>
      </c>
      <c r="D25" t="s">
        <v>14</v>
      </c>
      <c r="E25" t="s">
        <v>23</v>
      </c>
      <c r="F25" t="s">
        <v>178</v>
      </c>
      <c r="G25" t="s">
        <v>178</v>
      </c>
      <c r="H25" t="s">
        <v>225</v>
      </c>
      <c r="I25" t="s">
        <v>28</v>
      </c>
      <c r="J25" t="s">
        <v>227</v>
      </c>
      <c r="K25" t="s">
        <v>82</v>
      </c>
      <c r="L25" t="s">
        <v>30</v>
      </c>
      <c r="M25" t="s">
        <v>32</v>
      </c>
      <c r="N25" t="s">
        <v>52</v>
      </c>
      <c r="O25" t="s">
        <v>83</v>
      </c>
      <c r="Q25" t="s">
        <v>65</v>
      </c>
    </row>
    <row r="26" spans="1:18" x14ac:dyDescent="0.25">
      <c r="A26" t="s">
        <v>228</v>
      </c>
      <c r="B26" t="s">
        <v>226</v>
      </c>
      <c r="C26" t="s">
        <v>50</v>
      </c>
      <c r="D26" t="s">
        <v>14</v>
      </c>
      <c r="E26" t="s">
        <v>23</v>
      </c>
      <c r="F26" t="s">
        <v>178</v>
      </c>
      <c r="G26" t="s">
        <v>178</v>
      </c>
      <c r="H26" t="s">
        <v>228</v>
      </c>
      <c r="I26" t="s">
        <v>28</v>
      </c>
      <c r="J26" t="s">
        <v>227</v>
      </c>
      <c r="K26" t="s">
        <v>82</v>
      </c>
      <c r="L26" t="s">
        <v>30</v>
      </c>
      <c r="M26" t="s">
        <v>32</v>
      </c>
      <c r="N26" t="s">
        <v>52</v>
      </c>
      <c r="O26" t="s">
        <v>83</v>
      </c>
      <c r="Q26" t="s">
        <v>65</v>
      </c>
    </row>
    <row r="27" spans="1:18" x14ac:dyDescent="0.25">
      <c r="A27" t="s">
        <v>229</v>
      </c>
      <c r="B27" t="s">
        <v>226</v>
      </c>
      <c r="C27" t="s">
        <v>50</v>
      </c>
      <c r="D27" t="s">
        <v>14</v>
      </c>
      <c r="E27" t="s">
        <v>23</v>
      </c>
      <c r="F27" t="s">
        <v>178</v>
      </c>
      <c r="G27" t="s">
        <v>178</v>
      </c>
      <c r="H27" t="s">
        <v>229</v>
      </c>
      <c r="I27" t="s">
        <v>28</v>
      </c>
      <c r="J27" t="s">
        <v>227</v>
      </c>
      <c r="K27" t="s">
        <v>82</v>
      </c>
      <c r="L27" t="s">
        <v>30</v>
      </c>
      <c r="M27" t="s">
        <v>32</v>
      </c>
      <c r="N27" t="s">
        <v>52</v>
      </c>
      <c r="O27" t="s">
        <v>83</v>
      </c>
      <c r="Q27" t="s">
        <v>65</v>
      </c>
    </row>
    <row r="28" spans="1:18" x14ac:dyDescent="0.25">
      <c r="A28" t="s">
        <v>230</v>
      </c>
      <c r="B28" t="s">
        <v>231</v>
      </c>
      <c r="C28" t="s">
        <v>50</v>
      </c>
      <c r="D28" t="s">
        <v>14</v>
      </c>
      <c r="E28" t="s">
        <v>23</v>
      </c>
      <c r="F28" t="s">
        <v>232</v>
      </c>
      <c r="G28" t="s">
        <v>232</v>
      </c>
      <c r="H28" t="s">
        <v>233</v>
      </c>
      <c r="I28" t="s">
        <v>28</v>
      </c>
      <c r="J28" t="s">
        <v>234</v>
      </c>
      <c r="K28" t="s">
        <v>82</v>
      </c>
      <c r="L28" t="s">
        <v>70</v>
      </c>
      <c r="M28" t="s">
        <v>33</v>
      </c>
      <c r="N28" t="s">
        <v>235</v>
      </c>
      <c r="O28" t="s">
        <v>83</v>
      </c>
      <c r="P28" t="s">
        <v>59</v>
      </c>
    </row>
    <row r="29" spans="1:18" x14ac:dyDescent="0.25">
      <c r="A29" t="s">
        <v>236</v>
      </c>
      <c r="B29" t="s">
        <v>134</v>
      </c>
      <c r="C29" t="s">
        <v>50</v>
      </c>
      <c r="D29" t="s">
        <v>14</v>
      </c>
      <c r="E29" t="s">
        <v>23</v>
      </c>
      <c r="F29" t="s">
        <v>232</v>
      </c>
      <c r="G29" t="s">
        <v>232</v>
      </c>
      <c r="H29" t="s">
        <v>236</v>
      </c>
      <c r="I29" t="s">
        <v>28</v>
      </c>
      <c r="J29" t="s">
        <v>51</v>
      </c>
      <c r="K29" t="s">
        <v>82</v>
      </c>
      <c r="L29" t="s">
        <v>70</v>
      </c>
      <c r="M29" t="s">
        <v>32</v>
      </c>
      <c r="N29" t="s">
        <v>235</v>
      </c>
      <c r="O29" t="s">
        <v>83</v>
      </c>
      <c r="P29" t="s">
        <v>62</v>
      </c>
    </row>
    <row r="30" spans="1:18" x14ac:dyDescent="0.25">
      <c r="A30" t="s">
        <v>237</v>
      </c>
      <c r="B30" t="s">
        <v>138</v>
      </c>
      <c r="C30" t="s">
        <v>132</v>
      </c>
      <c r="D30" t="s">
        <v>14</v>
      </c>
      <c r="E30" t="s">
        <v>23</v>
      </c>
      <c r="F30" t="s">
        <v>232</v>
      </c>
      <c r="G30" t="s">
        <v>232</v>
      </c>
      <c r="H30" t="s">
        <v>237</v>
      </c>
      <c r="I30" t="s">
        <v>28</v>
      </c>
      <c r="J30" t="s">
        <v>238</v>
      </c>
      <c r="K30" t="s">
        <v>82</v>
      </c>
      <c r="L30" t="s">
        <v>30</v>
      </c>
      <c r="M30" t="s">
        <v>32</v>
      </c>
      <c r="N30" t="s">
        <v>239</v>
      </c>
      <c r="O30" t="s">
        <v>83</v>
      </c>
      <c r="Q30" t="s">
        <v>65</v>
      </c>
    </row>
    <row r="31" spans="1:18" x14ac:dyDescent="0.25">
      <c r="A31" t="s">
        <v>240</v>
      </c>
      <c r="B31" t="s">
        <v>138</v>
      </c>
      <c r="C31" t="s">
        <v>132</v>
      </c>
      <c r="D31" t="s">
        <v>14</v>
      </c>
      <c r="E31" t="s">
        <v>23</v>
      </c>
      <c r="F31" t="s">
        <v>232</v>
      </c>
      <c r="G31" t="s">
        <v>232</v>
      </c>
      <c r="H31" t="s">
        <v>240</v>
      </c>
      <c r="I31" t="s">
        <v>28</v>
      </c>
      <c r="J31" t="s">
        <v>241</v>
      </c>
      <c r="K31" t="s">
        <v>82</v>
      </c>
      <c r="L31" t="s">
        <v>30</v>
      </c>
      <c r="M31" t="s">
        <v>32</v>
      </c>
      <c r="N31" t="s">
        <v>52</v>
      </c>
      <c r="O31" t="s">
        <v>83</v>
      </c>
      <c r="Q31" t="s">
        <v>65</v>
      </c>
    </row>
    <row r="32" spans="1:18" x14ac:dyDescent="0.25">
      <c r="A32" t="s">
        <v>230</v>
      </c>
      <c r="B32" t="s">
        <v>242</v>
      </c>
      <c r="C32" t="s">
        <v>50</v>
      </c>
      <c r="D32" t="s">
        <v>14</v>
      </c>
      <c r="E32" t="s">
        <v>23</v>
      </c>
      <c r="F32" t="s">
        <v>232</v>
      </c>
      <c r="G32" t="s">
        <v>232</v>
      </c>
      <c r="H32" t="s">
        <v>243</v>
      </c>
      <c r="I32" t="s">
        <v>28</v>
      </c>
      <c r="J32" t="s">
        <v>244</v>
      </c>
      <c r="K32" t="s">
        <v>82</v>
      </c>
      <c r="L32" t="s">
        <v>70</v>
      </c>
      <c r="M32" t="s">
        <v>33</v>
      </c>
      <c r="N32" t="s">
        <v>235</v>
      </c>
      <c r="O32" t="s">
        <v>83</v>
      </c>
      <c r="P32" t="s">
        <v>59</v>
      </c>
    </row>
    <row r="33" spans="1:18" x14ac:dyDescent="0.25">
      <c r="A33" t="s">
        <v>245</v>
      </c>
      <c r="B33" t="s">
        <v>140</v>
      </c>
      <c r="C33" t="s">
        <v>132</v>
      </c>
      <c r="D33" t="s">
        <v>14</v>
      </c>
      <c r="E33" t="s">
        <v>23</v>
      </c>
      <c r="F33" t="s">
        <v>232</v>
      </c>
      <c r="G33" t="s">
        <v>232</v>
      </c>
      <c r="H33" t="s">
        <v>246</v>
      </c>
      <c r="I33" t="s">
        <v>28</v>
      </c>
      <c r="J33" t="s">
        <v>247</v>
      </c>
      <c r="K33" t="s">
        <v>82</v>
      </c>
      <c r="L33" t="s">
        <v>70</v>
      </c>
      <c r="M33" t="s">
        <v>32</v>
      </c>
      <c r="N33" t="s">
        <v>52</v>
      </c>
      <c r="O33" t="s">
        <v>83</v>
      </c>
      <c r="P33" t="s">
        <v>57</v>
      </c>
    </row>
    <row r="34" spans="1:18" x14ac:dyDescent="0.25">
      <c r="A34" t="s">
        <v>248</v>
      </c>
      <c r="B34" t="s">
        <v>118</v>
      </c>
      <c r="C34" t="s">
        <v>66</v>
      </c>
      <c r="D34" t="s">
        <v>14</v>
      </c>
      <c r="E34" t="s">
        <v>23</v>
      </c>
      <c r="F34" t="s">
        <v>232</v>
      </c>
      <c r="G34" t="s">
        <v>232</v>
      </c>
      <c r="H34" t="s">
        <v>248</v>
      </c>
      <c r="I34" t="s">
        <v>28</v>
      </c>
      <c r="J34" t="s">
        <v>51</v>
      </c>
      <c r="K34" t="s">
        <v>82</v>
      </c>
      <c r="L34" t="s">
        <v>70</v>
      </c>
      <c r="M34" t="s">
        <v>32</v>
      </c>
      <c r="N34" t="s">
        <v>249</v>
      </c>
      <c r="O34" t="s">
        <v>83</v>
      </c>
      <c r="P34" t="s">
        <v>95</v>
      </c>
    </row>
    <row r="35" spans="1:18" x14ac:dyDescent="0.25">
      <c r="A35" t="s">
        <v>250</v>
      </c>
      <c r="B35" t="s">
        <v>251</v>
      </c>
      <c r="C35" t="s">
        <v>132</v>
      </c>
      <c r="D35" t="s">
        <v>14</v>
      </c>
      <c r="E35" t="s">
        <v>23</v>
      </c>
      <c r="F35" t="s">
        <v>232</v>
      </c>
      <c r="G35" t="s">
        <v>232</v>
      </c>
      <c r="H35" t="s">
        <v>250</v>
      </c>
      <c r="I35" t="s">
        <v>28</v>
      </c>
      <c r="J35" t="s">
        <v>106</v>
      </c>
      <c r="K35" t="s">
        <v>82</v>
      </c>
      <c r="L35" t="s">
        <v>30</v>
      </c>
      <c r="M35" t="s">
        <v>32</v>
      </c>
      <c r="N35" t="s">
        <v>252</v>
      </c>
      <c r="O35" t="s">
        <v>83</v>
      </c>
      <c r="Q35" t="s">
        <v>65</v>
      </c>
    </row>
    <row r="36" spans="1:18" x14ac:dyDescent="0.25">
      <c r="A36" t="s">
        <v>253</v>
      </c>
      <c r="B36" t="s">
        <v>186</v>
      </c>
      <c r="C36" t="s">
        <v>254</v>
      </c>
      <c r="D36" t="s">
        <v>14</v>
      </c>
      <c r="E36" t="s">
        <v>23</v>
      </c>
      <c r="F36" t="s">
        <v>232</v>
      </c>
      <c r="G36" t="s">
        <v>232</v>
      </c>
      <c r="H36" t="s">
        <v>253</v>
      </c>
      <c r="I36" t="s">
        <v>28</v>
      </c>
      <c r="J36" t="s">
        <v>255</v>
      </c>
      <c r="K36" t="s">
        <v>84</v>
      </c>
      <c r="L36" t="s">
        <v>39</v>
      </c>
      <c r="M36" t="s">
        <v>32</v>
      </c>
      <c r="N36" t="s">
        <v>114</v>
      </c>
      <c r="O36" t="s">
        <v>83</v>
      </c>
      <c r="R36" t="s">
        <v>126</v>
      </c>
    </row>
    <row r="37" spans="1:18" x14ac:dyDescent="0.25">
      <c r="A37" t="s">
        <v>256</v>
      </c>
      <c r="B37" t="s">
        <v>257</v>
      </c>
      <c r="C37" t="s">
        <v>66</v>
      </c>
      <c r="D37" t="s">
        <v>14</v>
      </c>
      <c r="E37" t="s">
        <v>23</v>
      </c>
      <c r="F37" t="s">
        <v>232</v>
      </c>
      <c r="G37" t="s">
        <v>232</v>
      </c>
      <c r="H37" t="s">
        <v>258</v>
      </c>
      <c r="I37" t="s">
        <v>28</v>
      </c>
      <c r="J37" t="s">
        <v>259</v>
      </c>
      <c r="K37" t="s">
        <v>82</v>
      </c>
      <c r="L37" t="s">
        <v>39</v>
      </c>
      <c r="M37" t="s">
        <v>32</v>
      </c>
      <c r="N37" t="s">
        <v>260</v>
      </c>
      <c r="O37" t="s">
        <v>83</v>
      </c>
      <c r="R37" t="s">
        <v>77</v>
      </c>
    </row>
    <row r="38" spans="1:18" x14ac:dyDescent="0.25">
      <c r="A38" t="s">
        <v>261</v>
      </c>
      <c r="B38" t="s">
        <v>262</v>
      </c>
      <c r="C38" t="s">
        <v>66</v>
      </c>
      <c r="D38" t="s">
        <v>14</v>
      </c>
      <c r="E38" t="s">
        <v>23</v>
      </c>
      <c r="F38" t="s">
        <v>232</v>
      </c>
      <c r="G38" t="s">
        <v>232</v>
      </c>
      <c r="H38" t="s">
        <v>261</v>
      </c>
      <c r="I38" t="s">
        <v>28</v>
      </c>
      <c r="J38" t="s">
        <v>263</v>
      </c>
      <c r="K38" t="s">
        <v>82</v>
      </c>
      <c r="L38" t="s">
        <v>30</v>
      </c>
      <c r="M38" t="s">
        <v>32</v>
      </c>
      <c r="N38" t="s">
        <v>261</v>
      </c>
      <c r="O38" t="s">
        <v>83</v>
      </c>
      <c r="Q38" t="s">
        <v>65</v>
      </c>
    </row>
    <row r="39" spans="1:18" x14ac:dyDescent="0.25">
      <c r="A39" t="s">
        <v>264</v>
      </c>
      <c r="B39" t="s">
        <v>262</v>
      </c>
      <c r="C39" t="s">
        <v>50</v>
      </c>
      <c r="D39" t="s">
        <v>14</v>
      </c>
      <c r="E39" t="s">
        <v>23</v>
      </c>
      <c r="F39" t="s">
        <v>232</v>
      </c>
      <c r="G39" t="s">
        <v>232</v>
      </c>
      <c r="H39" t="s">
        <v>264</v>
      </c>
      <c r="I39" t="s">
        <v>69</v>
      </c>
      <c r="J39" t="s">
        <v>73</v>
      </c>
      <c r="K39" t="s">
        <v>82</v>
      </c>
      <c r="L39" t="s">
        <v>37</v>
      </c>
      <c r="M39" t="s">
        <v>32</v>
      </c>
      <c r="N39" t="s">
        <v>63</v>
      </c>
      <c r="O39" t="s">
        <v>83</v>
      </c>
      <c r="Q39" t="s">
        <v>65</v>
      </c>
    </row>
    <row r="40" spans="1:18" x14ac:dyDescent="0.25">
      <c r="A40" t="s">
        <v>265</v>
      </c>
      <c r="B40" t="s">
        <v>266</v>
      </c>
      <c r="C40" t="s">
        <v>66</v>
      </c>
      <c r="D40" t="s">
        <v>14</v>
      </c>
      <c r="E40" t="s">
        <v>23</v>
      </c>
      <c r="F40" t="s">
        <v>232</v>
      </c>
      <c r="G40" t="s">
        <v>232</v>
      </c>
      <c r="H40" t="s">
        <v>267</v>
      </c>
      <c r="I40" t="s">
        <v>28</v>
      </c>
      <c r="J40" t="s">
        <v>38</v>
      </c>
      <c r="K40" t="s">
        <v>82</v>
      </c>
      <c r="L40" t="s">
        <v>70</v>
      </c>
      <c r="M40" t="s">
        <v>32</v>
      </c>
      <c r="N40" t="s">
        <v>268</v>
      </c>
      <c r="O40" t="s">
        <v>83</v>
      </c>
      <c r="P40" t="s">
        <v>61</v>
      </c>
    </row>
    <row r="41" spans="1:18" x14ac:dyDescent="0.25">
      <c r="A41" t="s">
        <v>269</v>
      </c>
      <c r="B41" t="s">
        <v>270</v>
      </c>
      <c r="C41" t="s">
        <v>50</v>
      </c>
      <c r="D41" t="s">
        <v>14</v>
      </c>
      <c r="E41" t="s">
        <v>23</v>
      </c>
      <c r="F41" t="s">
        <v>232</v>
      </c>
      <c r="G41" t="s">
        <v>232</v>
      </c>
      <c r="H41" t="s">
        <v>269</v>
      </c>
      <c r="I41" t="s">
        <v>69</v>
      </c>
      <c r="J41" t="s">
        <v>271</v>
      </c>
      <c r="K41" t="s">
        <v>82</v>
      </c>
      <c r="L41" t="s">
        <v>37</v>
      </c>
      <c r="M41" t="s">
        <v>32</v>
      </c>
      <c r="N41" t="s">
        <v>272</v>
      </c>
      <c r="O41" t="s">
        <v>83</v>
      </c>
      <c r="Q41" t="s">
        <v>65</v>
      </c>
    </row>
    <row r="42" spans="1:18" x14ac:dyDescent="0.25">
      <c r="A42" t="s">
        <v>273</v>
      </c>
      <c r="B42" t="s">
        <v>109</v>
      </c>
      <c r="C42" t="s">
        <v>132</v>
      </c>
      <c r="D42" t="s">
        <v>14</v>
      </c>
      <c r="E42" t="s">
        <v>23</v>
      </c>
      <c r="F42" t="s">
        <v>232</v>
      </c>
      <c r="G42" t="s">
        <v>232</v>
      </c>
      <c r="H42" t="s">
        <v>273</v>
      </c>
      <c r="I42" t="s">
        <v>28</v>
      </c>
      <c r="J42" t="s">
        <v>274</v>
      </c>
      <c r="K42" t="s">
        <v>82</v>
      </c>
      <c r="L42" t="s">
        <v>30</v>
      </c>
      <c r="M42" t="s">
        <v>32</v>
      </c>
      <c r="N42" t="s">
        <v>52</v>
      </c>
      <c r="O42" t="s">
        <v>83</v>
      </c>
      <c r="Q42" t="s">
        <v>65</v>
      </c>
    </row>
    <row r="43" spans="1:18" x14ac:dyDescent="0.25">
      <c r="A43" t="s">
        <v>275</v>
      </c>
      <c r="B43" t="s">
        <v>109</v>
      </c>
      <c r="C43" t="s">
        <v>132</v>
      </c>
      <c r="D43" t="s">
        <v>14</v>
      </c>
      <c r="E43" t="s">
        <v>23</v>
      </c>
      <c r="F43" t="s">
        <v>232</v>
      </c>
      <c r="G43" t="s">
        <v>232</v>
      </c>
      <c r="H43" t="s">
        <v>275</v>
      </c>
      <c r="I43" t="s">
        <v>28</v>
      </c>
      <c r="J43" t="s">
        <v>274</v>
      </c>
      <c r="K43" t="s">
        <v>82</v>
      </c>
      <c r="L43" t="s">
        <v>30</v>
      </c>
      <c r="M43" t="s">
        <v>32</v>
      </c>
      <c r="N43" t="s">
        <v>252</v>
      </c>
      <c r="O43" t="s">
        <v>83</v>
      </c>
      <c r="Q43" t="s">
        <v>65</v>
      </c>
    </row>
    <row r="44" spans="1:18" x14ac:dyDescent="0.25">
      <c r="A44" t="s">
        <v>276</v>
      </c>
      <c r="B44" t="s">
        <v>277</v>
      </c>
      <c r="C44" t="s">
        <v>50</v>
      </c>
      <c r="D44" t="s">
        <v>14</v>
      </c>
      <c r="E44" t="s">
        <v>23</v>
      </c>
      <c r="F44" t="s">
        <v>232</v>
      </c>
      <c r="G44" t="s">
        <v>232</v>
      </c>
      <c r="H44" t="s">
        <v>276</v>
      </c>
      <c r="I44" t="s">
        <v>69</v>
      </c>
      <c r="J44" t="s">
        <v>278</v>
      </c>
      <c r="K44" t="s">
        <v>82</v>
      </c>
      <c r="L44" t="s">
        <v>37</v>
      </c>
      <c r="M44" t="s">
        <v>32</v>
      </c>
      <c r="N44" t="s">
        <v>272</v>
      </c>
      <c r="O44" t="s">
        <v>83</v>
      </c>
      <c r="Q44" t="s">
        <v>65</v>
      </c>
    </row>
    <row r="45" spans="1:18" x14ac:dyDescent="0.25">
      <c r="A45" t="s">
        <v>279</v>
      </c>
      <c r="B45" t="s">
        <v>154</v>
      </c>
      <c r="C45" t="s">
        <v>122</v>
      </c>
      <c r="D45" t="s">
        <v>14</v>
      </c>
      <c r="E45" t="s">
        <v>23</v>
      </c>
      <c r="F45" t="s">
        <v>280</v>
      </c>
      <c r="G45" t="s">
        <v>281</v>
      </c>
      <c r="H45" t="s">
        <v>279</v>
      </c>
      <c r="I45" t="s">
        <v>28</v>
      </c>
      <c r="J45" t="s">
        <v>156</v>
      </c>
      <c r="K45" t="s">
        <v>82</v>
      </c>
      <c r="L45" t="s">
        <v>37</v>
      </c>
      <c r="M45" t="s">
        <v>32</v>
      </c>
      <c r="N45" t="s">
        <v>108</v>
      </c>
      <c r="O45" t="s">
        <v>36</v>
      </c>
      <c r="Q45" t="s">
        <v>72</v>
      </c>
    </row>
    <row r="46" spans="1:18" x14ac:dyDescent="0.25">
      <c r="A46" t="s">
        <v>282</v>
      </c>
      <c r="B46" t="s">
        <v>283</v>
      </c>
      <c r="C46" t="s">
        <v>50</v>
      </c>
      <c r="D46" t="s">
        <v>14</v>
      </c>
      <c r="E46" t="s">
        <v>23</v>
      </c>
      <c r="F46" t="s">
        <v>280</v>
      </c>
      <c r="G46" t="s">
        <v>280</v>
      </c>
      <c r="H46" t="s">
        <v>282</v>
      </c>
      <c r="I46" t="s">
        <v>69</v>
      </c>
      <c r="J46" t="s">
        <v>284</v>
      </c>
      <c r="K46" t="s">
        <v>84</v>
      </c>
      <c r="L46" t="s">
        <v>70</v>
      </c>
      <c r="M46" t="s">
        <v>33</v>
      </c>
      <c r="N46" t="s">
        <v>285</v>
      </c>
      <c r="O46" t="s">
        <v>83</v>
      </c>
      <c r="P46" t="s">
        <v>96</v>
      </c>
    </row>
    <row r="47" spans="1:18" x14ac:dyDescent="0.25">
      <c r="A47" t="s">
        <v>286</v>
      </c>
      <c r="B47" t="s">
        <v>138</v>
      </c>
      <c r="C47" t="s">
        <v>66</v>
      </c>
      <c r="D47" t="s">
        <v>14</v>
      </c>
      <c r="E47" t="s">
        <v>23</v>
      </c>
      <c r="F47" t="s">
        <v>280</v>
      </c>
      <c r="G47" t="s">
        <v>280</v>
      </c>
      <c r="H47" t="s">
        <v>286</v>
      </c>
      <c r="I47" t="s">
        <v>28</v>
      </c>
      <c r="J47" t="s">
        <v>287</v>
      </c>
      <c r="K47" t="s">
        <v>82</v>
      </c>
      <c r="L47" t="s">
        <v>39</v>
      </c>
      <c r="M47" t="s">
        <v>32</v>
      </c>
      <c r="N47" t="s">
        <v>286</v>
      </c>
      <c r="O47" t="s">
        <v>83</v>
      </c>
      <c r="R47" t="s">
        <v>100</v>
      </c>
    </row>
    <row r="48" spans="1:18" x14ac:dyDescent="0.25">
      <c r="A48" t="s">
        <v>181</v>
      </c>
      <c r="B48" t="s">
        <v>138</v>
      </c>
      <c r="C48" t="s">
        <v>132</v>
      </c>
      <c r="D48" t="s">
        <v>14</v>
      </c>
      <c r="E48" t="s">
        <v>23</v>
      </c>
      <c r="F48" t="s">
        <v>280</v>
      </c>
      <c r="G48" t="s">
        <v>280</v>
      </c>
      <c r="H48" t="s">
        <v>181</v>
      </c>
      <c r="I48" t="s">
        <v>28</v>
      </c>
      <c r="J48" t="s">
        <v>274</v>
      </c>
      <c r="K48" t="s">
        <v>82</v>
      </c>
      <c r="L48" t="s">
        <v>30</v>
      </c>
      <c r="M48" t="s">
        <v>32</v>
      </c>
      <c r="N48" t="s">
        <v>52</v>
      </c>
      <c r="O48" t="s">
        <v>83</v>
      </c>
      <c r="Q48" t="s">
        <v>65</v>
      </c>
    </row>
    <row r="49" spans="1:18" x14ac:dyDescent="0.25">
      <c r="A49" t="s">
        <v>130</v>
      </c>
      <c r="B49" t="s">
        <v>288</v>
      </c>
      <c r="C49" t="s">
        <v>48</v>
      </c>
      <c r="D49" t="s">
        <v>14</v>
      </c>
      <c r="E49" t="s">
        <v>23</v>
      </c>
      <c r="F49" t="s">
        <v>280</v>
      </c>
      <c r="G49" t="s">
        <v>280</v>
      </c>
      <c r="H49" t="s">
        <v>130</v>
      </c>
      <c r="I49" t="s">
        <v>69</v>
      </c>
      <c r="J49" t="s">
        <v>51</v>
      </c>
      <c r="K49" t="s">
        <v>82</v>
      </c>
      <c r="L49" t="s">
        <v>70</v>
      </c>
      <c r="M49" t="s">
        <v>32</v>
      </c>
      <c r="N49" t="s">
        <v>289</v>
      </c>
      <c r="O49" t="s">
        <v>83</v>
      </c>
      <c r="P49" t="s">
        <v>60</v>
      </c>
    </row>
    <row r="50" spans="1:18" x14ac:dyDescent="0.25">
      <c r="A50" t="s">
        <v>290</v>
      </c>
      <c r="B50" t="s">
        <v>288</v>
      </c>
      <c r="C50" t="s">
        <v>99</v>
      </c>
      <c r="D50" t="s">
        <v>14</v>
      </c>
      <c r="E50" t="s">
        <v>23</v>
      </c>
      <c r="F50" t="s">
        <v>280</v>
      </c>
      <c r="G50" t="s">
        <v>280</v>
      </c>
      <c r="H50" t="s">
        <v>290</v>
      </c>
      <c r="I50" t="s">
        <v>28</v>
      </c>
      <c r="J50" t="s">
        <v>291</v>
      </c>
      <c r="K50" t="s">
        <v>84</v>
      </c>
      <c r="L50" t="s">
        <v>67</v>
      </c>
      <c r="M50" t="s">
        <v>32</v>
      </c>
      <c r="N50" t="s">
        <v>292</v>
      </c>
      <c r="O50" t="s">
        <v>36</v>
      </c>
      <c r="R50" t="s">
        <v>93</v>
      </c>
    </row>
    <row r="51" spans="1:18" x14ac:dyDescent="0.25">
      <c r="A51" t="s">
        <v>293</v>
      </c>
      <c r="B51" t="s">
        <v>288</v>
      </c>
      <c r="C51" t="s">
        <v>99</v>
      </c>
      <c r="D51" t="s">
        <v>14</v>
      </c>
      <c r="E51" t="s">
        <v>23</v>
      </c>
      <c r="F51" t="s">
        <v>280</v>
      </c>
      <c r="G51" t="s">
        <v>294</v>
      </c>
      <c r="H51" t="s">
        <v>293</v>
      </c>
      <c r="I51" t="s">
        <v>28</v>
      </c>
      <c r="J51" t="s">
        <v>291</v>
      </c>
      <c r="K51" t="s">
        <v>84</v>
      </c>
      <c r="L51" t="s">
        <v>67</v>
      </c>
      <c r="M51" t="s">
        <v>32</v>
      </c>
      <c r="N51" t="s">
        <v>295</v>
      </c>
      <c r="O51" t="s">
        <v>36</v>
      </c>
    </row>
    <row r="52" spans="1:18" x14ac:dyDescent="0.25">
      <c r="A52" t="s">
        <v>296</v>
      </c>
      <c r="B52" t="s">
        <v>186</v>
      </c>
      <c r="C52" t="s">
        <v>66</v>
      </c>
      <c r="D52" t="s">
        <v>14</v>
      </c>
      <c r="E52" t="s">
        <v>23</v>
      </c>
      <c r="F52" t="s">
        <v>280</v>
      </c>
      <c r="G52" t="s">
        <v>280</v>
      </c>
      <c r="H52" t="s">
        <v>296</v>
      </c>
      <c r="I52" t="s">
        <v>28</v>
      </c>
      <c r="J52" t="s">
        <v>106</v>
      </c>
      <c r="K52" t="s">
        <v>82</v>
      </c>
      <c r="L52" t="s">
        <v>30</v>
      </c>
      <c r="M52" t="s">
        <v>32</v>
      </c>
      <c r="N52" t="s">
        <v>52</v>
      </c>
      <c r="O52" t="s">
        <v>83</v>
      </c>
      <c r="Q52" t="s">
        <v>65</v>
      </c>
    </row>
    <row r="53" spans="1:18" x14ac:dyDescent="0.25">
      <c r="A53" t="s">
        <v>181</v>
      </c>
      <c r="B53" t="s">
        <v>139</v>
      </c>
      <c r="C53" t="s">
        <v>48</v>
      </c>
      <c r="D53" t="s">
        <v>14</v>
      </c>
      <c r="E53" t="s">
        <v>23</v>
      </c>
      <c r="F53" t="s">
        <v>280</v>
      </c>
      <c r="G53" t="s">
        <v>280</v>
      </c>
      <c r="H53" t="s">
        <v>181</v>
      </c>
      <c r="I53" t="s">
        <v>69</v>
      </c>
      <c r="J53" t="s">
        <v>299</v>
      </c>
      <c r="K53" t="s">
        <v>82</v>
      </c>
      <c r="L53" t="s">
        <v>37</v>
      </c>
      <c r="M53" t="s">
        <v>32</v>
      </c>
      <c r="N53" t="s">
        <v>52</v>
      </c>
      <c r="O53" t="s">
        <v>83</v>
      </c>
      <c r="Q53" t="s">
        <v>72</v>
      </c>
    </row>
    <row r="54" spans="1:18" x14ac:dyDescent="0.25">
      <c r="A54" t="s">
        <v>300</v>
      </c>
      <c r="B54" t="s">
        <v>107</v>
      </c>
      <c r="C54" t="s">
        <v>48</v>
      </c>
      <c r="D54" t="s">
        <v>14</v>
      </c>
      <c r="E54" t="s">
        <v>23</v>
      </c>
      <c r="F54" t="s">
        <v>280</v>
      </c>
      <c r="G54" t="s">
        <v>280</v>
      </c>
      <c r="H54" t="s">
        <v>300</v>
      </c>
      <c r="I54" t="s">
        <v>69</v>
      </c>
      <c r="J54" t="s">
        <v>51</v>
      </c>
      <c r="K54" t="s">
        <v>82</v>
      </c>
      <c r="L54" t="s">
        <v>37</v>
      </c>
      <c r="M54" t="s">
        <v>32</v>
      </c>
      <c r="N54" t="s">
        <v>301</v>
      </c>
      <c r="O54" t="s">
        <v>83</v>
      </c>
      <c r="Q54" t="s">
        <v>65</v>
      </c>
    </row>
    <row r="55" spans="1:18" x14ac:dyDescent="0.25">
      <c r="A55" t="s">
        <v>302</v>
      </c>
      <c r="B55" t="s">
        <v>121</v>
      </c>
      <c r="C55" t="s">
        <v>66</v>
      </c>
      <c r="D55" t="s">
        <v>14</v>
      </c>
      <c r="E55" t="s">
        <v>23</v>
      </c>
      <c r="F55" t="s">
        <v>280</v>
      </c>
      <c r="G55" t="s">
        <v>280</v>
      </c>
      <c r="H55" t="s">
        <v>302</v>
      </c>
      <c r="I55" t="s">
        <v>28</v>
      </c>
      <c r="J55" t="s">
        <v>106</v>
      </c>
      <c r="K55" t="s">
        <v>82</v>
      </c>
      <c r="L55" t="s">
        <v>30</v>
      </c>
      <c r="M55" t="s">
        <v>32</v>
      </c>
      <c r="N55" t="s">
        <v>52</v>
      </c>
      <c r="O55" t="s">
        <v>83</v>
      </c>
      <c r="Q55" t="s">
        <v>71</v>
      </c>
    </row>
    <row r="56" spans="1:18" x14ac:dyDescent="0.25">
      <c r="A56" t="s">
        <v>303</v>
      </c>
      <c r="B56" t="s">
        <v>304</v>
      </c>
      <c r="C56" t="s">
        <v>113</v>
      </c>
      <c r="D56" t="s">
        <v>14</v>
      </c>
      <c r="E56" t="s">
        <v>23</v>
      </c>
      <c r="F56" t="s">
        <v>281</v>
      </c>
      <c r="G56" t="s">
        <v>281</v>
      </c>
      <c r="H56" t="s">
        <v>305</v>
      </c>
      <c r="I56" t="s">
        <v>69</v>
      </c>
      <c r="J56" t="s">
        <v>51</v>
      </c>
      <c r="K56" t="s">
        <v>84</v>
      </c>
      <c r="L56" t="s">
        <v>67</v>
      </c>
      <c r="M56" t="s">
        <v>32</v>
      </c>
      <c r="N56" t="s">
        <v>306</v>
      </c>
      <c r="O56" t="s">
        <v>83</v>
      </c>
    </row>
    <row r="57" spans="1:18" x14ac:dyDescent="0.25">
      <c r="A57" t="s">
        <v>303</v>
      </c>
      <c r="B57" t="s">
        <v>307</v>
      </c>
      <c r="C57" t="s">
        <v>113</v>
      </c>
      <c r="D57" t="s">
        <v>14</v>
      </c>
      <c r="E57" t="s">
        <v>23</v>
      </c>
      <c r="F57" t="s">
        <v>281</v>
      </c>
      <c r="G57" t="s">
        <v>281</v>
      </c>
      <c r="H57" t="s">
        <v>305</v>
      </c>
      <c r="I57" t="s">
        <v>28</v>
      </c>
      <c r="J57" t="s">
        <v>51</v>
      </c>
      <c r="K57" t="s">
        <v>84</v>
      </c>
      <c r="L57" t="s">
        <v>67</v>
      </c>
      <c r="M57" t="s">
        <v>32</v>
      </c>
      <c r="N57" t="s">
        <v>306</v>
      </c>
      <c r="O57" t="s">
        <v>83</v>
      </c>
    </row>
    <row r="58" spans="1:18" x14ac:dyDescent="0.25">
      <c r="A58" t="s">
        <v>308</v>
      </c>
      <c r="B58" t="s">
        <v>309</v>
      </c>
      <c r="C58" t="s">
        <v>50</v>
      </c>
      <c r="D58" t="s">
        <v>14</v>
      </c>
      <c r="E58" t="s">
        <v>23</v>
      </c>
      <c r="F58" t="s">
        <v>281</v>
      </c>
      <c r="G58" t="s">
        <v>281</v>
      </c>
      <c r="H58" t="s">
        <v>308</v>
      </c>
      <c r="I58" t="s">
        <v>69</v>
      </c>
      <c r="J58" t="s">
        <v>73</v>
      </c>
      <c r="K58" t="s">
        <v>82</v>
      </c>
      <c r="L58" t="s">
        <v>37</v>
      </c>
      <c r="M58" t="s">
        <v>32</v>
      </c>
      <c r="N58" t="s">
        <v>97</v>
      </c>
      <c r="O58" t="s">
        <v>83</v>
      </c>
      <c r="Q58" t="s">
        <v>65</v>
      </c>
    </row>
    <row r="59" spans="1:18" x14ac:dyDescent="0.25">
      <c r="A59" t="s">
        <v>310</v>
      </c>
      <c r="B59" t="s">
        <v>189</v>
      </c>
      <c r="C59" t="s">
        <v>50</v>
      </c>
      <c r="D59" t="s">
        <v>14</v>
      </c>
      <c r="E59" t="s">
        <v>23</v>
      </c>
      <c r="F59" t="s">
        <v>281</v>
      </c>
      <c r="G59" t="s">
        <v>281</v>
      </c>
      <c r="H59" t="s">
        <v>310</v>
      </c>
      <c r="I59" t="s">
        <v>69</v>
      </c>
      <c r="J59" t="s">
        <v>147</v>
      </c>
      <c r="K59" t="s">
        <v>82</v>
      </c>
      <c r="L59" t="s">
        <v>30</v>
      </c>
      <c r="M59" t="s">
        <v>32</v>
      </c>
      <c r="N59" t="s">
        <v>285</v>
      </c>
      <c r="O59" t="s">
        <v>83</v>
      </c>
      <c r="Q59" t="s">
        <v>65</v>
      </c>
    </row>
    <row r="60" spans="1:18" x14ac:dyDescent="0.25">
      <c r="A60" t="s">
        <v>311</v>
      </c>
      <c r="B60" t="s">
        <v>189</v>
      </c>
      <c r="C60" t="s">
        <v>50</v>
      </c>
      <c r="D60" t="s">
        <v>14</v>
      </c>
      <c r="E60" t="s">
        <v>23</v>
      </c>
      <c r="F60" t="s">
        <v>281</v>
      </c>
      <c r="G60" t="s">
        <v>281</v>
      </c>
      <c r="H60" t="s">
        <v>311</v>
      </c>
      <c r="I60" t="s">
        <v>69</v>
      </c>
      <c r="J60" t="s">
        <v>147</v>
      </c>
      <c r="K60" t="s">
        <v>82</v>
      </c>
      <c r="L60" t="s">
        <v>30</v>
      </c>
      <c r="M60" t="s">
        <v>32</v>
      </c>
      <c r="N60" t="s">
        <v>272</v>
      </c>
      <c r="O60" t="s">
        <v>83</v>
      </c>
      <c r="Q60" t="s">
        <v>65</v>
      </c>
    </row>
    <row r="61" spans="1:18" x14ac:dyDescent="0.25">
      <c r="A61" t="s">
        <v>312</v>
      </c>
      <c r="B61" t="s">
        <v>131</v>
      </c>
      <c r="C61" t="s">
        <v>132</v>
      </c>
      <c r="D61" t="s">
        <v>14</v>
      </c>
      <c r="E61" t="s">
        <v>23</v>
      </c>
      <c r="F61" t="s">
        <v>281</v>
      </c>
      <c r="G61" t="s">
        <v>281</v>
      </c>
      <c r="H61" t="s">
        <v>312</v>
      </c>
      <c r="I61" t="s">
        <v>28</v>
      </c>
      <c r="J61" t="s">
        <v>106</v>
      </c>
      <c r="K61" t="s">
        <v>82</v>
      </c>
      <c r="L61" t="s">
        <v>30</v>
      </c>
      <c r="M61" t="s">
        <v>32</v>
      </c>
      <c r="N61" t="s">
        <v>52</v>
      </c>
      <c r="O61" t="s">
        <v>83</v>
      </c>
      <c r="Q61" t="s">
        <v>65</v>
      </c>
    </row>
    <row r="62" spans="1:18" x14ac:dyDescent="0.25">
      <c r="A62" t="s">
        <v>312</v>
      </c>
      <c r="B62" t="s">
        <v>131</v>
      </c>
      <c r="C62" t="s">
        <v>50</v>
      </c>
      <c r="D62" t="s">
        <v>14</v>
      </c>
      <c r="E62" t="s">
        <v>23</v>
      </c>
      <c r="F62" t="s">
        <v>281</v>
      </c>
      <c r="G62" t="s">
        <v>281</v>
      </c>
      <c r="H62" t="s">
        <v>312</v>
      </c>
      <c r="I62" t="s">
        <v>69</v>
      </c>
      <c r="J62" t="s">
        <v>106</v>
      </c>
      <c r="K62" t="s">
        <v>82</v>
      </c>
      <c r="L62" t="s">
        <v>30</v>
      </c>
      <c r="M62" t="s">
        <v>32</v>
      </c>
      <c r="N62" t="s">
        <v>52</v>
      </c>
      <c r="O62" t="s">
        <v>83</v>
      </c>
      <c r="Q62" t="s">
        <v>65</v>
      </c>
    </row>
    <row r="63" spans="1:18" x14ac:dyDescent="0.25">
      <c r="A63" t="s">
        <v>313</v>
      </c>
      <c r="B63" t="s">
        <v>131</v>
      </c>
      <c r="C63" t="s">
        <v>50</v>
      </c>
      <c r="D63" t="s">
        <v>14</v>
      </c>
      <c r="E63" t="s">
        <v>23</v>
      </c>
      <c r="F63" t="s">
        <v>281</v>
      </c>
      <c r="G63" t="s">
        <v>281</v>
      </c>
      <c r="H63" t="s">
        <v>312</v>
      </c>
      <c r="I63" t="s">
        <v>69</v>
      </c>
      <c r="J63" t="s">
        <v>106</v>
      </c>
      <c r="K63" t="s">
        <v>82</v>
      </c>
      <c r="L63" t="s">
        <v>30</v>
      </c>
      <c r="M63" t="s">
        <v>32</v>
      </c>
      <c r="N63" t="s">
        <v>52</v>
      </c>
      <c r="O63" t="s">
        <v>83</v>
      </c>
      <c r="Q63" t="s">
        <v>65</v>
      </c>
    </row>
    <row r="64" spans="1:18" x14ac:dyDescent="0.25">
      <c r="A64" t="s">
        <v>314</v>
      </c>
      <c r="B64" t="s">
        <v>315</v>
      </c>
      <c r="C64" t="s">
        <v>132</v>
      </c>
      <c r="D64" t="s">
        <v>14</v>
      </c>
      <c r="E64" t="s">
        <v>23</v>
      </c>
      <c r="F64" t="s">
        <v>281</v>
      </c>
      <c r="G64" t="s">
        <v>281</v>
      </c>
      <c r="H64" t="s">
        <v>314</v>
      </c>
      <c r="I64" t="s">
        <v>28</v>
      </c>
      <c r="J64" t="s">
        <v>106</v>
      </c>
      <c r="K64" t="s">
        <v>82</v>
      </c>
      <c r="L64" t="s">
        <v>30</v>
      </c>
      <c r="M64" t="s">
        <v>32</v>
      </c>
      <c r="N64" t="s">
        <v>52</v>
      </c>
      <c r="O64" t="s">
        <v>83</v>
      </c>
      <c r="Q64" t="s">
        <v>65</v>
      </c>
    </row>
    <row r="65" spans="1:18" x14ac:dyDescent="0.25">
      <c r="A65" t="s">
        <v>316</v>
      </c>
      <c r="B65" t="s">
        <v>149</v>
      </c>
      <c r="C65" t="s">
        <v>66</v>
      </c>
      <c r="D65" t="s">
        <v>14</v>
      </c>
      <c r="E65" t="s">
        <v>23</v>
      </c>
      <c r="F65" t="s">
        <v>281</v>
      </c>
      <c r="G65" t="s">
        <v>281</v>
      </c>
      <c r="H65" t="s">
        <v>316</v>
      </c>
      <c r="I65" t="s">
        <v>28</v>
      </c>
      <c r="J65" t="s">
        <v>133</v>
      </c>
      <c r="K65" t="s">
        <v>82</v>
      </c>
      <c r="L65" t="s">
        <v>30</v>
      </c>
      <c r="M65" t="s">
        <v>32</v>
      </c>
      <c r="N65" t="s">
        <v>316</v>
      </c>
      <c r="O65" t="s">
        <v>83</v>
      </c>
      <c r="Q65" t="s">
        <v>68</v>
      </c>
    </row>
    <row r="66" spans="1:18" x14ac:dyDescent="0.25">
      <c r="A66" t="s">
        <v>316</v>
      </c>
      <c r="B66" t="s">
        <v>149</v>
      </c>
      <c r="C66" t="s">
        <v>66</v>
      </c>
      <c r="D66" t="s">
        <v>14</v>
      </c>
      <c r="E66" t="s">
        <v>23</v>
      </c>
      <c r="F66" t="s">
        <v>281</v>
      </c>
      <c r="G66" t="s">
        <v>281</v>
      </c>
      <c r="H66" t="s">
        <v>316</v>
      </c>
      <c r="I66" t="s">
        <v>28</v>
      </c>
      <c r="J66" t="s">
        <v>317</v>
      </c>
      <c r="K66" t="s">
        <v>82</v>
      </c>
      <c r="L66" t="s">
        <v>30</v>
      </c>
      <c r="M66" t="s">
        <v>32</v>
      </c>
      <c r="N66" t="s">
        <v>316</v>
      </c>
      <c r="O66" t="s">
        <v>83</v>
      </c>
      <c r="Q66" t="s">
        <v>68</v>
      </c>
    </row>
    <row r="67" spans="1:18" x14ac:dyDescent="0.25">
      <c r="A67" t="s">
        <v>318</v>
      </c>
      <c r="B67" t="s">
        <v>124</v>
      </c>
      <c r="C67" t="s">
        <v>66</v>
      </c>
      <c r="D67" t="s">
        <v>14</v>
      </c>
      <c r="E67" t="s">
        <v>23</v>
      </c>
      <c r="F67" t="s">
        <v>281</v>
      </c>
      <c r="G67" t="s">
        <v>281</v>
      </c>
      <c r="H67" t="s">
        <v>318</v>
      </c>
      <c r="I67" t="s">
        <v>28</v>
      </c>
      <c r="J67" t="s">
        <v>38</v>
      </c>
      <c r="K67" t="s">
        <v>82</v>
      </c>
      <c r="L67" t="s">
        <v>70</v>
      </c>
      <c r="M67" t="s">
        <v>31</v>
      </c>
      <c r="N67" t="s">
        <v>319</v>
      </c>
      <c r="O67" t="s">
        <v>83</v>
      </c>
      <c r="P67" t="s">
        <v>78</v>
      </c>
    </row>
    <row r="68" spans="1:18" x14ac:dyDescent="0.25">
      <c r="A68" t="s">
        <v>320</v>
      </c>
      <c r="B68" t="s">
        <v>321</v>
      </c>
      <c r="C68" t="s">
        <v>132</v>
      </c>
      <c r="D68" t="s">
        <v>14</v>
      </c>
      <c r="E68" t="s">
        <v>23</v>
      </c>
      <c r="F68" t="s">
        <v>281</v>
      </c>
      <c r="G68" t="s">
        <v>281</v>
      </c>
      <c r="H68" t="s">
        <v>320</v>
      </c>
      <c r="I68" t="s">
        <v>28</v>
      </c>
      <c r="J68" t="s">
        <v>106</v>
      </c>
      <c r="K68" t="s">
        <v>82</v>
      </c>
      <c r="L68" t="s">
        <v>30</v>
      </c>
      <c r="M68" t="s">
        <v>32</v>
      </c>
      <c r="N68" t="s">
        <v>52</v>
      </c>
      <c r="O68" t="s">
        <v>83</v>
      </c>
      <c r="Q68" t="s">
        <v>65</v>
      </c>
    </row>
    <row r="69" spans="1:18" x14ac:dyDescent="0.25">
      <c r="A69" t="s">
        <v>322</v>
      </c>
      <c r="B69" t="s">
        <v>323</v>
      </c>
      <c r="C69" t="s">
        <v>50</v>
      </c>
      <c r="D69" t="s">
        <v>14</v>
      </c>
      <c r="E69" t="s">
        <v>23</v>
      </c>
      <c r="F69" t="s">
        <v>281</v>
      </c>
      <c r="G69" t="s">
        <v>281</v>
      </c>
      <c r="H69" t="s">
        <v>324</v>
      </c>
      <c r="I69" t="s">
        <v>69</v>
      </c>
      <c r="J69" t="s">
        <v>325</v>
      </c>
      <c r="K69" t="s">
        <v>82</v>
      </c>
      <c r="L69" t="s">
        <v>55</v>
      </c>
      <c r="M69" t="s">
        <v>32</v>
      </c>
      <c r="N69" t="s">
        <v>326</v>
      </c>
      <c r="O69" t="s">
        <v>83</v>
      </c>
      <c r="P69" t="s">
        <v>59</v>
      </c>
    </row>
    <row r="70" spans="1:18" x14ac:dyDescent="0.25">
      <c r="A70" t="s">
        <v>327</v>
      </c>
      <c r="B70" t="s">
        <v>138</v>
      </c>
      <c r="C70" t="s">
        <v>48</v>
      </c>
      <c r="D70" t="s">
        <v>14</v>
      </c>
      <c r="E70" t="s">
        <v>23</v>
      </c>
      <c r="F70" t="s">
        <v>328</v>
      </c>
      <c r="G70" t="s">
        <v>328</v>
      </c>
      <c r="H70" t="s">
        <v>327</v>
      </c>
      <c r="I70" t="s">
        <v>69</v>
      </c>
      <c r="J70" t="s">
        <v>51</v>
      </c>
      <c r="K70" t="s">
        <v>82</v>
      </c>
      <c r="L70" t="s">
        <v>37</v>
      </c>
      <c r="M70" t="s">
        <v>32</v>
      </c>
      <c r="N70" t="s">
        <v>52</v>
      </c>
      <c r="O70" t="s">
        <v>83</v>
      </c>
      <c r="Q70" t="s">
        <v>71</v>
      </c>
    </row>
    <row r="71" spans="1:18" x14ac:dyDescent="0.25">
      <c r="A71" t="s">
        <v>329</v>
      </c>
      <c r="B71" t="s">
        <v>330</v>
      </c>
      <c r="C71" t="s">
        <v>48</v>
      </c>
      <c r="D71" t="s">
        <v>14</v>
      </c>
      <c r="E71" t="s">
        <v>23</v>
      </c>
      <c r="F71" t="s">
        <v>328</v>
      </c>
      <c r="G71" t="s">
        <v>328</v>
      </c>
      <c r="H71" t="s">
        <v>329</v>
      </c>
      <c r="I71" t="s">
        <v>69</v>
      </c>
      <c r="J71" t="s">
        <v>51</v>
      </c>
      <c r="K71" t="s">
        <v>82</v>
      </c>
      <c r="L71" t="s">
        <v>30</v>
      </c>
      <c r="M71" t="s">
        <v>32</v>
      </c>
      <c r="N71" t="s">
        <v>331</v>
      </c>
      <c r="O71" t="s">
        <v>83</v>
      </c>
      <c r="Q71" t="s">
        <v>71</v>
      </c>
    </row>
    <row r="72" spans="1:18" x14ac:dyDescent="0.25">
      <c r="A72" t="s">
        <v>329</v>
      </c>
      <c r="B72" t="s">
        <v>332</v>
      </c>
      <c r="C72" t="s">
        <v>48</v>
      </c>
      <c r="D72" t="s">
        <v>14</v>
      </c>
      <c r="E72" t="s">
        <v>23</v>
      </c>
      <c r="F72" t="s">
        <v>328</v>
      </c>
      <c r="G72" t="s">
        <v>328</v>
      </c>
      <c r="H72" t="s">
        <v>329</v>
      </c>
      <c r="I72" t="s">
        <v>28</v>
      </c>
      <c r="J72" t="s">
        <v>51</v>
      </c>
      <c r="K72" t="s">
        <v>82</v>
      </c>
      <c r="L72" t="s">
        <v>30</v>
      </c>
      <c r="M72" t="s">
        <v>32</v>
      </c>
      <c r="N72" t="s">
        <v>331</v>
      </c>
      <c r="O72" t="s">
        <v>83</v>
      </c>
      <c r="Q72" t="s">
        <v>71</v>
      </c>
    </row>
    <row r="73" spans="1:18" x14ac:dyDescent="0.25">
      <c r="A73" t="s">
        <v>333</v>
      </c>
      <c r="B73" t="s">
        <v>119</v>
      </c>
      <c r="C73" t="s">
        <v>132</v>
      </c>
      <c r="D73" t="s">
        <v>14</v>
      </c>
      <c r="E73" t="s">
        <v>23</v>
      </c>
      <c r="F73" t="s">
        <v>328</v>
      </c>
      <c r="G73" t="s">
        <v>328</v>
      </c>
      <c r="H73" t="s">
        <v>333</v>
      </c>
      <c r="I73" t="s">
        <v>28</v>
      </c>
      <c r="J73" t="s">
        <v>187</v>
      </c>
      <c r="K73" t="s">
        <v>82</v>
      </c>
      <c r="L73" t="s">
        <v>30</v>
      </c>
      <c r="M73" t="s">
        <v>32</v>
      </c>
      <c r="N73" t="s">
        <v>52</v>
      </c>
      <c r="O73" t="s">
        <v>83</v>
      </c>
      <c r="Q73" t="s">
        <v>65</v>
      </c>
    </row>
    <row r="74" spans="1:18" x14ac:dyDescent="0.25">
      <c r="A74" t="s">
        <v>329</v>
      </c>
      <c r="B74" t="s">
        <v>334</v>
      </c>
      <c r="C74" t="s">
        <v>48</v>
      </c>
      <c r="D74" t="s">
        <v>14</v>
      </c>
      <c r="E74" t="s">
        <v>23</v>
      </c>
      <c r="F74" t="s">
        <v>328</v>
      </c>
      <c r="G74" t="s">
        <v>328</v>
      </c>
      <c r="H74" t="s">
        <v>329</v>
      </c>
      <c r="I74" t="s">
        <v>28</v>
      </c>
      <c r="J74" t="s">
        <v>335</v>
      </c>
      <c r="K74" t="s">
        <v>82</v>
      </c>
      <c r="L74" t="s">
        <v>30</v>
      </c>
      <c r="M74" t="s">
        <v>32</v>
      </c>
      <c r="N74" t="s">
        <v>331</v>
      </c>
      <c r="O74" t="s">
        <v>83</v>
      </c>
      <c r="Q74" t="s">
        <v>71</v>
      </c>
    </row>
    <row r="75" spans="1:18" x14ac:dyDescent="0.25">
      <c r="A75" t="s">
        <v>329</v>
      </c>
      <c r="B75" t="s">
        <v>336</v>
      </c>
      <c r="C75" t="s">
        <v>48</v>
      </c>
      <c r="D75" t="s">
        <v>14</v>
      </c>
      <c r="E75" t="s">
        <v>23</v>
      </c>
      <c r="F75" t="s">
        <v>328</v>
      </c>
      <c r="G75" t="s">
        <v>328</v>
      </c>
      <c r="H75" t="s">
        <v>329</v>
      </c>
      <c r="I75" t="s">
        <v>28</v>
      </c>
      <c r="J75" t="s">
        <v>51</v>
      </c>
      <c r="K75" t="s">
        <v>82</v>
      </c>
      <c r="L75" t="s">
        <v>30</v>
      </c>
      <c r="M75" t="s">
        <v>32</v>
      </c>
      <c r="N75" t="s">
        <v>331</v>
      </c>
      <c r="O75" t="s">
        <v>83</v>
      </c>
      <c r="Q75" t="s">
        <v>71</v>
      </c>
    </row>
    <row r="76" spans="1:18" x14ac:dyDescent="0.25">
      <c r="A76" t="s">
        <v>329</v>
      </c>
      <c r="B76" t="s">
        <v>337</v>
      </c>
      <c r="C76" t="s">
        <v>48</v>
      </c>
      <c r="D76" t="s">
        <v>14</v>
      </c>
      <c r="E76" t="s">
        <v>23</v>
      </c>
      <c r="F76" t="s">
        <v>328</v>
      </c>
      <c r="G76" t="s">
        <v>328</v>
      </c>
      <c r="H76" t="s">
        <v>329</v>
      </c>
      <c r="I76" t="s">
        <v>28</v>
      </c>
      <c r="J76" t="s">
        <v>51</v>
      </c>
      <c r="K76" t="s">
        <v>82</v>
      </c>
      <c r="L76" t="s">
        <v>30</v>
      </c>
      <c r="M76" t="s">
        <v>32</v>
      </c>
      <c r="N76" t="s">
        <v>331</v>
      </c>
      <c r="O76" t="s">
        <v>83</v>
      </c>
      <c r="Q76" t="s">
        <v>71</v>
      </c>
    </row>
    <row r="77" spans="1:18" x14ac:dyDescent="0.25">
      <c r="A77" t="s">
        <v>127</v>
      </c>
      <c r="B77" t="s">
        <v>338</v>
      </c>
      <c r="C77" t="s">
        <v>48</v>
      </c>
      <c r="D77" t="s">
        <v>14</v>
      </c>
      <c r="E77" t="s">
        <v>23</v>
      </c>
      <c r="F77" t="s">
        <v>339</v>
      </c>
      <c r="G77" t="s">
        <v>339</v>
      </c>
      <c r="H77" t="s">
        <v>127</v>
      </c>
      <c r="I77" t="s">
        <v>28</v>
      </c>
      <c r="J77" t="s">
        <v>340</v>
      </c>
      <c r="K77" t="s">
        <v>82</v>
      </c>
      <c r="L77" t="s">
        <v>37</v>
      </c>
      <c r="M77" t="s">
        <v>32</v>
      </c>
      <c r="N77" t="s">
        <v>341</v>
      </c>
      <c r="O77" t="s">
        <v>83</v>
      </c>
      <c r="Q77" t="s">
        <v>71</v>
      </c>
    </row>
    <row r="78" spans="1:18" x14ac:dyDescent="0.25">
      <c r="A78" t="s">
        <v>342</v>
      </c>
      <c r="B78" t="s">
        <v>343</v>
      </c>
      <c r="C78" t="s">
        <v>48</v>
      </c>
      <c r="D78" t="s">
        <v>14</v>
      </c>
      <c r="E78" t="s">
        <v>23</v>
      </c>
      <c r="F78" t="s">
        <v>339</v>
      </c>
      <c r="G78" t="s">
        <v>339</v>
      </c>
      <c r="H78" t="s">
        <v>342</v>
      </c>
      <c r="I78" t="s">
        <v>28</v>
      </c>
      <c r="J78" t="s">
        <v>51</v>
      </c>
      <c r="K78" t="s">
        <v>82</v>
      </c>
      <c r="L78" t="s">
        <v>37</v>
      </c>
      <c r="M78" t="s">
        <v>32</v>
      </c>
      <c r="N78" t="s">
        <v>344</v>
      </c>
      <c r="O78" t="s">
        <v>83</v>
      </c>
      <c r="Q78" t="s">
        <v>65</v>
      </c>
    </row>
    <row r="79" spans="1:18" x14ac:dyDescent="0.25">
      <c r="A79" s="38" t="s">
        <v>480</v>
      </c>
      <c r="B79" s="38" t="s">
        <v>481</v>
      </c>
      <c r="C79" s="38" t="s">
        <v>113</v>
      </c>
      <c r="D79" s="38" t="s">
        <v>14</v>
      </c>
      <c r="E79" s="38" t="s">
        <v>6</v>
      </c>
      <c r="F79" s="38" t="s">
        <v>482</v>
      </c>
      <c r="G79" s="38"/>
      <c r="H79" s="39" t="s">
        <v>480</v>
      </c>
      <c r="I79" s="38" t="s">
        <v>28</v>
      </c>
      <c r="J79" s="38" t="s">
        <v>112</v>
      </c>
      <c r="K79" s="38" t="s">
        <v>84</v>
      </c>
      <c r="L79" s="38" t="s">
        <v>30</v>
      </c>
      <c r="M79" s="38" t="s">
        <v>32</v>
      </c>
      <c r="N79" s="39"/>
      <c r="O79" s="38"/>
      <c r="P79" s="38"/>
      <c r="Q79" s="38"/>
      <c r="R79" s="38"/>
    </row>
    <row r="80" spans="1:18" x14ac:dyDescent="0.25">
      <c r="A80" s="38" t="s">
        <v>483</v>
      </c>
      <c r="B80" s="38" t="s">
        <v>484</v>
      </c>
      <c r="C80" s="38" t="s">
        <v>50</v>
      </c>
      <c r="D80" s="38" t="s">
        <v>14</v>
      </c>
      <c r="E80" s="38" t="s">
        <v>88</v>
      </c>
      <c r="F80" s="38" t="s">
        <v>485</v>
      </c>
      <c r="G80" s="38"/>
      <c r="H80" s="39" t="s">
        <v>483</v>
      </c>
      <c r="I80" s="38" t="s">
        <v>28</v>
      </c>
      <c r="J80" s="38" t="s">
        <v>486</v>
      </c>
      <c r="K80" s="38" t="s">
        <v>82</v>
      </c>
      <c r="L80" s="38" t="s">
        <v>70</v>
      </c>
      <c r="M80" s="38" t="s">
        <v>33</v>
      </c>
      <c r="N80" s="39"/>
      <c r="O80" s="38"/>
      <c r="P80" s="38"/>
      <c r="Q80" s="38"/>
      <c r="R80" s="38"/>
    </row>
    <row r="81" spans="1:18" x14ac:dyDescent="0.25">
      <c r="A81" s="38" t="s">
        <v>183</v>
      </c>
      <c r="B81" s="38" t="s">
        <v>148</v>
      </c>
      <c r="C81" s="38" t="s">
        <v>99</v>
      </c>
      <c r="D81" s="38" t="s">
        <v>14</v>
      </c>
      <c r="E81" s="38" t="s">
        <v>6</v>
      </c>
      <c r="F81" s="38" t="s">
        <v>178</v>
      </c>
      <c r="G81" s="38"/>
      <c r="H81" s="39" t="s">
        <v>183</v>
      </c>
      <c r="I81" s="38" t="s">
        <v>28</v>
      </c>
      <c r="J81" s="38" t="s">
        <v>184</v>
      </c>
      <c r="K81" s="38" t="s">
        <v>84</v>
      </c>
      <c r="L81" s="38" t="s">
        <v>30</v>
      </c>
      <c r="M81" s="38" t="s">
        <v>32</v>
      </c>
      <c r="N81" s="39"/>
      <c r="O81" s="38"/>
      <c r="P81" s="38"/>
      <c r="Q81" s="38"/>
      <c r="R81" s="38"/>
    </row>
    <row r="82" spans="1:18" ht="45" x14ac:dyDescent="0.25">
      <c r="A82" s="38" t="s">
        <v>212</v>
      </c>
      <c r="B82" s="38" t="s">
        <v>213</v>
      </c>
      <c r="C82" s="38" t="s">
        <v>50</v>
      </c>
      <c r="D82" s="38" t="s">
        <v>14</v>
      </c>
      <c r="E82" s="38" t="s">
        <v>6</v>
      </c>
      <c r="F82" s="38" t="s">
        <v>178</v>
      </c>
      <c r="G82" s="38"/>
      <c r="H82" s="39" t="s">
        <v>212</v>
      </c>
      <c r="I82" s="38" t="s">
        <v>28</v>
      </c>
      <c r="J82" s="38" t="s">
        <v>214</v>
      </c>
      <c r="K82" s="38" t="s">
        <v>82</v>
      </c>
      <c r="L82" s="38" t="s">
        <v>55</v>
      </c>
      <c r="M82" s="38" t="s">
        <v>33</v>
      </c>
      <c r="N82" s="39" t="s">
        <v>215</v>
      </c>
      <c r="O82" s="38"/>
      <c r="P82" s="38"/>
      <c r="Q82" s="38"/>
      <c r="R82" s="38"/>
    </row>
    <row r="83" spans="1:18" x14ac:dyDescent="0.25">
      <c r="A83" s="38" t="s">
        <v>297</v>
      </c>
      <c r="B83" s="38" t="s">
        <v>110</v>
      </c>
      <c r="C83" s="38" t="s">
        <v>99</v>
      </c>
      <c r="D83" s="38" t="s">
        <v>14</v>
      </c>
      <c r="E83" s="38" t="s">
        <v>6</v>
      </c>
      <c r="F83" s="38" t="s">
        <v>280</v>
      </c>
      <c r="G83" s="38"/>
      <c r="H83" s="39" t="s">
        <v>298</v>
      </c>
      <c r="I83" s="38" t="s">
        <v>28</v>
      </c>
      <c r="J83" s="38"/>
      <c r="K83" s="38" t="s">
        <v>84</v>
      </c>
      <c r="L83" s="38" t="s">
        <v>30</v>
      </c>
      <c r="M83" s="38" t="s">
        <v>32</v>
      </c>
      <c r="N83" s="39"/>
      <c r="O83" s="38"/>
      <c r="P83" s="38"/>
      <c r="Q83" s="38"/>
      <c r="R83" s="38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workbookViewId="0">
      <selection activeCell="E18" sqref="E18"/>
    </sheetView>
  </sheetViews>
  <sheetFormatPr defaultRowHeight="15" x14ac:dyDescent="0.25"/>
  <cols>
    <col min="1" max="1" width="31" style="10" customWidth="1"/>
    <col min="2" max="2" width="21.42578125" style="10" customWidth="1"/>
    <col min="3" max="3" width="14.42578125" style="10" customWidth="1"/>
    <col min="4" max="4" width="9.42578125" style="10" customWidth="1"/>
    <col min="5" max="5" width="14.5703125" style="15" customWidth="1"/>
    <col min="6" max="6" width="15.140625" style="15" customWidth="1"/>
    <col min="7" max="7" width="15" style="15" customWidth="1"/>
    <col min="8" max="8" width="37.85546875" style="33" customWidth="1"/>
    <col min="9" max="9" width="11.28515625" customWidth="1"/>
    <col min="10" max="10" width="10.85546875" customWidth="1"/>
    <col min="11" max="11" width="12.42578125" bestFit="1" customWidth="1"/>
    <col min="12" max="12" width="17.85546875" bestFit="1" customWidth="1"/>
    <col min="13" max="13" width="13.28515625" customWidth="1"/>
    <col min="14" max="14" width="27.5703125" style="18" customWidth="1"/>
    <col min="15" max="15" width="14.140625" bestFit="1" customWidth="1"/>
    <col min="16" max="16" width="12.42578125" bestFit="1" customWidth="1"/>
    <col min="17" max="17" width="9.85546875" bestFit="1" customWidth="1"/>
    <col min="18" max="18" width="13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1" t="s">
        <v>85</v>
      </c>
      <c r="P1" s="31" t="s">
        <v>86</v>
      </c>
      <c r="Q1" s="31" t="s">
        <v>76</v>
      </c>
      <c r="R1" s="31" t="s">
        <v>39</v>
      </c>
    </row>
    <row r="2" spans="1:18" x14ac:dyDescent="0.25">
      <c r="A2" t="s">
        <v>345</v>
      </c>
      <c r="B2" t="s">
        <v>138</v>
      </c>
      <c r="C2" t="s">
        <v>66</v>
      </c>
      <c r="D2" t="s">
        <v>14</v>
      </c>
      <c r="E2" t="s">
        <v>23</v>
      </c>
      <c r="F2" t="s">
        <v>346</v>
      </c>
      <c r="G2" t="s">
        <v>346</v>
      </c>
      <c r="H2" t="s">
        <v>345</v>
      </c>
      <c r="I2" t="s">
        <v>28</v>
      </c>
      <c r="J2" t="s">
        <v>106</v>
      </c>
      <c r="K2" t="s">
        <v>82</v>
      </c>
      <c r="L2" t="s">
        <v>30</v>
      </c>
      <c r="M2" t="s">
        <v>32</v>
      </c>
      <c r="N2" t="s">
        <v>347</v>
      </c>
      <c r="O2" t="s">
        <v>83</v>
      </c>
      <c r="Q2" t="s">
        <v>65</v>
      </c>
    </row>
    <row r="3" spans="1:18" x14ac:dyDescent="0.25">
      <c r="A3" t="s">
        <v>348</v>
      </c>
      <c r="B3" t="s">
        <v>349</v>
      </c>
      <c r="C3" t="s">
        <v>50</v>
      </c>
      <c r="D3" t="s">
        <v>14</v>
      </c>
      <c r="E3" t="s">
        <v>23</v>
      </c>
      <c r="F3" t="s">
        <v>346</v>
      </c>
      <c r="G3" t="s">
        <v>346</v>
      </c>
      <c r="H3" t="s">
        <v>348</v>
      </c>
      <c r="I3" t="s">
        <v>28</v>
      </c>
      <c r="J3" t="s">
        <v>350</v>
      </c>
      <c r="K3" t="s">
        <v>82</v>
      </c>
      <c r="L3" t="s">
        <v>70</v>
      </c>
      <c r="M3" t="s">
        <v>32</v>
      </c>
      <c r="N3" t="s">
        <v>351</v>
      </c>
      <c r="O3" t="s">
        <v>83</v>
      </c>
      <c r="P3" t="s">
        <v>62</v>
      </c>
    </row>
    <row r="4" spans="1:18" x14ac:dyDescent="0.25">
      <c r="A4" t="s">
        <v>352</v>
      </c>
      <c r="B4" t="s">
        <v>353</v>
      </c>
      <c r="C4" t="s">
        <v>66</v>
      </c>
      <c r="D4" t="s">
        <v>14</v>
      </c>
      <c r="E4" t="s">
        <v>23</v>
      </c>
      <c r="F4" t="s">
        <v>346</v>
      </c>
      <c r="G4" t="s">
        <v>346</v>
      </c>
      <c r="H4" t="s">
        <v>352</v>
      </c>
      <c r="I4" t="s">
        <v>28</v>
      </c>
      <c r="J4" t="s">
        <v>354</v>
      </c>
      <c r="K4" t="s">
        <v>82</v>
      </c>
      <c r="L4" t="s">
        <v>30</v>
      </c>
      <c r="M4" t="s">
        <v>32</v>
      </c>
      <c r="N4" t="s">
        <v>252</v>
      </c>
      <c r="O4" t="s">
        <v>83</v>
      </c>
      <c r="Q4" t="s">
        <v>65</v>
      </c>
    </row>
    <row r="5" spans="1:18" x14ac:dyDescent="0.25">
      <c r="A5" t="s">
        <v>352</v>
      </c>
      <c r="B5" t="s">
        <v>288</v>
      </c>
      <c r="C5" t="s">
        <v>132</v>
      </c>
      <c r="D5" t="s">
        <v>14</v>
      </c>
      <c r="E5" t="s">
        <v>23</v>
      </c>
      <c r="F5" t="s">
        <v>346</v>
      </c>
      <c r="G5" t="s">
        <v>346</v>
      </c>
      <c r="H5" t="s">
        <v>352</v>
      </c>
      <c r="I5" t="s">
        <v>28</v>
      </c>
      <c r="J5" t="s">
        <v>355</v>
      </c>
      <c r="K5" t="s">
        <v>82</v>
      </c>
      <c r="L5" t="s">
        <v>30</v>
      </c>
      <c r="M5" t="s">
        <v>32</v>
      </c>
      <c r="N5" t="s">
        <v>356</v>
      </c>
      <c r="O5" t="s">
        <v>83</v>
      </c>
      <c r="Q5" t="s">
        <v>65</v>
      </c>
    </row>
    <row r="6" spans="1:18" x14ac:dyDescent="0.25">
      <c r="A6" t="s">
        <v>348</v>
      </c>
      <c r="B6" t="s">
        <v>357</v>
      </c>
      <c r="C6" t="s">
        <v>135</v>
      </c>
      <c r="D6" t="s">
        <v>14</v>
      </c>
      <c r="E6" t="s">
        <v>23</v>
      </c>
      <c r="F6" t="s">
        <v>346</v>
      </c>
      <c r="G6" t="s">
        <v>346</v>
      </c>
      <c r="H6" t="s">
        <v>348</v>
      </c>
      <c r="I6" t="s">
        <v>28</v>
      </c>
      <c r="J6" t="s">
        <v>51</v>
      </c>
      <c r="K6" t="s">
        <v>82</v>
      </c>
      <c r="L6" t="s">
        <v>70</v>
      </c>
      <c r="M6" t="s">
        <v>33</v>
      </c>
      <c r="N6" t="s">
        <v>351</v>
      </c>
      <c r="O6" t="s">
        <v>83</v>
      </c>
      <c r="P6" t="s">
        <v>62</v>
      </c>
    </row>
    <row r="7" spans="1:18" x14ac:dyDescent="0.25">
      <c r="A7" t="s">
        <v>358</v>
      </c>
      <c r="B7" t="s">
        <v>186</v>
      </c>
      <c r="C7" t="s">
        <v>66</v>
      </c>
      <c r="D7" t="s">
        <v>14</v>
      </c>
      <c r="E7" t="s">
        <v>23</v>
      </c>
      <c r="F7" t="s">
        <v>346</v>
      </c>
      <c r="G7" t="s">
        <v>346</v>
      </c>
      <c r="H7" t="s">
        <v>359</v>
      </c>
      <c r="I7" t="s">
        <v>28</v>
      </c>
      <c r="J7" t="s">
        <v>255</v>
      </c>
      <c r="K7" t="s">
        <v>82</v>
      </c>
      <c r="L7" t="s">
        <v>30</v>
      </c>
      <c r="M7" t="s">
        <v>32</v>
      </c>
      <c r="N7" t="s">
        <v>358</v>
      </c>
      <c r="O7" t="s">
        <v>83</v>
      </c>
      <c r="Q7" t="s">
        <v>65</v>
      </c>
    </row>
    <row r="8" spans="1:18" x14ac:dyDescent="0.25">
      <c r="A8" t="s">
        <v>360</v>
      </c>
      <c r="B8" t="s">
        <v>129</v>
      </c>
      <c r="C8" t="s">
        <v>66</v>
      </c>
      <c r="D8" t="s">
        <v>14</v>
      </c>
      <c r="E8" t="s">
        <v>23</v>
      </c>
      <c r="F8" t="s">
        <v>346</v>
      </c>
      <c r="G8" t="s">
        <v>361</v>
      </c>
      <c r="H8" t="s">
        <v>360</v>
      </c>
      <c r="I8" t="s">
        <v>28</v>
      </c>
      <c r="J8" t="s">
        <v>116</v>
      </c>
      <c r="K8" t="s">
        <v>84</v>
      </c>
      <c r="L8" t="s">
        <v>39</v>
      </c>
      <c r="M8" t="s">
        <v>32</v>
      </c>
      <c r="N8" t="s">
        <v>362</v>
      </c>
      <c r="O8" t="s">
        <v>36</v>
      </c>
      <c r="R8" t="s">
        <v>98</v>
      </c>
    </row>
    <row r="9" spans="1:18" x14ac:dyDescent="0.25">
      <c r="A9" t="s">
        <v>363</v>
      </c>
      <c r="B9" t="s">
        <v>364</v>
      </c>
      <c r="C9" t="s">
        <v>66</v>
      </c>
      <c r="D9" t="s">
        <v>14</v>
      </c>
      <c r="E9" t="s">
        <v>23</v>
      </c>
      <c r="F9" t="s">
        <v>346</v>
      </c>
      <c r="G9" t="s">
        <v>346</v>
      </c>
      <c r="H9" t="s">
        <v>363</v>
      </c>
      <c r="I9" t="s">
        <v>28</v>
      </c>
      <c r="J9" t="s">
        <v>365</v>
      </c>
      <c r="K9" t="s">
        <v>82</v>
      </c>
      <c r="L9" t="s">
        <v>30</v>
      </c>
      <c r="M9" t="s">
        <v>32</v>
      </c>
      <c r="N9" t="s">
        <v>363</v>
      </c>
      <c r="O9" t="s">
        <v>83</v>
      </c>
      <c r="Q9" t="s">
        <v>68</v>
      </c>
    </row>
    <row r="10" spans="1:18" x14ac:dyDescent="0.25">
      <c r="A10" t="s">
        <v>366</v>
      </c>
      <c r="B10" t="s">
        <v>117</v>
      </c>
      <c r="C10" t="s">
        <v>132</v>
      </c>
      <c r="D10" t="s">
        <v>14</v>
      </c>
      <c r="E10" t="s">
        <v>23</v>
      </c>
      <c r="F10" t="s">
        <v>346</v>
      </c>
      <c r="G10" t="s">
        <v>346</v>
      </c>
      <c r="H10" t="s">
        <v>366</v>
      </c>
      <c r="I10" t="s">
        <v>28</v>
      </c>
      <c r="J10" t="s">
        <v>106</v>
      </c>
      <c r="K10" t="s">
        <v>82</v>
      </c>
      <c r="L10" t="s">
        <v>30</v>
      </c>
      <c r="M10" t="s">
        <v>32</v>
      </c>
      <c r="N10" t="s">
        <v>239</v>
      </c>
      <c r="O10" t="s">
        <v>83</v>
      </c>
      <c r="Q10" t="s">
        <v>65</v>
      </c>
    </row>
    <row r="11" spans="1:18" x14ac:dyDescent="0.25">
      <c r="A11" t="s">
        <v>367</v>
      </c>
      <c r="B11" t="s">
        <v>368</v>
      </c>
      <c r="C11" t="s">
        <v>132</v>
      </c>
      <c r="D11" t="s">
        <v>14</v>
      </c>
      <c r="E11" t="s">
        <v>23</v>
      </c>
      <c r="F11" t="s">
        <v>346</v>
      </c>
      <c r="G11" t="s">
        <v>346</v>
      </c>
      <c r="H11" t="s">
        <v>367</v>
      </c>
      <c r="I11" t="s">
        <v>28</v>
      </c>
      <c r="J11" t="s">
        <v>51</v>
      </c>
      <c r="K11" t="s">
        <v>82</v>
      </c>
      <c r="L11" t="s">
        <v>30</v>
      </c>
      <c r="M11" t="s">
        <v>32</v>
      </c>
      <c r="N11" t="s">
        <v>52</v>
      </c>
      <c r="O11" t="s">
        <v>83</v>
      </c>
      <c r="Q11" t="s">
        <v>71</v>
      </c>
    </row>
    <row r="12" spans="1:18" x14ac:dyDescent="0.25">
      <c r="A12" t="s">
        <v>369</v>
      </c>
      <c r="B12" t="s">
        <v>370</v>
      </c>
      <c r="C12" t="s">
        <v>50</v>
      </c>
      <c r="D12" t="s">
        <v>14</v>
      </c>
      <c r="E12" t="s">
        <v>23</v>
      </c>
      <c r="F12" t="s">
        <v>346</v>
      </c>
      <c r="G12" t="s">
        <v>346</v>
      </c>
      <c r="H12" t="s">
        <v>369</v>
      </c>
      <c r="I12" t="s">
        <v>28</v>
      </c>
      <c r="J12" t="s">
        <v>371</v>
      </c>
      <c r="K12" t="s">
        <v>82</v>
      </c>
      <c r="L12" t="s">
        <v>55</v>
      </c>
      <c r="M12" t="s">
        <v>33</v>
      </c>
      <c r="N12" t="s">
        <v>372</v>
      </c>
      <c r="O12" t="s">
        <v>83</v>
      </c>
      <c r="P12" t="s">
        <v>60</v>
      </c>
    </row>
    <row r="13" spans="1:18" x14ac:dyDescent="0.25">
      <c r="A13" t="s">
        <v>373</v>
      </c>
      <c r="B13" t="s">
        <v>146</v>
      </c>
      <c r="C13" t="s">
        <v>50</v>
      </c>
      <c r="D13" t="s">
        <v>14</v>
      </c>
      <c r="E13" t="s">
        <v>23</v>
      </c>
      <c r="F13" t="s">
        <v>346</v>
      </c>
      <c r="G13" t="s">
        <v>346</v>
      </c>
      <c r="H13" t="s">
        <v>373</v>
      </c>
      <c r="I13" t="s">
        <v>28</v>
      </c>
      <c r="J13" t="s">
        <v>147</v>
      </c>
      <c r="K13" t="s">
        <v>82</v>
      </c>
      <c r="L13" t="s">
        <v>37</v>
      </c>
      <c r="M13" t="s">
        <v>32</v>
      </c>
      <c r="N13" t="s">
        <v>63</v>
      </c>
      <c r="O13" t="s">
        <v>83</v>
      </c>
      <c r="Q13" t="s">
        <v>65</v>
      </c>
    </row>
    <row r="14" spans="1:18" x14ac:dyDescent="0.25">
      <c r="A14" t="s">
        <v>374</v>
      </c>
      <c r="B14" t="s">
        <v>146</v>
      </c>
      <c r="C14" t="s">
        <v>50</v>
      </c>
      <c r="D14" t="s">
        <v>14</v>
      </c>
      <c r="E14" t="s">
        <v>23</v>
      </c>
      <c r="F14" t="s">
        <v>346</v>
      </c>
      <c r="G14" t="s">
        <v>346</v>
      </c>
      <c r="H14" t="s">
        <v>374</v>
      </c>
      <c r="I14" t="s">
        <v>28</v>
      </c>
      <c r="J14" t="s">
        <v>147</v>
      </c>
      <c r="K14" t="s">
        <v>82</v>
      </c>
      <c r="L14" t="s">
        <v>37</v>
      </c>
      <c r="M14" t="s">
        <v>32</v>
      </c>
      <c r="N14" t="s">
        <v>97</v>
      </c>
      <c r="O14" t="s">
        <v>83</v>
      </c>
      <c r="Q14" t="s">
        <v>65</v>
      </c>
    </row>
    <row r="15" spans="1:18" x14ac:dyDescent="0.25">
      <c r="A15" t="s">
        <v>375</v>
      </c>
      <c r="B15" t="s">
        <v>146</v>
      </c>
      <c r="C15" t="s">
        <v>50</v>
      </c>
      <c r="D15" t="s">
        <v>14</v>
      </c>
      <c r="E15" t="s">
        <v>23</v>
      </c>
      <c r="F15" t="s">
        <v>346</v>
      </c>
      <c r="G15" t="s">
        <v>346</v>
      </c>
      <c r="H15" t="s">
        <v>375</v>
      </c>
      <c r="I15" t="s">
        <v>28</v>
      </c>
      <c r="J15" t="s">
        <v>147</v>
      </c>
      <c r="K15" t="s">
        <v>82</v>
      </c>
      <c r="L15" t="s">
        <v>37</v>
      </c>
      <c r="M15" t="s">
        <v>32</v>
      </c>
      <c r="N15" t="s">
        <v>97</v>
      </c>
      <c r="O15" t="s">
        <v>83</v>
      </c>
      <c r="Q15" t="s">
        <v>65</v>
      </c>
    </row>
    <row r="16" spans="1:18" x14ac:dyDescent="0.25">
      <c r="A16" t="s">
        <v>376</v>
      </c>
      <c r="B16" t="s">
        <v>120</v>
      </c>
      <c r="C16" t="s">
        <v>66</v>
      </c>
      <c r="D16" t="s">
        <v>14</v>
      </c>
      <c r="E16" t="s">
        <v>23</v>
      </c>
      <c r="F16" t="s">
        <v>346</v>
      </c>
      <c r="G16" t="s">
        <v>346</v>
      </c>
      <c r="H16" t="s">
        <v>376</v>
      </c>
      <c r="I16" t="s">
        <v>28</v>
      </c>
      <c r="J16" t="s">
        <v>221</v>
      </c>
      <c r="K16" t="s">
        <v>82</v>
      </c>
      <c r="L16" t="s">
        <v>37</v>
      </c>
      <c r="M16" t="s">
        <v>31</v>
      </c>
      <c r="N16" t="s">
        <v>377</v>
      </c>
      <c r="O16" t="s">
        <v>83</v>
      </c>
      <c r="Q16" t="s">
        <v>71</v>
      </c>
    </row>
    <row r="17" spans="1:18" x14ac:dyDescent="0.25">
      <c r="A17" t="s">
        <v>378</v>
      </c>
      <c r="B17" t="s">
        <v>120</v>
      </c>
      <c r="C17" t="s">
        <v>132</v>
      </c>
      <c r="D17" t="s">
        <v>14</v>
      </c>
      <c r="E17" t="s">
        <v>23</v>
      </c>
      <c r="F17" t="s">
        <v>346</v>
      </c>
      <c r="G17" t="s">
        <v>346</v>
      </c>
      <c r="H17" t="s">
        <v>378</v>
      </c>
      <c r="I17" t="s">
        <v>28</v>
      </c>
      <c r="J17" t="s">
        <v>221</v>
      </c>
      <c r="K17" t="s">
        <v>82</v>
      </c>
      <c r="L17" t="s">
        <v>30</v>
      </c>
      <c r="M17" t="s">
        <v>32</v>
      </c>
      <c r="N17" t="s">
        <v>52</v>
      </c>
      <c r="O17" t="s">
        <v>83</v>
      </c>
      <c r="Q17" t="s">
        <v>71</v>
      </c>
    </row>
    <row r="18" spans="1:18" x14ac:dyDescent="0.25">
      <c r="A18" t="s">
        <v>379</v>
      </c>
      <c r="B18" t="s">
        <v>277</v>
      </c>
      <c r="C18" t="s">
        <v>66</v>
      </c>
      <c r="D18" t="s">
        <v>14</v>
      </c>
      <c r="E18" t="s">
        <v>23</v>
      </c>
      <c r="F18" t="s">
        <v>346</v>
      </c>
      <c r="G18" t="s">
        <v>346</v>
      </c>
      <c r="H18" t="s">
        <v>379</v>
      </c>
      <c r="I18" t="s">
        <v>28</v>
      </c>
      <c r="J18" t="s">
        <v>380</v>
      </c>
      <c r="K18" t="s">
        <v>82</v>
      </c>
      <c r="L18" t="s">
        <v>30</v>
      </c>
      <c r="M18" t="s">
        <v>32</v>
      </c>
      <c r="N18" t="s">
        <v>379</v>
      </c>
      <c r="O18" t="s">
        <v>36</v>
      </c>
      <c r="Q18" t="s">
        <v>68</v>
      </c>
    </row>
    <row r="19" spans="1:18" x14ac:dyDescent="0.25">
      <c r="A19" t="s">
        <v>381</v>
      </c>
      <c r="B19" t="s">
        <v>382</v>
      </c>
      <c r="C19" t="s">
        <v>113</v>
      </c>
      <c r="D19" t="s">
        <v>14</v>
      </c>
      <c r="E19" t="s">
        <v>23</v>
      </c>
      <c r="F19" t="s">
        <v>383</v>
      </c>
      <c r="G19" t="s">
        <v>384</v>
      </c>
      <c r="H19" t="s">
        <v>381</v>
      </c>
      <c r="I19" t="s">
        <v>28</v>
      </c>
      <c r="J19" t="s">
        <v>103</v>
      </c>
      <c r="K19" t="s">
        <v>84</v>
      </c>
      <c r="L19" t="s">
        <v>39</v>
      </c>
      <c r="M19" t="s">
        <v>32</v>
      </c>
      <c r="N19" t="s">
        <v>141</v>
      </c>
      <c r="O19" t="s">
        <v>36</v>
      </c>
      <c r="R19" t="s">
        <v>77</v>
      </c>
    </row>
    <row r="20" spans="1:18" x14ac:dyDescent="0.25">
      <c r="A20" t="s">
        <v>237</v>
      </c>
      <c r="B20" t="s">
        <v>138</v>
      </c>
      <c r="C20" t="s">
        <v>66</v>
      </c>
      <c r="D20" t="s">
        <v>14</v>
      </c>
      <c r="E20" t="s">
        <v>23</v>
      </c>
      <c r="F20" t="s">
        <v>383</v>
      </c>
      <c r="G20" t="s">
        <v>383</v>
      </c>
      <c r="H20" t="s">
        <v>237</v>
      </c>
      <c r="I20" t="s">
        <v>28</v>
      </c>
      <c r="J20" t="s">
        <v>385</v>
      </c>
      <c r="K20" t="s">
        <v>82</v>
      </c>
      <c r="L20" t="s">
        <v>30</v>
      </c>
      <c r="M20" t="s">
        <v>32</v>
      </c>
      <c r="N20" t="s">
        <v>237</v>
      </c>
      <c r="O20" t="s">
        <v>83</v>
      </c>
      <c r="Q20" t="s">
        <v>65</v>
      </c>
    </row>
    <row r="21" spans="1:18" x14ac:dyDescent="0.25">
      <c r="A21" t="s">
        <v>386</v>
      </c>
      <c r="B21" t="s">
        <v>387</v>
      </c>
      <c r="C21" t="s">
        <v>48</v>
      </c>
      <c r="D21" t="s">
        <v>14</v>
      </c>
      <c r="E21" t="s">
        <v>23</v>
      </c>
      <c r="F21" t="s">
        <v>383</v>
      </c>
      <c r="G21" t="s">
        <v>383</v>
      </c>
      <c r="H21" t="s">
        <v>386</v>
      </c>
      <c r="I21" t="s">
        <v>28</v>
      </c>
      <c r="J21" t="s">
        <v>388</v>
      </c>
      <c r="K21" t="s">
        <v>82</v>
      </c>
      <c r="L21" t="s">
        <v>37</v>
      </c>
      <c r="M21" t="s">
        <v>32</v>
      </c>
      <c r="N21" t="s">
        <v>389</v>
      </c>
      <c r="O21" t="s">
        <v>83</v>
      </c>
      <c r="R21" t="s">
        <v>77</v>
      </c>
    </row>
    <row r="22" spans="1:18" x14ac:dyDescent="0.25">
      <c r="A22" t="s">
        <v>390</v>
      </c>
      <c r="B22" t="s">
        <v>143</v>
      </c>
      <c r="C22" t="s">
        <v>48</v>
      </c>
      <c r="D22" t="s">
        <v>14</v>
      </c>
      <c r="E22" t="s">
        <v>23</v>
      </c>
      <c r="F22" t="s">
        <v>383</v>
      </c>
      <c r="G22" t="s">
        <v>383</v>
      </c>
      <c r="H22" t="s">
        <v>390</v>
      </c>
      <c r="I22" t="s">
        <v>28</v>
      </c>
      <c r="J22" t="s">
        <v>391</v>
      </c>
      <c r="K22" t="s">
        <v>82</v>
      </c>
      <c r="L22" t="s">
        <v>70</v>
      </c>
      <c r="M22" t="s">
        <v>32</v>
      </c>
      <c r="N22" t="s">
        <v>392</v>
      </c>
      <c r="O22" t="s">
        <v>83</v>
      </c>
      <c r="P22" t="s">
        <v>94</v>
      </c>
    </row>
    <row r="23" spans="1:18" x14ac:dyDescent="0.25">
      <c r="A23" t="s">
        <v>393</v>
      </c>
      <c r="B23" t="s">
        <v>123</v>
      </c>
      <c r="C23" t="s">
        <v>48</v>
      </c>
      <c r="D23" t="s">
        <v>14</v>
      </c>
      <c r="E23" t="s">
        <v>23</v>
      </c>
      <c r="F23" t="s">
        <v>383</v>
      </c>
      <c r="G23" t="s">
        <v>383</v>
      </c>
      <c r="H23" t="s">
        <v>393</v>
      </c>
      <c r="I23" t="s">
        <v>69</v>
      </c>
      <c r="J23" t="s">
        <v>394</v>
      </c>
      <c r="K23" t="s">
        <v>82</v>
      </c>
      <c r="L23" t="s">
        <v>37</v>
      </c>
      <c r="M23" t="s">
        <v>32</v>
      </c>
      <c r="N23" t="s">
        <v>395</v>
      </c>
      <c r="O23" t="s">
        <v>83</v>
      </c>
      <c r="Q23" t="s">
        <v>65</v>
      </c>
    </row>
    <row r="24" spans="1:18" x14ac:dyDescent="0.25">
      <c r="A24" t="s">
        <v>396</v>
      </c>
      <c r="B24" t="s">
        <v>150</v>
      </c>
      <c r="C24" t="s">
        <v>48</v>
      </c>
      <c r="D24" t="s">
        <v>14</v>
      </c>
      <c r="E24" t="s">
        <v>23</v>
      </c>
      <c r="F24" t="s">
        <v>383</v>
      </c>
      <c r="G24" t="s">
        <v>383</v>
      </c>
      <c r="H24" t="s">
        <v>396</v>
      </c>
      <c r="I24" t="s">
        <v>69</v>
      </c>
      <c r="J24" t="s">
        <v>397</v>
      </c>
      <c r="K24" t="s">
        <v>82</v>
      </c>
      <c r="L24" t="s">
        <v>70</v>
      </c>
      <c r="M24" t="s">
        <v>32</v>
      </c>
      <c r="N24" t="s">
        <v>398</v>
      </c>
      <c r="O24" t="s">
        <v>83</v>
      </c>
      <c r="P24" t="s">
        <v>59</v>
      </c>
    </row>
    <row r="25" spans="1:18" x14ac:dyDescent="0.25">
      <c r="A25" t="s">
        <v>250</v>
      </c>
      <c r="B25" t="s">
        <v>399</v>
      </c>
      <c r="C25" t="s">
        <v>132</v>
      </c>
      <c r="D25" t="s">
        <v>14</v>
      </c>
      <c r="E25" t="s">
        <v>23</v>
      </c>
      <c r="F25" t="s">
        <v>383</v>
      </c>
      <c r="G25" t="s">
        <v>383</v>
      </c>
      <c r="H25" t="s">
        <v>250</v>
      </c>
      <c r="I25" t="s">
        <v>28</v>
      </c>
      <c r="J25" t="s">
        <v>106</v>
      </c>
      <c r="K25" t="s">
        <v>82</v>
      </c>
      <c r="L25" t="s">
        <v>30</v>
      </c>
      <c r="M25" t="s">
        <v>32</v>
      </c>
      <c r="N25" t="s">
        <v>400</v>
      </c>
      <c r="O25" t="s">
        <v>83</v>
      </c>
      <c r="Q25" t="s">
        <v>65</v>
      </c>
    </row>
    <row r="26" spans="1:18" x14ac:dyDescent="0.25">
      <c r="A26" t="s">
        <v>250</v>
      </c>
      <c r="B26" t="s">
        <v>401</v>
      </c>
      <c r="C26" t="s">
        <v>132</v>
      </c>
      <c r="D26" t="s">
        <v>14</v>
      </c>
      <c r="E26" t="s">
        <v>23</v>
      </c>
      <c r="F26" t="s">
        <v>383</v>
      </c>
      <c r="G26" t="s">
        <v>383</v>
      </c>
      <c r="H26" t="s">
        <v>250</v>
      </c>
      <c r="I26" t="s">
        <v>28</v>
      </c>
      <c r="J26" t="s">
        <v>106</v>
      </c>
      <c r="K26" t="s">
        <v>82</v>
      </c>
      <c r="L26" t="s">
        <v>30</v>
      </c>
      <c r="M26" t="s">
        <v>32</v>
      </c>
      <c r="N26" t="s">
        <v>252</v>
      </c>
      <c r="O26" t="s">
        <v>83</v>
      </c>
      <c r="Q26" t="s">
        <v>65</v>
      </c>
    </row>
    <row r="27" spans="1:18" x14ac:dyDescent="0.25">
      <c r="A27" t="s">
        <v>402</v>
      </c>
      <c r="B27" t="s">
        <v>172</v>
      </c>
      <c r="C27" t="s">
        <v>132</v>
      </c>
      <c r="D27" t="s">
        <v>14</v>
      </c>
      <c r="E27" t="s">
        <v>23</v>
      </c>
      <c r="F27" t="s">
        <v>383</v>
      </c>
      <c r="G27" t="s">
        <v>383</v>
      </c>
      <c r="H27" t="s">
        <v>402</v>
      </c>
      <c r="I27" t="s">
        <v>28</v>
      </c>
      <c r="J27" t="s">
        <v>106</v>
      </c>
      <c r="K27" t="s">
        <v>82</v>
      </c>
      <c r="L27" t="s">
        <v>30</v>
      </c>
      <c r="M27" t="s">
        <v>32</v>
      </c>
      <c r="N27" t="s">
        <v>52</v>
      </c>
      <c r="O27" t="s">
        <v>83</v>
      </c>
      <c r="Q27" t="s">
        <v>65</v>
      </c>
    </row>
    <row r="28" spans="1:18" x14ac:dyDescent="0.25">
      <c r="A28" t="s">
        <v>403</v>
      </c>
      <c r="B28" t="s">
        <v>226</v>
      </c>
      <c r="C28" t="s">
        <v>66</v>
      </c>
      <c r="D28" t="s">
        <v>14</v>
      </c>
      <c r="E28" t="s">
        <v>23</v>
      </c>
      <c r="F28" t="s">
        <v>383</v>
      </c>
      <c r="G28" t="s">
        <v>383</v>
      </c>
      <c r="H28" t="s">
        <v>403</v>
      </c>
      <c r="I28" t="s">
        <v>28</v>
      </c>
      <c r="J28" t="s">
        <v>104</v>
      </c>
      <c r="K28" t="s">
        <v>82</v>
      </c>
      <c r="L28" t="s">
        <v>37</v>
      </c>
      <c r="M28" t="s">
        <v>32</v>
      </c>
      <c r="N28" t="s">
        <v>403</v>
      </c>
      <c r="O28" t="s">
        <v>83</v>
      </c>
      <c r="Q28" t="s">
        <v>65</v>
      </c>
    </row>
    <row r="29" spans="1:18" x14ac:dyDescent="0.25">
      <c r="A29" t="s">
        <v>404</v>
      </c>
      <c r="B29" t="s">
        <v>382</v>
      </c>
      <c r="C29" t="s">
        <v>66</v>
      </c>
      <c r="D29" t="s">
        <v>14</v>
      </c>
      <c r="E29" t="s">
        <v>23</v>
      </c>
      <c r="F29" t="s">
        <v>361</v>
      </c>
      <c r="G29" t="s">
        <v>361</v>
      </c>
      <c r="H29" t="s">
        <v>404</v>
      </c>
      <c r="I29" t="s">
        <v>28</v>
      </c>
      <c r="J29" t="s">
        <v>106</v>
      </c>
      <c r="K29" t="s">
        <v>82</v>
      </c>
      <c r="L29" t="s">
        <v>30</v>
      </c>
      <c r="M29" t="s">
        <v>32</v>
      </c>
      <c r="N29" t="s">
        <v>404</v>
      </c>
      <c r="O29" t="s">
        <v>83</v>
      </c>
      <c r="Q29" t="s">
        <v>92</v>
      </c>
    </row>
    <row r="30" spans="1:18" x14ac:dyDescent="0.25">
      <c r="A30" t="s">
        <v>405</v>
      </c>
      <c r="B30" t="s">
        <v>177</v>
      </c>
      <c r="C30" t="s">
        <v>48</v>
      </c>
      <c r="D30" t="s">
        <v>14</v>
      </c>
      <c r="E30" t="s">
        <v>23</v>
      </c>
      <c r="F30" t="s">
        <v>361</v>
      </c>
      <c r="G30" t="s">
        <v>361</v>
      </c>
      <c r="H30" t="s">
        <v>405</v>
      </c>
      <c r="I30" t="s">
        <v>69</v>
      </c>
      <c r="J30" t="s">
        <v>406</v>
      </c>
      <c r="K30" t="s">
        <v>82</v>
      </c>
      <c r="L30" t="s">
        <v>70</v>
      </c>
      <c r="M30" t="s">
        <v>32</v>
      </c>
      <c r="N30" t="s">
        <v>407</v>
      </c>
      <c r="O30" t="s">
        <v>83</v>
      </c>
      <c r="P30" t="s">
        <v>60</v>
      </c>
    </row>
    <row r="31" spans="1:18" x14ac:dyDescent="0.25">
      <c r="A31" t="s">
        <v>142</v>
      </c>
      <c r="B31" t="s">
        <v>408</v>
      </c>
      <c r="C31" t="s">
        <v>66</v>
      </c>
      <c r="D31" t="s">
        <v>14</v>
      </c>
      <c r="E31" t="s">
        <v>23</v>
      </c>
      <c r="F31" t="s">
        <v>361</v>
      </c>
      <c r="G31" t="s">
        <v>361</v>
      </c>
      <c r="H31" t="s">
        <v>142</v>
      </c>
      <c r="I31" t="s">
        <v>28</v>
      </c>
      <c r="J31" t="s">
        <v>409</v>
      </c>
      <c r="K31" t="s">
        <v>82</v>
      </c>
      <c r="L31" t="s">
        <v>37</v>
      </c>
      <c r="M31" t="s">
        <v>32</v>
      </c>
      <c r="N31" t="s">
        <v>142</v>
      </c>
      <c r="O31" t="s">
        <v>83</v>
      </c>
      <c r="Q31" t="s">
        <v>65</v>
      </c>
    </row>
    <row r="32" spans="1:18" x14ac:dyDescent="0.25">
      <c r="A32" t="s">
        <v>410</v>
      </c>
      <c r="B32" t="s">
        <v>115</v>
      </c>
      <c r="C32" t="s">
        <v>66</v>
      </c>
      <c r="D32" t="s">
        <v>14</v>
      </c>
      <c r="E32" t="s">
        <v>23</v>
      </c>
      <c r="F32" t="s">
        <v>361</v>
      </c>
      <c r="G32" t="s">
        <v>361</v>
      </c>
      <c r="H32" t="s">
        <v>410</v>
      </c>
      <c r="I32" t="s">
        <v>28</v>
      </c>
      <c r="J32" t="s">
        <v>51</v>
      </c>
      <c r="K32" t="s">
        <v>82</v>
      </c>
      <c r="L32" t="s">
        <v>70</v>
      </c>
      <c r="M32" t="s">
        <v>32</v>
      </c>
      <c r="N32" t="s">
        <v>410</v>
      </c>
      <c r="O32" t="s">
        <v>83</v>
      </c>
      <c r="P32" t="s">
        <v>95</v>
      </c>
    </row>
    <row r="33" spans="1:17" x14ac:dyDescent="0.25">
      <c r="A33" t="s">
        <v>411</v>
      </c>
      <c r="B33" t="s">
        <v>288</v>
      </c>
      <c r="C33" t="s">
        <v>132</v>
      </c>
      <c r="D33" t="s">
        <v>14</v>
      </c>
      <c r="E33" t="s">
        <v>23</v>
      </c>
      <c r="F33" t="s">
        <v>361</v>
      </c>
      <c r="G33" t="s">
        <v>361</v>
      </c>
      <c r="H33" t="s">
        <v>411</v>
      </c>
      <c r="I33" t="s">
        <v>28</v>
      </c>
      <c r="J33" t="s">
        <v>412</v>
      </c>
      <c r="K33" t="s">
        <v>82</v>
      </c>
      <c r="L33" t="s">
        <v>30</v>
      </c>
      <c r="M33" t="s">
        <v>32</v>
      </c>
      <c r="N33" t="s">
        <v>224</v>
      </c>
      <c r="O33" t="s">
        <v>83</v>
      </c>
      <c r="Q33" t="s">
        <v>65</v>
      </c>
    </row>
    <row r="34" spans="1:17" x14ac:dyDescent="0.25">
      <c r="A34" t="s">
        <v>413</v>
      </c>
      <c r="B34" t="s">
        <v>189</v>
      </c>
      <c r="C34" t="s">
        <v>48</v>
      </c>
      <c r="D34" t="s">
        <v>14</v>
      </c>
      <c r="E34" t="s">
        <v>23</v>
      </c>
      <c r="F34" t="s">
        <v>361</v>
      </c>
      <c r="G34" t="s">
        <v>361</v>
      </c>
      <c r="H34" t="s">
        <v>414</v>
      </c>
      <c r="I34" t="s">
        <v>69</v>
      </c>
      <c r="J34" t="s">
        <v>415</v>
      </c>
      <c r="K34" t="s">
        <v>82</v>
      </c>
      <c r="L34" t="s">
        <v>37</v>
      </c>
      <c r="M34" t="s">
        <v>32</v>
      </c>
      <c r="N34" t="s">
        <v>416</v>
      </c>
      <c r="O34" t="s">
        <v>83</v>
      </c>
      <c r="Q34" t="s">
        <v>71</v>
      </c>
    </row>
    <row r="35" spans="1:17" x14ac:dyDescent="0.25">
      <c r="A35" t="s">
        <v>417</v>
      </c>
      <c r="B35" t="s">
        <v>399</v>
      </c>
      <c r="C35" t="s">
        <v>132</v>
      </c>
      <c r="D35" t="s">
        <v>14</v>
      </c>
      <c r="E35" t="s">
        <v>23</v>
      </c>
      <c r="F35" t="s">
        <v>361</v>
      </c>
      <c r="G35" t="s">
        <v>361</v>
      </c>
      <c r="H35" t="s">
        <v>417</v>
      </c>
      <c r="I35" t="s">
        <v>28</v>
      </c>
      <c r="J35" t="s">
        <v>51</v>
      </c>
      <c r="K35" t="s">
        <v>82</v>
      </c>
      <c r="L35" t="s">
        <v>30</v>
      </c>
      <c r="M35" t="s">
        <v>32</v>
      </c>
      <c r="N35" t="s">
        <v>52</v>
      </c>
      <c r="O35" t="s">
        <v>83</v>
      </c>
      <c r="Q35" t="s">
        <v>71</v>
      </c>
    </row>
    <row r="36" spans="1:17" x14ac:dyDescent="0.25">
      <c r="A36" t="s">
        <v>418</v>
      </c>
      <c r="B36" t="s">
        <v>149</v>
      </c>
      <c r="C36" t="s">
        <v>132</v>
      </c>
      <c r="D36" t="s">
        <v>14</v>
      </c>
      <c r="E36" t="s">
        <v>23</v>
      </c>
      <c r="F36" t="s">
        <v>361</v>
      </c>
      <c r="G36" t="s">
        <v>361</v>
      </c>
      <c r="H36" t="s">
        <v>418</v>
      </c>
      <c r="I36" t="s">
        <v>28</v>
      </c>
      <c r="J36" t="s">
        <v>137</v>
      </c>
      <c r="K36" t="s">
        <v>82</v>
      </c>
      <c r="L36" t="s">
        <v>70</v>
      </c>
      <c r="M36" t="s">
        <v>32</v>
      </c>
      <c r="N36" t="s">
        <v>419</v>
      </c>
      <c r="O36" t="s">
        <v>83</v>
      </c>
      <c r="P36" t="s">
        <v>420</v>
      </c>
    </row>
    <row r="37" spans="1:17" x14ac:dyDescent="0.25">
      <c r="A37" t="s">
        <v>421</v>
      </c>
      <c r="B37" t="s">
        <v>120</v>
      </c>
      <c r="C37" t="s">
        <v>48</v>
      </c>
      <c r="D37" t="s">
        <v>14</v>
      </c>
      <c r="E37" t="s">
        <v>23</v>
      </c>
      <c r="F37" t="s">
        <v>361</v>
      </c>
      <c r="G37" t="s">
        <v>361</v>
      </c>
      <c r="H37" t="s">
        <v>421</v>
      </c>
      <c r="I37" t="s">
        <v>69</v>
      </c>
      <c r="J37" t="s">
        <v>422</v>
      </c>
      <c r="K37" t="s">
        <v>82</v>
      </c>
      <c r="L37" t="s">
        <v>37</v>
      </c>
      <c r="M37" t="s">
        <v>32</v>
      </c>
      <c r="N37" t="s">
        <v>52</v>
      </c>
      <c r="O37" t="s">
        <v>83</v>
      </c>
      <c r="Q37" t="s">
        <v>65</v>
      </c>
    </row>
    <row r="38" spans="1:17" x14ac:dyDescent="0.25">
      <c r="A38" t="s">
        <v>423</v>
      </c>
      <c r="B38" t="s">
        <v>115</v>
      </c>
      <c r="C38" t="s">
        <v>66</v>
      </c>
      <c r="D38" t="s">
        <v>14</v>
      </c>
      <c r="E38" t="s">
        <v>23</v>
      </c>
      <c r="F38" t="s">
        <v>384</v>
      </c>
      <c r="G38" t="s">
        <v>384</v>
      </c>
      <c r="H38" t="s">
        <v>424</v>
      </c>
      <c r="I38" t="s">
        <v>28</v>
      </c>
      <c r="J38" t="s">
        <v>136</v>
      </c>
      <c r="K38" t="s">
        <v>82</v>
      </c>
      <c r="L38" t="s">
        <v>37</v>
      </c>
      <c r="M38" t="s">
        <v>32</v>
      </c>
      <c r="N38" t="s">
        <v>425</v>
      </c>
      <c r="O38" t="s">
        <v>83</v>
      </c>
    </row>
    <row r="39" spans="1:17" x14ac:dyDescent="0.25">
      <c r="A39" t="s">
        <v>426</v>
      </c>
      <c r="B39" t="s">
        <v>119</v>
      </c>
      <c r="C39" t="s">
        <v>50</v>
      </c>
      <c r="D39" t="s">
        <v>14</v>
      </c>
      <c r="E39" t="s">
        <v>23</v>
      </c>
      <c r="F39" t="s">
        <v>384</v>
      </c>
      <c r="G39" t="s">
        <v>384</v>
      </c>
      <c r="H39" t="s">
        <v>426</v>
      </c>
      <c r="I39" t="s">
        <v>28</v>
      </c>
      <c r="J39" t="s">
        <v>73</v>
      </c>
      <c r="K39" t="s">
        <v>82</v>
      </c>
      <c r="L39" t="s">
        <v>30</v>
      </c>
      <c r="M39" t="s">
        <v>32</v>
      </c>
      <c r="N39" t="s">
        <v>63</v>
      </c>
      <c r="O39" t="s">
        <v>83</v>
      </c>
      <c r="Q39" t="s">
        <v>65</v>
      </c>
    </row>
    <row r="40" spans="1:17" x14ac:dyDescent="0.25">
      <c r="A40" t="s">
        <v>390</v>
      </c>
      <c r="B40" t="s">
        <v>143</v>
      </c>
      <c r="C40" t="s">
        <v>132</v>
      </c>
      <c r="D40" t="s">
        <v>14</v>
      </c>
      <c r="E40" t="s">
        <v>23</v>
      </c>
      <c r="F40" t="s">
        <v>384</v>
      </c>
      <c r="G40" t="s">
        <v>384</v>
      </c>
      <c r="H40" t="s">
        <v>390</v>
      </c>
      <c r="I40" t="s">
        <v>28</v>
      </c>
      <c r="J40" t="s">
        <v>391</v>
      </c>
      <c r="K40" t="s">
        <v>82</v>
      </c>
      <c r="L40" t="s">
        <v>70</v>
      </c>
      <c r="M40" t="s">
        <v>32</v>
      </c>
      <c r="N40" t="s">
        <v>427</v>
      </c>
      <c r="O40" t="s">
        <v>83</v>
      </c>
      <c r="P40" t="s">
        <v>94</v>
      </c>
    </row>
    <row r="41" spans="1:17" x14ac:dyDescent="0.25">
      <c r="A41" t="s">
        <v>428</v>
      </c>
      <c r="B41" t="s">
        <v>262</v>
      </c>
      <c r="C41" t="s">
        <v>50</v>
      </c>
      <c r="D41" t="s">
        <v>14</v>
      </c>
      <c r="E41" t="s">
        <v>23</v>
      </c>
      <c r="F41" t="s">
        <v>384</v>
      </c>
      <c r="G41" t="s">
        <v>384</v>
      </c>
      <c r="H41" t="s">
        <v>428</v>
      </c>
      <c r="I41" t="s">
        <v>28</v>
      </c>
      <c r="J41" t="s">
        <v>429</v>
      </c>
      <c r="K41" t="s">
        <v>82</v>
      </c>
      <c r="L41" t="s">
        <v>37</v>
      </c>
      <c r="M41" t="s">
        <v>32</v>
      </c>
      <c r="N41" t="s">
        <v>63</v>
      </c>
      <c r="O41" t="s">
        <v>83</v>
      </c>
      <c r="Q41" t="s">
        <v>65</v>
      </c>
    </row>
    <row r="42" spans="1:17" x14ac:dyDescent="0.25">
      <c r="A42" t="s">
        <v>430</v>
      </c>
      <c r="B42" t="s">
        <v>262</v>
      </c>
      <c r="C42" t="s">
        <v>50</v>
      </c>
      <c r="D42" t="s">
        <v>14</v>
      </c>
      <c r="E42" t="s">
        <v>23</v>
      </c>
      <c r="F42" t="s">
        <v>384</v>
      </c>
      <c r="G42" t="s">
        <v>384</v>
      </c>
      <c r="H42" t="s">
        <v>430</v>
      </c>
      <c r="I42" t="s">
        <v>28</v>
      </c>
      <c r="J42" t="s">
        <v>429</v>
      </c>
      <c r="K42" t="s">
        <v>82</v>
      </c>
      <c r="L42" t="s">
        <v>37</v>
      </c>
      <c r="M42" t="s">
        <v>32</v>
      </c>
      <c r="N42" t="s">
        <v>63</v>
      </c>
      <c r="O42" t="s">
        <v>83</v>
      </c>
      <c r="Q42" t="s">
        <v>65</v>
      </c>
    </row>
    <row r="43" spans="1:17" x14ac:dyDescent="0.25">
      <c r="A43" t="s">
        <v>431</v>
      </c>
      <c r="B43" t="s">
        <v>270</v>
      </c>
      <c r="C43" t="s">
        <v>50</v>
      </c>
      <c r="D43" t="s">
        <v>14</v>
      </c>
      <c r="E43" t="s">
        <v>23</v>
      </c>
      <c r="F43" t="s">
        <v>384</v>
      </c>
      <c r="G43" t="s">
        <v>384</v>
      </c>
      <c r="H43" t="s">
        <v>431</v>
      </c>
      <c r="I43" t="s">
        <v>28</v>
      </c>
      <c r="J43" t="s">
        <v>271</v>
      </c>
      <c r="K43" t="s">
        <v>82</v>
      </c>
      <c r="L43" t="s">
        <v>53</v>
      </c>
      <c r="M43" t="s">
        <v>33</v>
      </c>
      <c r="N43" t="s">
        <v>432</v>
      </c>
      <c r="O43" t="s">
        <v>83</v>
      </c>
    </row>
    <row r="44" spans="1:17" x14ac:dyDescent="0.25">
      <c r="A44" t="s">
        <v>433</v>
      </c>
      <c r="B44" t="s">
        <v>321</v>
      </c>
      <c r="C44" t="s">
        <v>66</v>
      </c>
      <c r="D44" t="s">
        <v>14</v>
      </c>
      <c r="E44" t="s">
        <v>23</v>
      </c>
      <c r="F44" t="s">
        <v>384</v>
      </c>
      <c r="G44" t="s">
        <v>384</v>
      </c>
      <c r="H44" t="s">
        <v>433</v>
      </c>
      <c r="I44" t="s">
        <v>28</v>
      </c>
      <c r="J44" t="s">
        <v>434</v>
      </c>
      <c r="K44" t="s">
        <v>82</v>
      </c>
      <c r="L44" t="s">
        <v>30</v>
      </c>
      <c r="M44" t="s">
        <v>32</v>
      </c>
      <c r="N44" t="s">
        <v>435</v>
      </c>
      <c r="O44" t="s">
        <v>83</v>
      </c>
      <c r="Q44" t="s">
        <v>65</v>
      </c>
    </row>
    <row r="45" spans="1:17" x14ac:dyDescent="0.25">
      <c r="A45" t="s">
        <v>436</v>
      </c>
      <c r="B45" t="s">
        <v>277</v>
      </c>
      <c r="C45" t="s">
        <v>50</v>
      </c>
      <c r="D45" t="s">
        <v>14</v>
      </c>
      <c r="E45" t="s">
        <v>23</v>
      </c>
      <c r="F45" t="s">
        <v>384</v>
      </c>
      <c r="G45" t="s">
        <v>384</v>
      </c>
      <c r="H45" t="s">
        <v>436</v>
      </c>
      <c r="I45" t="s">
        <v>28</v>
      </c>
      <c r="J45" t="s">
        <v>105</v>
      </c>
      <c r="K45" t="s">
        <v>82</v>
      </c>
      <c r="L45" t="s">
        <v>30</v>
      </c>
      <c r="M45" t="s">
        <v>32</v>
      </c>
      <c r="N45" t="s">
        <v>97</v>
      </c>
      <c r="O45" t="s">
        <v>83</v>
      </c>
      <c r="Q45" t="s">
        <v>65</v>
      </c>
    </row>
    <row r="46" spans="1:17" x14ac:dyDescent="0.25">
      <c r="A46" t="s">
        <v>153</v>
      </c>
      <c r="B46" t="s">
        <v>154</v>
      </c>
      <c r="C46" t="s">
        <v>122</v>
      </c>
      <c r="D46" t="s">
        <v>14</v>
      </c>
      <c r="E46" t="s">
        <v>23</v>
      </c>
      <c r="F46" t="s">
        <v>437</v>
      </c>
      <c r="G46" t="s">
        <v>437</v>
      </c>
      <c r="H46" t="s">
        <v>153</v>
      </c>
      <c r="I46" t="s">
        <v>28</v>
      </c>
      <c r="J46" t="s">
        <v>156</v>
      </c>
      <c r="K46" t="s">
        <v>82</v>
      </c>
      <c r="L46" t="s">
        <v>30</v>
      </c>
      <c r="M46" t="s">
        <v>32</v>
      </c>
      <c r="N46" t="s">
        <v>157</v>
      </c>
      <c r="O46" t="s">
        <v>36</v>
      </c>
      <c r="Q46" t="s">
        <v>72</v>
      </c>
    </row>
    <row r="47" spans="1:17" x14ac:dyDescent="0.25">
      <c r="A47" t="s">
        <v>438</v>
      </c>
      <c r="B47" t="s">
        <v>145</v>
      </c>
      <c r="C47" t="s">
        <v>48</v>
      </c>
      <c r="D47" t="s">
        <v>14</v>
      </c>
      <c r="E47" t="s">
        <v>23</v>
      </c>
      <c r="F47" t="s">
        <v>437</v>
      </c>
      <c r="G47" t="s">
        <v>437</v>
      </c>
      <c r="H47" t="s">
        <v>438</v>
      </c>
      <c r="I47" t="s">
        <v>28</v>
      </c>
      <c r="J47" t="s">
        <v>439</v>
      </c>
      <c r="K47" t="s">
        <v>82</v>
      </c>
      <c r="L47" t="s">
        <v>37</v>
      </c>
      <c r="M47" t="s">
        <v>32</v>
      </c>
      <c r="N47" t="s">
        <v>52</v>
      </c>
      <c r="O47" t="s">
        <v>83</v>
      </c>
      <c r="Q47" t="s">
        <v>65</v>
      </c>
    </row>
    <row r="48" spans="1:17" x14ac:dyDescent="0.25">
      <c r="A48" t="s">
        <v>440</v>
      </c>
      <c r="B48" t="s">
        <v>357</v>
      </c>
      <c r="C48" t="s">
        <v>48</v>
      </c>
      <c r="D48" t="s">
        <v>14</v>
      </c>
      <c r="E48" t="s">
        <v>23</v>
      </c>
      <c r="F48" t="s">
        <v>437</v>
      </c>
      <c r="G48" t="s">
        <v>437</v>
      </c>
      <c r="H48" t="s">
        <v>440</v>
      </c>
      <c r="I48" t="s">
        <v>28</v>
      </c>
      <c r="J48" t="s">
        <v>441</v>
      </c>
      <c r="K48" t="s">
        <v>82</v>
      </c>
      <c r="L48" t="s">
        <v>37</v>
      </c>
      <c r="M48" t="s">
        <v>32</v>
      </c>
      <c r="N48" t="s">
        <v>239</v>
      </c>
      <c r="O48" t="s">
        <v>83</v>
      </c>
      <c r="Q48" t="s">
        <v>65</v>
      </c>
    </row>
    <row r="49" spans="1:18" x14ac:dyDescent="0.25">
      <c r="A49" t="s">
        <v>127</v>
      </c>
      <c r="B49" t="s">
        <v>129</v>
      </c>
      <c r="C49" t="s">
        <v>48</v>
      </c>
      <c r="D49" t="s">
        <v>14</v>
      </c>
      <c r="E49" t="s">
        <v>23</v>
      </c>
      <c r="F49" t="s">
        <v>437</v>
      </c>
      <c r="G49" t="s">
        <v>437</v>
      </c>
      <c r="H49" t="s">
        <v>127</v>
      </c>
      <c r="I49" t="s">
        <v>69</v>
      </c>
      <c r="J49" t="s">
        <v>442</v>
      </c>
      <c r="K49" t="s">
        <v>82</v>
      </c>
      <c r="L49" t="s">
        <v>30</v>
      </c>
      <c r="M49" t="s">
        <v>32</v>
      </c>
      <c r="N49" t="s">
        <v>443</v>
      </c>
      <c r="O49" t="s">
        <v>83</v>
      </c>
      <c r="Q49" t="s">
        <v>71</v>
      </c>
    </row>
    <row r="50" spans="1:18" x14ac:dyDescent="0.25">
      <c r="A50" t="s">
        <v>444</v>
      </c>
      <c r="B50" t="s">
        <v>146</v>
      </c>
      <c r="C50" t="s">
        <v>48</v>
      </c>
      <c r="D50" t="s">
        <v>14</v>
      </c>
      <c r="E50" t="s">
        <v>23</v>
      </c>
      <c r="F50" t="s">
        <v>437</v>
      </c>
      <c r="G50" t="s">
        <v>437</v>
      </c>
      <c r="H50" t="s">
        <v>444</v>
      </c>
      <c r="I50" t="s">
        <v>28</v>
      </c>
      <c r="J50" t="s">
        <v>415</v>
      </c>
      <c r="K50" t="s">
        <v>82</v>
      </c>
      <c r="L50" t="s">
        <v>37</v>
      </c>
      <c r="M50" t="s">
        <v>32</v>
      </c>
      <c r="N50" t="s">
        <v>445</v>
      </c>
      <c r="O50" t="s">
        <v>83</v>
      </c>
      <c r="Q50" t="s">
        <v>65</v>
      </c>
    </row>
    <row r="51" spans="1:18" x14ac:dyDescent="0.25">
      <c r="A51" t="s">
        <v>446</v>
      </c>
      <c r="B51" t="s">
        <v>447</v>
      </c>
      <c r="C51" t="s">
        <v>48</v>
      </c>
      <c r="D51" t="s">
        <v>14</v>
      </c>
      <c r="E51" t="s">
        <v>23</v>
      </c>
      <c r="F51" t="s">
        <v>437</v>
      </c>
      <c r="G51" t="s">
        <v>437</v>
      </c>
      <c r="H51" t="s">
        <v>446</v>
      </c>
      <c r="I51" t="s">
        <v>69</v>
      </c>
      <c r="J51" t="s">
        <v>448</v>
      </c>
      <c r="K51" t="s">
        <v>82</v>
      </c>
      <c r="L51" t="s">
        <v>30</v>
      </c>
      <c r="M51" t="s">
        <v>32</v>
      </c>
      <c r="N51" t="s">
        <v>449</v>
      </c>
      <c r="O51" t="s">
        <v>83</v>
      </c>
      <c r="Q51" t="s">
        <v>71</v>
      </c>
    </row>
    <row r="52" spans="1:18" x14ac:dyDescent="0.25">
      <c r="A52" t="s">
        <v>312</v>
      </c>
      <c r="B52" t="s">
        <v>450</v>
      </c>
      <c r="C52" t="s">
        <v>48</v>
      </c>
      <c r="D52" t="s">
        <v>14</v>
      </c>
      <c r="E52" t="s">
        <v>23</v>
      </c>
      <c r="F52" t="s">
        <v>437</v>
      </c>
      <c r="G52" t="s">
        <v>437</v>
      </c>
      <c r="H52" t="s">
        <v>312</v>
      </c>
      <c r="I52" t="s">
        <v>28</v>
      </c>
      <c r="J52" t="s">
        <v>49</v>
      </c>
      <c r="K52" t="s">
        <v>82</v>
      </c>
      <c r="L52" t="s">
        <v>37</v>
      </c>
      <c r="M52" t="s">
        <v>32</v>
      </c>
      <c r="N52" t="s">
        <v>52</v>
      </c>
      <c r="O52" t="s">
        <v>83</v>
      </c>
      <c r="Q52" t="s">
        <v>65</v>
      </c>
    </row>
    <row r="53" spans="1:18" x14ac:dyDescent="0.25">
      <c r="A53" t="s">
        <v>451</v>
      </c>
      <c r="B53" t="s">
        <v>452</v>
      </c>
      <c r="C53" t="s">
        <v>50</v>
      </c>
      <c r="D53" t="s">
        <v>14</v>
      </c>
      <c r="E53" t="s">
        <v>23</v>
      </c>
      <c r="F53" t="s">
        <v>453</v>
      </c>
      <c r="G53" t="s">
        <v>453</v>
      </c>
      <c r="H53" t="s">
        <v>451</v>
      </c>
      <c r="I53" t="s">
        <v>69</v>
      </c>
      <c r="J53" t="s">
        <v>106</v>
      </c>
      <c r="K53" t="s">
        <v>82</v>
      </c>
      <c r="L53" t="s">
        <v>37</v>
      </c>
      <c r="M53" t="s">
        <v>32</v>
      </c>
      <c r="N53" t="s">
        <v>341</v>
      </c>
      <c r="O53" t="s">
        <v>83</v>
      </c>
      <c r="Q53" t="s">
        <v>65</v>
      </c>
    </row>
    <row r="54" spans="1:18" x14ac:dyDescent="0.25">
      <c r="A54" t="s">
        <v>454</v>
      </c>
      <c r="B54" t="s">
        <v>452</v>
      </c>
      <c r="C54" t="s">
        <v>50</v>
      </c>
      <c r="D54" t="s">
        <v>14</v>
      </c>
      <c r="E54" t="s">
        <v>23</v>
      </c>
      <c r="F54" t="s">
        <v>453</v>
      </c>
      <c r="G54" t="s">
        <v>453</v>
      </c>
      <c r="H54" t="s">
        <v>454</v>
      </c>
      <c r="I54" t="s">
        <v>69</v>
      </c>
      <c r="J54" t="s">
        <v>106</v>
      </c>
      <c r="K54" t="s">
        <v>82</v>
      </c>
      <c r="L54" t="s">
        <v>37</v>
      </c>
      <c r="M54" t="s">
        <v>32</v>
      </c>
      <c r="N54" t="s">
        <v>341</v>
      </c>
      <c r="O54" t="s">
        <v>83</v>
      </c>
      <c r="Q54" t="s">
        <v>65</v>
      </c>
    </row>
    <row r="55" spans="1:18" x14ac:dyDescent="0.25">
      <c r="A55" t="s">
        <v>455</v>
      </c>
      <c r="B55" t="s">
        <v>200</v>
      </c>
      <c r="C55" t="s">
        <v>50</v>
      </c>
      <c r="D55" t="s">
        <v>14</v>
      </c>
      <c r="E55" t="s">
        <v>23</v>
      </c>
      <c r="F55" t="s">
        <v>453</v>
      </c>
      <c r="G55" t="s">
        <v>453</v>
      </c>
      <c r="H55" t="s">
        <v>456</v>
      </c>
      <c r="I55" t="s">
        <v>28</v>
      </c>
      <c r="J55" t="s">
        <v>457</v>
      </c>
      <c r="K55" t="s">
        <v>82</v>
      </c>
      <c r="L55" t="s">
        <v>55</v>
      </c>
      <c r="M55" t="s">
        <v>32</v>
      </c>
      <c r="N55" t="s">
        <v>341</v>
      </c>
      <c r="O55" t="s">
        <v>83</v>
      </c>
      <c r="P55" t="s">
        <v>57</v>
      </c>
    </row>
    <row r="56" spans="1:18" x14ac:dyDescent="0.25">
      <c r="A56" t="s">
        <v>458</v>
      </c>
      <c r="B56" t="s">
        <v>161</v>
      </c>
      <c r="C56" t="s">
        <v>50</v>
      </c>
      <c r="D56" t="s">
        <v>14</v>
      </c>
      <c r="E56" t="s">
        <v>23</v>
      </c>
      <c r="F56" t="s">
        <v>453</v>
      </c>
      <c r="G56" t="s">
        <v>453</v>
      </c>
      <c r="H56" t="s">
        <v>459</v>
      </c>
      <c r="I56" t="s">
        <v>28</v>
      </c>
      <c r="J56" t="s">
        <v>460</v>
      </c>
      <c r="K56" t="s">
        <v>82</v>
      </c>
      <c r="L56" t="s">
        <v>55</v>
      </c>
      <c r="M56" t="s">
        <v>32</v>
      </c>
      <c r="N56" t="s">
        <v>341</v>
      </c>
      <c r="O56" t="s">
        <v>83</v>
      </c>
      <c r="P56" t="s">
        <v>59</v>
      </c>
      <c r="Q56" t="s">
        <v>71</v>
      </c>
      <c r="R56" t="s">
        <v>80</v>
      </c>
    </row>
    <row r="57" spans="1:18" x14ac:dyDescent="0.25">
      <c r="A57" t="s">
        <v>461</v>
      </c>
      <c r="B57" t="s">
        <v>462</v>
      </c>
      <c r="C57" t="s">
        <v>50</v>
      </c>
      <c r="D57" t="s">
        <v>14</v>
      </c>
      <c r="E57" t="s">
        <v>23</v>
      </c>
      <c r="F57" t="s">
        <v>453</v>
      </c>
      <c r="G57" t="s">
        <v>453</v>
      </c>
      <c r="H57" t="s">
        <v>463</v>
      </c>
      <c r="I57" t="s">
        <v>69</v>
      </c>
      <c r="J57" t="s">
        <v>106</v>
      </c>
      <c r="K57" t="s">
        <v>82</v>
      </c>
      <c r="L57" t="s">
        <v>55</v>
      </c>
      <c r="M57" t="s">
        <v>32</v>
      </c>
      <c r="N57" t="s">
        <v>464</v>
      </c>
      <c r="O57" t="s">
        <v>83</v>
      </c>
      <c r="P57" t="s">
        <v>59</v>
      </c>
      <c r="R57" t="s">
        <v>98</v>
      </c>
    </row>
    <row r="58" spans="1:18" x14ac:dyDescent="0.25">
      <c r="A58" t="s">
        <v>465</v>
      </c>
      <c r="B58" t="s">
        <v>165</v>
      </c>
      <c r="C58" t="s">
        <v>50</v>
      </c>
      <c r="D58" t="s">
        <v>14</v>
      </c>
      <c r="E58" t="s">
        <v>23</v>
      </c>
      <c r="F58" t="s">
        <v>453</v>
      </c>
      <c r="G58" t="s">
        <v>453</v>
      </c>
      <c r="H58" t="s">
        <v>465</v>
      </c>
      <c r="I58" t="s">
        <v>69</v>
      </c>
      <c r="J58" t="s">
        <v>106</v>
      </c>
      <c r="K58" t="s">
        <v>82</v>
      </c>
      <c r="L58" t="s">
        <v>37</v>
      </c>
      <c r="M58" t="s">
        <v>32</v>
      </c>
      <c r="N58" t="s">
        <v>341</v>
      </c>
      <c r="O58" t="s">
        <v>83</v>
      </c>
      <c r="Q58" t="s">
        <v>65</v>
      </c>
    </row>
    <row r="59" spans="1:18" x14ac:dyDescent="0.25">
      <c r="A59" t="s">
        <v>466</v>
      </c>
      <c r="B59" t="s">
        <v>120</v>
      </c>
      <c r="C59" t="s">
        <v>50</v>
      </c>
      <c r="D59" t="s">
        <v>14</v>
      </c>
      <c r="E59" t="s">
        <v>23</v>
      </c>
      <c r="F59" t="s">
        <v>453</v>
      </c>
      <c r="G59" t="s">
        <v>453</v>
      </c>
      <c r="H59" t="s">
        <v>466</v>
      </c>
      <c r="I59" t="s">
        <v>28</v>
      </c>
      <c r="J59" t="s">
        <v>467</v>
      </c>
      <c r="K59" t="s">
        <v>82</v>
      </c>
      <c r="L59" t="s">
        <v>37</v>
      </c>
      <c r="M59" t="s">
        <v>32</v>
      </c>
      <c r="N59" t="s">
        <v>52</v>
      </c>
      <c r="O59" t="s">
        <v>83</v>
      </c>
      <c r="Q59" t="s">
        <v>65</v>
      </c>
      <c r="R59" t="s">
        <v>80</v>
      </c>
    </row>
    <row r="60" spans="1:18" x14ac:dyDescent="0.25">
      <c r="A60" t="s">
        <v>468</v>
      </c>
      <c r="B60" t="s">
        <v>138</v>
      </c>
      <c r="C60" t="s">
        <v>50</v>
      </c>
      <c r="D60" t="s">
        <v>14</v>
      </c>
      <c r="E60" t="s">
        <v>23</v>
      </c>
      <c r="F60" t="s">
        <v>469</v>
      </c>
      <c r="G60" t="s">
        <v>469</v>
      </c>
      <c r="H60" t="s">
        <v>470</v>
      </c>
      <c r="I60" t="s">
        <v>28</v>
      </c>
      <c r="J60" t="s">
        <v>144</v>
      </c>
      <c r="K60" t="s">
        <v>82</v>
      </c>
      <c r="L60" t="s">
        <v>55</v>
      </c>
      <c r="M60" t="s">
        <v>32</v>
      </c>
      <c r="N60" t="s">
        <v>341</v>
      </c>
      <c r="O60" t="s">
        <v>83</v>
      </c>
      <c r="P60" t="s">
        <v>59</v>
      </c>
      <c r="Q60" t="s">
        <v>71</v>
      </c>
    </row>
    <row r="61" spans="1:18" x14ac:dyDescent="0.25">
      <c r="A61" t="s">
        <v>471</v>
      </c>
      <c r="B61" t="s">
        <v>472</v>
      </c>
      <c r="C61" t="s">
        <v>50</v>
      </c>
      <c r="D61" t="s">
        <v>14</v>
      </c>
      <c r="E61" t="s">
        <v>23</v>
      </c>
      <c r="F61" t="s">
        <v>469</v>
      </c>
      <c r="G61" t="s">
        <v>469</v>
      </c>
      <c r="H61" t="s">
        <v>471</v>
      </c>
      <c r="I61" t="s">
        <v>28</v>
      </c>
      <c r="J61" t="s">
        <v>473</v>
      </c>
      <c r="K61" t="s">
        <v>82</v>
      </c>
      <c r="L61" t="s">
        <v>37</v>
      </c>
      <c r="M61" t="s">
        <v>32</v>
      </c>
      <c r="N61" t="s">
        <v>341</v>
      </c>
      <c r="O61" t="s">
        <v>83</v>
      </c>
      <c r="Q61" t="s">
        <v>65</v>
      </c>
    </row>
    <row r="62" spans="1:18" x14ac:dyDescent="0.25">
      <c r="A62" t="s">
        <v>474</v>
      </c>
      <c r="B62" t="s">
        <v>472</v>
      </c>
      <c r="C62" t="s">
        <v>50</v>
      </c>
      <c r="D62" t="s">
        <v>14</v>
      </c>
      <c r="E62" t="s">
        <v>23</v>
      </c>
      <c r="F62" t="s">
        <v>469</v>
      </c>
      <c r="G62" t="s">
        <v>469</v>
      </c>
      <c r="H62" t="s">
        <v>474</v>
      </c>
      <c r="I62" t="s">
        <v>28</v>
      </c>
      <c r="J62" t="s">
        <v>473</v>
      </c>
      <c r="K62" t="s">
        <v>82</v>
      </c>
      <c r="L62" t="s">
        <v>37</v>
      </c>
      <c r="M62" t="s">
        <v>32</v>
      </c>
      <c r="N62" t="s">
        <v>341</v>
      </c>
      <c r="O62" t="s">
        <v>83</v>
      </c>
      <c r="Q62" t="s">
        <v>65</v>
      </c>
    </row>
    <row r="63" spans="1:18" x14ac:dyDescent="0.25">
      <c r="A63" t="s">
        <v>475</v>
      </c>
      <c r="B63" t="s">
        <v>119</v>
      </c>
      <c r="C63" t="s">
        <v>50</v>
      </c>
      <c r="D63" t="s">
        <v>14</v>
      </c>
      <c r="E63" t="s">
        <v>23</v>
      </c>
      <c r="F63" t="s">
        <v>469</v>
      </c>
      <c r="G63" t="s">
        <v>469</v>
      </c>
      <c r="H63" t="s">
        <v>475</v>
      </c>
      <c r="I63" t="s">
        <v>28</v>
      </c>
      <c r="J63" t="s">
        <v>476</v>
      </c>
      <c r="K63" t="s">
        <v>82</v>
      </c>
      <c r="L63" t="s">
        <v>37</v>
      </c>
      <c r="M63" t="s">
        <v>32</v>
      </c>
      <c r="N63" t="s">
        <v>341</v>
      </c>
      <c r="O63" t="s">
        <v>83</v>
      </c>
      <c r="Q63" t="s">
        <v>65</v>
      </c>
    </row>
    <row r="64" spans="1:18" x14ac:dyDescent="0.25">
      <c r="A64" t="s">
        <v>477</v>
      </c>
      <c r="B64" t="s">
        <v>119</v>
      </c>
      <c r="C64" t="s">
        <v>50</v>
      </c>
      <c r="D64" t="s">
        <v>14</v>
      </c>
      <c r="E64" t="s">
        <v>23</v>
      </c>
      <c r="F64" t="s">
        <v>469</v>
      </c>
      <c r="G64" t="s">
        <v>469</v>
      </c>
      <c r="H64" t="s">
        <v>478</v>
      </c>
      <c r="I64" t="s">
        <v>28</v>
      </c>
      <c r="J64" t="s">
        <v>476</v>
      </c>
      <c r="K64" t="s">
        <v>82</v>
      </c>
      <c r="L64" t="s">
        <v>37</v>
      </c>
      <c r="M64" t="s">
        <v>32</v>
      </c>
      <c r="N64" t="s">
        <v>341</v>
      </c>
      <c r="O64" t="s">
        <v>83</v>
      </c>
      <c r="Q64" t="s">
        <v>65</v>
      </c>
    </row>
    <row r="65" spans="1:17" x14ac:dyDescent="0.25">
      <c r="A65" t="s">
        <v>479</v>
      </c>
      <c r="B65" t="s">
        <v>111</v>
      </c>
      <c r="C65" t="s">
        <v>50</v>
      </c>
      <c r="D65" t="s">
        <v>14</v>
      </c>
      <c r="E65" t="s">
        <v>23</v>
      </c>
      <c r="F65" t="s">
        <v>469</v>
      </c>
      <c r="G65" t="s">
        <v>469</v>
      </c>
      <c r="H65" t="s">
        <v>479</v>
      </c>
      <c r="I65" t="s">
        <v>28</v>
      </c>
      <c r="J65" t="s">
        <v>144</v>
      </c>
      <c r="K65" t="s">
        <v>82</v>
      </c>
      <c r="L65" t="s">
        <v>37</v>
      </c>
      <c r="M65" t="s">
        <v>32</v>
      </c>
      <c r="N65" t="s">
        <v>341</v>
      </c>
      <c r="O65" t="s">
        <v>83</v>
      </c>
      <c r="Q65" t="s">
        <v>65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"/>
  <sheetViews>
    <sheetView tabSelected="1" workbookViewId="0">
      <selection activeCell="M4" sqref="M4"/>
    </sheetView>
  </sheetViews>
  <sheetFormatPr defaultColWidth="9.140625" defaultRowHeight="15.75" x14ac:dyDescent="0.25"/>
  <cols>
    <col min="1" max="1" width="27.7109375" style="21" bestFit="1" customWidth="1"/>
    <col min="2" max="2" width="23.28515625" style="20" bestFit="1" customWidth="1"/>
    <col min="3" max="3" width="15.7109375" style="20" customWidth="1"/>
    <col min="4" max="4" width="9.85546875" style="20" customWidth="1"/>
    <col min="5" max="5" width="17.5703125" style="20" bestFit="1" customWidth="1"/>
    <col min="6" max="6" width="16" style="21" bestFit="1" customWidth="1"/>
    <col min="7" max="7" width="27.140625" style="20" customWidth="1"/>
    <col min="8" max="8" width="12" style="20" bestFit="1" customWidth="1"/>
    <col min="9" max="9" width="13" style="23" customWidth="1"/>
    <col min="10" max="10" width="14.7109375" style="22" customWidth="1"/>
    <col min="11" max="11" width="15.28515625" bestFit="1" customWidth="1"/>
    <col min="12" max="12" width="10.7109375" style="20" customWidth="1"/>
    <col min="13" max="13" width="18.42578125" style="21" customWidth="1"/>
    <col min="14" max="14" width="10.42578125" style="22" bestFit="1" customWidth="1"/>
    <col min="15" max="16384" width="9.140625" style="20"/>
  </cols>
  <sheetData>
    <row r="1" spans="1:14" x14ac:dyDescent="0.25">
      <c r="A1" s="24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32" t="s">
        <v>22</v>
      </c>
      <c r="H1" s="16" t="s">
        <v>27</v>
      </c>
      <c r="I1" s="16" t="s">
        <v>25</v>
      </c>
      <c r="J1" s="16" t="s">
        <v>29</v>
      </c>
      <c r="K1" s="16" t="s">
        <v>34</v>
      </c>
      <c r="L1" s="16" t="s">
        <v>35</v>
      </c>
      <c r="M1" s="28" t="s">
        <v>47</v>
      </c>
      <c r="N1" s="25" t="s">
        <v>54</v>
      </c>
    </row>
    <row r="2" spans="1:14" x14ac:dyDescent="0.25">
      <c r="A2" t="s">
        <v>480</v>
      </c>
      <c r="B2" t="s">
        <v>481</v>
      </c>
      <c r="C2" t="s">
        <v>113</v>
      </c>
      <c r="D2" t="s">
        <v>14</v>
      </c>
      <c r="E2" t="s">
        <v>6</v>
      </c>
      <c r="F2" t="s">
        <v>482</v>
      </c>
      <c r="G2" t="s">
        <v>480</v>
      </c>
      <c r="H2" t="s">
        <v>28</v>
      </c>
      <c r="I2" t="s">
        <v>112</v>
      </c>
      <c r="J2" t="s">
        <v>84</v>
      </c>
      <c r="K2" t="s">
        <v>30</v>
      </c>
      <c r="L2" t="s">
        <v>32</v>
      </c>
      <c r="M2"/>
      <c r="N2" s="36">
        <f ca="1">TODAY()-Table1[[#This Row],[Tickets Start Date]]</f>
        <v>36</v>
      </c>
    </row>
    <row r="3" spans="1:14" x14ac:dyDescent="0.25">
      <c r="A3" t="s">
        <v>483</v>
      </c>
      <c r="B3" t="s">
        <v>484</v>
      </c>
      <c r="C3" t="s">
        <v>50</v>
      </c>
      <c r="D3" t="s">
        <v>14</v>
      </c>
      <c r="E3" t="s">
        <v>88</v>
      </c>
      <c r="F3" t="s">
        <v>485</v>
      </c>
      <c r="G3" t="s">
        <v>483</v>
      </c>
      <c r="H3" t="s">
        <v>28</v>
      </c>
      <c r="I3" t="s">
        <v>486</v>
      </c>
      <c r="J3" t="s">
        <v>82</v>
      </c>
      <c r="K3" t="s">
        <v>70</v>
      </c>
      <c r="L3" t="s">
        <v>33</v>
      </c>
      <c r="M3"/>
      <c r="N3" s="36">
        <f ca="1">TODAY()-Table1[[#This Row],[Tickets Start Date]]</f>
        <v>22</v>
      </c>
    </row>
    <row r="4" spans="1:14" x14ac:dyDescent="0.25">
      <c r="A4" t="s">
        <v>183</v>
      </c>
      <c r="B4" t="s">
        <v>148</v>
      </c>
      <c r="C4" t="s">
        <v>99</v>
      </c>
      <c r="D4" t="s">
        <v>14</v>
      </c>
      <c r="E4" t="s">
        <v>6</v>
      </c>
      <c r="F4" t="s">
        <v>178</v>
      </c>
      <c r="G4" t="s">
        <v>183</v>
      </c>
      <c r="H4" t="s">
        <v>28</v>
      </c>
      <c r="I4" t="s">
        <v>184</v>
      </c>
      <c r="J4" t="s">
        <v>84</v>
      </c>
      <c r="K4" t="s">
        <v>30</v>
      </c>
      <c r="L4" t="s">
        <v>32</v>
      </c>
      <c r="M4"/>
      <c r="N4" s="36">
        <f ca="1">TODAY()-Table1[[#This Row],[Tickets Start Date]]</f>
        <v>7</v>
      </c>
    </row>
    <row r="5" spans="1:14" x14ac:dyDescent="0.25">
      <c r="A5" t="s">
        <v>212</v>
      </c>
      <c r="B5" t="s">
        <v>213</v>
      </c>
      <c r="C5" t="s">
        <v>50</v>
      </c>
      <c r="D5" t="s">
        <v>14</v>
      </c>
      <c r="E5" t="s">
        <v>6</v>
      </c>
      <c r="F5" t="s">
        <v>178</v>
      </c>
      <c r="G5" t="s">
        <v>212</v>
      </c>
      <c r="H5" t="s">
        <v>28</v>
      </c>
      <c r="I5" t="s">
        <v>214</v>
      </c>
      <c r="J5" t="s">
        <v>82</v>
      </c>
      <c r="K5" t="s">
        <v>55</v>
      </c>
      <c r="L5" t="s">
        <v>33</v>
      </c>
      <c r="M5" t="s">
        <v>215</v>
      </c>
      <c r="N5" s="36">
        <f ca="1">TODAY()-Table1[[#This Row],[Tickets Start Date]]</f>
        <v>7</v>
      </c>
    </row>
    <row r="6" spans="1:14" x14ac:dyDescent="0.25">
      <c r="A6" t="s">
        <v>297</v>
      </c>
      <c r="B6" t="s">
        <v>110</v>
      </c>
      <c r="C6" t="s">
        <v>99</v>
      </c>
      <c r="D6" t="s">
        <v>14</v>
      </c>
      <c r="E6" t="s">
        <v>6</v>
      </c>
      <c r="F6" t="s">
        <v>280</v>
      </c>
      <c r="G6" t="s">
        <v>298</v>
      </c>
      <c r="H6" t="s">
        <v>28</v>
      </c>
      <c r="I6"/>
      <c r="J6" t="s">
        <v>84</v>
      </c>
      <c r="K6" t="s">
        <v>30</v>
      </c>
      <c r="L6" t="s">
        <v>32</v>
      </c>
      <c r="M6"/>
      <c r="N6" s="36">
        <f ca="1">TODAY()-Table1[[#This Row],[Tickets Start Date]]</f>
        <v>5</v>
      </c>
    </row>
  </sheetData>
  <phoneticPr fontId="9" type="noConversion"/>
  <pageMargins left="0.7" right="0.7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Database</vt:lpstr>
      <vt:lpstr>This week</vt:lpstr>
      <vt:lpstr>Last week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le</dc:creator>
  <cp:lastModifiedBy>Nhu Huynh</cp:lastModifiedBy>
  <cp:lastPrinted>2017-09-14T01:23:42Z</cp:lastPrinted>
  <dcterms:created xsi:type="dcterms:W3CDTF">2017-03-14T03:33:11Z</dcterms:created>
  <dcterms:modified xsi:type="dcterms:W3CDTF">2021-05-11T03:02:10Z</dcterms:modified>
</cp:coreProperties>
</file>