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jor 5\SWT301\lab2\SWT Lab 2 Component Test SPR2024\"/>
    </mc:Choice>
  </mc:AlternateContent>
  <xr:revisionPtr revIDLastSave="0" documentId="13_ncr:1_{E5B2A6A5-2191-4FED-8E97-7243170F854B}" xr6:coauthVersionLast="47" xr6:coauthVersionMax="47" xr10:uidLastSave="{00000000-0000-0000-0000-000000000000}"/>
  <bookViews>
    <workbookView xWindow="-108" yWindow="-108" windowWidth="23256" windowHeight="12456" tabRatio="874" firstSheet="4" activeTab="18" xr2:uid="{7D8CE5F6-C377-416D-8DD1-C5889E70E1C5}"/>
  </bookViews>
  <sheets>
    <sheet name="Guidleline" sheetId="1" r:id="rId1"/>
    <sheet name="Cover" sheetId="4" r:id="rId2"/>
    <sheet name="FunctionList" sheetId="5" r:id="rId3"/>
    <sheet name="Test Report" sheetId="6" r:id="rId4"/>
    <sheet name="Func1" sheetId="13" r:id="rId5"/>
    <sheet name="Func2" sheetId="14" r:id="rId6"/>
    <sheet name="Func3" sheetId="15" r:id="rId7"/>
    <sheet name="Func4" sheetId="16" r:id="rId8"/>
    <sheet name="Func5" sheetId="17" r:id="rId9"/>
    <sheet name="Func6" sheetId="18" r:id="rId10"/>
    <sheet name="Func7" sheetId="19" r:id="rId11"/>
    <sheet name="Func8" sheetId="20" r:id="rId12"/>
    <sheet name="Func9" sheetId="21" r:id="rId13"/>
    <sheet name="Func10" sheetId="22" r:id="rId14"/>
    <sheet name="Func11" sheetId="23" r:id="rId15"/>
    <sheet name="Func12" sheetId="24" r:id="rId16"/>
    <sheet name="Func13" sheetId="25" r:id="rId17"/>
    <sheet name="Func14" sheetId="27" r:id="rId18"/>
    <sheet name="Func15" sheetId="28" r:id="rId19"/>
  </sheets>
  <definedNames>
    <definedName name="ACTION">#REF!</definedName>
    <definedName name="_xlnm.Print_Area" localSheetId="2">FunctionList!$A$1:$H$41</definedName>
    <definedName name="_xlnm.Print_Area" localSheetId="0">Guidleline!$A$1:$A$48</definedName>
    <definedName name="_xlnm.Print_Area" localSheetId="3">'Test Report'!$A$1:$I$51</definedName>
    <definedName name="Z_2C0D9096_8D85_462A_A9B5_0B488ADB4269_.wvu.PrintArea" localSheetId="3" hidden="1">'Test Report'!$A:$I</definedName>
    <definedName name="Z_6F1DCD5D_5DAC_4817_BF40_2B66F6F593E6_.wvu.PrintArea" localSheetId="3" hidden="1">'Test Report'!$A:$I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E5" i="5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D12" i="6"/>
  <c r="E12" i="6"/>
  <c r="F12" i="6"/>
  <c r="G12" i="6"/>
  <c r="H12" i="6"/>
  <c r="F6" i="13"/>
  <c r="C12" i="6"/>
  <c r="C1" i="14"/>
  <c r="N6" i="23"/>
  <c r="M6" i="23"/>
  <c r="L6" i="23"/>
  <c r="A6" i="23"/>
  <c r="N6" i="20"/>
  <c r="M6" i="20"/>
  <c r="L6" i="20"/>
  <c r="C6" i="20"/>
  <c r="A6" i="20"/>
  <c r="N6" i="19"/>
  <c r="M6" i="19"/>
  <c r="L6" i="19"/>
  <c r="A6" i="19"/>
  <c r="O6" i="28"/>
  <c r="N6" i="28"/>
  <c r="M6" i="28"/>
  <c r="L6" i="28"/>
  <c r="C6" i="28"/>
  <c r="A6" i="28"/>
  <c r="F6" i="28" s="1"/>
  <c r="L3" i="28"/>
  <c r="L1" i="28"/>
  <c r="C1" i="28"/>
  <c r="O6" i="27"/>
  <c r="L3" i="27" s="1"/>
  <c r="N6" i="27"/>
  <c r="M6" i="27"/>
  <c r="L6" i="27"/>
  <c r="C6" i="27"/>
  <c r="A6" i="27"/>
  <c r="L1" i="27"/>
  <c r="C1" i="27"/>
  <c r="O6" i="25"/>
  <c r="N6" i="25"/>
  <c r="M6" i="25"/>
  <c r="L6" i="25"/>
  <c r="C6" i="25"/>
  <c r="A6" i="25"/>
  <c r="F6" i="25" s="1"/>
  <c r="L3" i="25"/>
  <c r="L1" i="25"/>
  <c r="C1" i="25"/>
  <c r="O6" i="24"/>
  <c r="L3" i="24" s="1"/>
  <c r="N6" i="24"/>
  <c r="M6" i="24"/>
  <c r="L6" i="24"/>
  <c r="C6" i="24"/>
  <c r="A6" i="24"/>
  <c r="L1" i="24"/>
  <c r="C1" i="24"/>
  <c r="O6" i="23"/>
  <c r="L3" i="23" s="1"/>
  <c r="C6" i="23"/>
  <c r="L1" i="23"/>
  <c r="C1" i="23"/>
  <c r="O6" i="22"/>
  <c r="L3" i="22" s="1"/>
  <c r="N6" i="22"/>
  <c r="M6" i="22"/>
  <c r="L6" i="22"/>
  <c r="C6" i="22"/>
  <c r="A6" i="22"/>
  <c r="L1" i="22"/>
  <c r="C1" i="22"/>
  <c r="O6" i="21"/>
  <c r="L3" i="21" s="1"/>
  <c r="N6" i="21"/>
  <c r="M6" i="21"/>
  <c r="L6" i="21"/>
  <c r="C6" i="21"/>
  <c r="A6" i="21"/>
  <c r="L1" i="21"/>
  <c r="C1" i="21"/>
  <c r="O6" i="20"/>
  <c r="L3" i="20"/>
  <c r="L1" i="20"/>
  <c r="C1" i="20"/>
  <c r="C1" i="19"/>
  <c r="L1" i="19"/>
  <c r="C6" i="19"/>
  <c r="O6" i="19"/>
  <c r="O6" i="18"/>
  <c r="L3" i="18" s="1"/>
  <c r="N6" i="18"/>
  <c r="M6" i="18"/>
  <c r="L6" i="18"/>
  <c r="C6" i="18"/>
  <c r="A6" i="18"/>
  <c r="L1" i="18"/>
  <c r="C1" i="18"/>
  <c r="O6" i="17"/>
  <c r="L3" i="17" s="1"/>
  <c r="N6" i="17"/>
  <c r="M6" i="17"/>
  <c r="L6" i="17"/>
  <c r="C6" i="17"/>
  <c r="A6" i="17"/>
  <c r="L1" i="17"/>
  <c r="C1" i="17"/>
  <c r="O6" i="16"/>
  <c r="L3" i="16" s="1"/>
  <c r="N6" i="16"/>
  <c r="M6" i="16"/>
  <c r="L6" i="16"/>
  <c r="C6" i="16"/>
  <c r="A6" i="16"/>
  <c r="L1" i="16"/>
  <c r="C1" i="16"/>
  <c r="O6" i="15"/>
  <c r="L3" i="15" s="1"/>
  <c r="N6" i="15"/>
  <c r="M6" i="15"/>
  <c r="L6" i="15"/>
  <c r="C6" i="15"/>
  <c r="F6" i="15" s="1"/>
  <c r="A6" i="15"/>
  <c r="L1" i="15"/>
  <c r="C1" i="15"/>
  <c r="O6" i="14"/>
  <c r="L3" i="14" s="1"/>
  <c r="N6" i="14"/>
  <c r="M6" i="14"/>
  <c r="L6" i="14"/>
  <c r="C6" i="14"/>
  <c r="A6" i="14"/>
  <c r="F6" i="14" s="1"/>
  <c r="L1" i="14"/>
  <c r="O6" i="13"/>
  <c r="L3" i="13" s="1"/>
  <c r="L6" i="13"/>
  <c r="M6" i="13"/>
  <c r="N6" i="13"/>
  <c r="C6" i="13"/>
  <c r="A6" i="13"/>
  <c r="B4" i="6"/>
  <c r="B5" i="6"/>
  <c r="B6" i="6" s="1"/>
  <c r="G27" i="6" l="1"/>
  <c r="F6" i="27"/>
  <c r="F27" i="6"/>
  <c r="F6" i="19"/>
  <c r="E27" i="6"/>
  <c r="H27" i="6"/>
  <c r="F6" i="24"/>
  <c r="F6" i="23"/>
  <c r="F6" i="22"/>
  <c r="F6" i="21"/>
  <c r="F6" i="20"/>
  <c r="L3" i="19"/>
  <c r="F6" i="18"/>
  <c r="F6" i="17"/>
  <c r="F6" i="16"/>
  <c r="C27" i="6"/>
  <c r="I27" i="6"/>
  <c r="D27" i="6"/>
  <c r="D31" i="6" l="1"/>
  <c r="D32" i="6"/>
  <c r="D33" i="6"/>
  <c r="D29" i="6"/>
  <c r="D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29CB81B7-4F47-4253-AA5D-31A578BC599F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CAE7416B-06C6-4A3A-AF14-70297CB8C0BE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67D9F9A2-CB72-4D91-A666-5C7913A5E34E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6E6BC19A-2BA8-4023-97C7-22AADEE95115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5A8F8C3D-748F-40BE-894A-51F30331BBC5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64E94CF5-EEEE-46C7-8628-8C2F052448D2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D2844E54-7347-440F-B968-F2DB55039F9D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837EBB6D-150C-495F-A647-3D3633B91862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B3C09284-80F3-4BF9-9B51-089AE0E919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D65E355F-7F77-42E5-9209-43A3EE9C84D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FAEAE061-2A31-432D-9A4A-D41BF715E411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6AA4295F-DC28-4D22-AFBC-60E5A24EF9DA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B0CEBABA-33D3-4E40-821B-6BCB5DD2BB9D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E179F70D-0ED6-4D16-B7DF-9A169A90766C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8F15CD44-284F-4FB4-A6B4-0CD2F41CF4F2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C30D7367-8432-4CCE-98E5-489F7D4B8C12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C66E5F13-5D51-452A-B1BF-F368318892E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283E0E86-C601-41CA-850F-6C9C200DE368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9373C208-09DE-4489-8FAD-2CD0504AE965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54D6A9B9-4B79-489B-9AEE-680F36021869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6F3BFAC6-25B7-4ACD-A35D-99E2CE7D90CD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6847A62E-355F-4C21-91DE-C7385361BA8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305E98A0-41D9-4ADB-B53C-246D1DA284C7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3BAC4097-AB4E-4840-AD00-71EC46198FC1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CF6EB04F-CDBA-4C69-BC8B-72506D4F12E8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4D909C40-3657-4679-A781-131F468A7343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14D2CBD8-4C68-4FF7-8C7E-A48AE1220846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C9F15B44-8AD5-478F-BFC6-6FF193FB27CF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F9E8CAD5-48A2-4382-857A-4F4311867254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D711E523-7083-4A29-BFA4-CC2AF7EA66D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9" authorId="1" shapeId="0" xr:uid="{C4102B27-6A9D-477C-B4ED-152D9B19BF4D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<sst xmlns="http://schemas.openxmlformats.org/spreadsheetml/2006/main" count="968" uniqueCount="285">
  <si>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</si>
  <si>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</si>
  <si>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</si>
  <si>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</si>
  <si>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</si>
  <si>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</si>
  <si>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</si>
  <si>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</si>
  <si>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</si>
  <si>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</si>
  <si>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</si>
  <si>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</si>
  <si>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</si>
  <si>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</si>
  <si>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</si>
  <si>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</si>
  <si>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</si>
  <si>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</si>
  <si>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</si>
  <si>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</si>
  <si>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</si>
  <si>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</si>
  <si>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</si>
  <si>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</si>
  <si>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</si>
  <si>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</si>
  <si>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</si>
  <si>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</si>
  <si>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</si>
  <si>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</si>
  <si>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</si>
  <si>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</si>
  <si>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</si>
  <si>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</si>
  <si>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</si>
  <si>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</si>
  <si>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</si>
  <si>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</si>
  <si>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</si>
  <si>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</si>
  <si>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</si>
  <si>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</si>
  <si>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</si>
  <si>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</si>
  <si>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</si>
  <si>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</si>
  <si>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</si>
  <si>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</si>
  <si>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</si>
  <si>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</si>
  <si>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</si>
  <si>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</si>
  <si>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</si>
  <si>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</si>
  <si>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</si>
  <si>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</si>
  <si>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</si>
  <si>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</si>
  <si>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</si>
  <si>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</si>
  <si>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</si>
  <si>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</si>
  <si>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</si>
  <si>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</si>
  <si>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</si>
  <si>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</si>
  <si>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</si>
  <si>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</si>
  <si>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</si>
  <si>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</si>
  <si>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</si>
  <si>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</si>
  <si>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</si>
  <si>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</si>
  <si>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</si>
  <si>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</si>
  <si>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</si>
  <si>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</si>
  <si>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</si>
  <si>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</si>
  <si>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</si>
  <si>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</si>
  <si>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</si>
  <si>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</si>
  <si>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</si>
  <si>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</si>
  <si>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</si>
  <si>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</si>
  <si>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</si>
  <si>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</si>
  <si>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</si>
  <si>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</si>
  <si>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</si>
  <si>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</si>
  <si>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</si>
  <si>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</si>
  <si>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</si>
  <si>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</si>
  <si>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</si>
  <si>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</si>
  <si>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</si>
  <si>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</si>
  <si>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</si>
  <si>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</si>
  <si>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</si>
  <si>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</si>
  <si>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</si>
  <si>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</si>
  <si>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</si>
  <si>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</si>
  <si>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</si>
  <si>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</si>
  <si>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</si>
  <si>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</si>
  <si>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</si>
  <si>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</si>
  <si>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</si>
  <si>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staffId</t>
  </si>
  <si>
    <t xml:space="preserve">clientId </t>
  </si>
  <si>
    <t>"status": "Pending"</t>
  </si>
  <si>
    <t>"status": "Rejected"</t>
  </si>
  <si>
    <t>Chat Controller</t>
  </si>
  <si>
    <t>22</t>
  </si>
  <si>
    <t>Bid Service</t>
  </si>
  <si>
    <t>auctionId</t>
  </si>
  <si>
    <t>username</t>
  </si>
  <si>
    <t xml:space="preserve">bidAmount </t>
  </si>
  <si>
    <t>"testUser"</t>
  </si>
  <si>
    <t>A BidResponseDTO</t>
  </si>
  <si>
    <t xml:space="preserve">IllegalArgumentException </t>
  </si>
  <si>
    <t>20 000 000</t>
  </si>
  <si>
    <t>10 499 999</t>
  </si>
  <si>
    <t xml:space="preserve">auctionId </t>
  </si>
  <si>
    <t>view error page</t>
  </si>
  <si>
    <t>view auction page</t>
  </si>
  <si>
    <t xml:space="preserve">parentId </t>
  </si>
  <si>
    <t>sessionId</t>
  </si>
  <si>
    <t>"testSessionId"</t>
  </si>
  <si>
    <t>"testSender"</t>
  </si>
  <si>
    <t>"testContent"</t>
  </si>
  <si>
    <t>Mock: isStaffAvailable(staffId) = true</t>
  </si>
  <si>
    <t>Mock: isStaffAvailable(staffId) = false</t>
  </si>
  <si>
    <t>Mock: Staff ID 1 exits</t>
  </si>
  <si>
    <t>Mock: The user "testUser" exits</t>
  </si>
  <si>
    <t>Mock: The user are registered for an auction session</t>
  </si>
  <si>
    <t>Mock: The user are not registered for an auction session</t>
  </si>
  <si>
    <t>Mock auction session with: currentHighestPrice = 10 000 000            and minimumBidIncrement = 500 00</t>
  </si>
  <si>
    <t>User account not found.</t>
  </si>
  <si>
    <t>You are not allowed to access this auction.</t>
  </si>
  <si>
    <t>Mock:The user is not logged in</t>
  </si>
  <si>
    <t>Mock: The user is logged in</t>
  </si>
  <si>
    <t>Mock: The user is not allowed to access the auction</t>
  </si>
  <si>
    <t>Mock: The user is allowed to access the auction</t>
  </si>
  <si>
    <t>Mock: List Bid to display</t>
  </si>
  <si>
    <t>Mock topic id 1 and name "Direct Support"</t>
  </si>
  <si>
    <t>Mock topic id 4 and name "FAQ"</t>
  </si>
  <si>
    <t>Mock topic id 2 and name "General Inquiry"</t>
  </si>
  <si>
    <t>Mock list Staff</t>
  </si>
  <si>
    <t>Mock SubTopic</t>
  </si>
  <si>
    <t>Mock Question List</t>
  </si>
  <si>
    <t>"type": "Direct Support", "data": "StaffDTO"</t>
  </si>
  <si>
    <t>"type": "topics", "data": "Topic"</t>
  </si>
  <si>
    <t>"type": "questions", "data": "Question"</t>
  </si>
  <si>
    <t>Mock Topic with Id 1 exits</t>
  </si>
  <si>
    <t>topicId</t>
  </si>
  <si>
    <t>newTopicName</t>
  </si>
  <si>
    <t>"Updated Topic Name"</t>
  </si>
  <si>
    <t>Mock Question with Id 1 exits</t>
  </si>
  <si>
    <t>questionId</t>
  </si>
  <si>
    <t>newQuestion</t>
  </si>
  <si>
    <t>newAnswer</t>
  </si>
  <si>
    <t>"Updated Question?"</t>
  </si>
  <si>
    <t>"Updated Answer"</t>
  </si>
  <si>
    <t>Mock a Customer with id 1</t>
  </si>
  <si>
    <t>customerId</t>
  </si>
  <si>
    <t>fullName</t>
  </si>
  <si>
    <t>phoneNumber</t>
  </si>
  <si>
    <t>bankAccountNumber</t>
  </si>
  <si>
    <t>bankName</t>
  </si>
  <si>
    <t>bankBranch</t>
  </si>
  <si>
    <t>bankOwner</t>
  </si>
  <si>
    <t>dateOfBirth</t>
  </si>
  <si>
    <t>gender</t>
  </si>
  <si>
    <t>address</t>
  </si>
  <si>
    <t>citizenIdentification</t>
  </si>
  <si>
    <t>idCardBackImage</t>
  </si>
  <si>
    <t>idCardFrontImage</t>
  </si>
  <si>
    <t>idIssuanceDate</t>
  </si>
  <si>
    <t>idIssuancePlace</t>
  </si>
  <si>
    <t>"Test City"</t>
  </si>
  <si>
    <t>"2010-01-01"</t>
  </si>
  <si>
    <t>Image</t>
  </si>
  <si>
    <t>"123456789"</t>
  </si>
  <si>
    <t>"Test Address"</t>
  </si>
  <si>
    <t>"Male"</t>
  </si>
  <si>
    <t>"1990-01-01"</t>
  </si>
  <si>
    <t>"Customer Owner"</t>
  </si>
  <si>
    <t>"Main Branch"</t>
  </si>
  <si>
    <t>"Test Bank"</t>
  </si>
  <si>
    <t>"987654321"</t>
  </si>
  <si>
    <t>"New Name"</t>
  </si>
  <si>
    <t>Method Save has been called</t>
  </si>
  <si>
    <t>Customer Detail has updated successful</t>
  </si>
  <si>
    <t>Method Save has not been called</t>
  </si>
  <si>
    <t>NoSuchElementException</t>
  </si>
  <si>
    <t xml:space="preserve">tagIds </t>
  </si>
  <si>
    <t>keyword</t>
  </si>
  <si>
    <t>fromDate</t>
  </si>
  <si>
    <t>toDate</t>
  </si>
  <si>
    <t>"Test"</t>
  </si>
  <si>
    <t>"NoMatch"</t>
  </si>
  <si>
    <t>"2023, 1, 1"</t>
  </si>
  <si>
    <t>"2023, 12, 31"</t>
  </si>
  <si>
    <t>Mock a Asset with status "Waiting for Auction"</t>
  </si>
  <si>
    <t>Mock a Asset with status "Active"</t>
  </si>
  <si>
    <t>result null</t>
  </si>
  <si>
    <t>result include Asset(1, "Active")</t>
  </si>
  <si>
    <t>result include Asset(2, "Waiting for Auction")</t>
  </si>
  <si>
    <t>Mock a Asset list null</t>
  </si>
  <si>
    <t>Mock an Account which is not verified</t>
  </si>
  <si>
    <t>validate</t>
  </si>
  <si>
    <t>"on"</t>
  </si>
  <si>
    <t>Mock an Account which is verified</t>
  </si>
  <si>
    <t>Please complete your personal information before registering for the auction</t>
  </si>
  <si>
    <t>Registration successful, please transfer the deposit and register fee</t>
  </si>
  <si>
    <t>Call method create auction registe</t>
  </si>
  <si>
    <t>Redirect to auction detail</t>
  </si>
  <si>
    <t>Mock an News list with 3 News</t>
  </si>
  <si>
    <t>Mock an Tag list for News</t>
  </si>
  <si>
    <t>get request</t>
  </si>
  <si>
    <t xml:space="preserve">Mock get request to url "/customer/get_all_news" </t>
  </si>
  <si>
    <t>Model attributes include listNews, top3LatestNews, listTag</t>
  </si>
  <si>
    <t>Mock an AuctionRegister of Account and AuctionSession</t>
  </si>
  <si>
    <t>accountId</t>
  </si>
  <si>
    <t>Mock an AuctionSession with id 1</t>
  </si>
  <si>
    <t>Mock an Account with id 10</t>
  </si>
  <si>
    <t>Model has auction register attribute</t>
  </si>
  <si>
    <t>Model has error attribute</t>
  </si>
  <si>
    <t>Mock DatabaseReference for "chats" and subsequent child nodes</t>
  </si>
  <si>
    <t>Mock method child(), push(), getKey() and setValueAsync() od DatabaseReference</t>
  </si>
  <si>
    <t xml:space="preserve">sender </t>
  </si>
  <si>
    <t xml:space="preserve">content </t>
  </si>
  <si>
    <t>Expected Message in DatabaseReference</t>
  </si>
  <si>
    <t>clientId</t>
  </si>
  <si>
    <t xml:space="preserve">staffId </t>
  </si>
  <si>
    <t>A new chat session is added to DatabaseReference</t>
  </si>
  <si>
    <t>Mock list DataSnapshot include 2 messages</t>
  </si>
  <si>
    <t>a list of chat messages ( 2 messages)</t>
  </si>
  <si>
    <t>Mock list DataSnapshot include 3 chat session</t>
  </si>
  <si>
    <t xml:space="preserve"> 2 chat session has staffId = 123</t>
  </si>
  <si>
    <t>ChatController</t>
  </si>
  <si>
    <t>BidService</t>
  </si>
  <si>
    <t>AuctionController</t>
  </si>
  <si>
    <t>ChatBotController</t>
  </si>
  <si>
    <t>TopicService</t>
  </si>
  <si>
    <t>QuestionService</t>
  </si>
  <si>
    <t>CustomerService</t>
  </si>
  <si>
    <t>Func1</t>
  </si>
  <si>
    <t>Func2</t>
  </si>
  <si>
    <t>Func3</t>
  </si>
  <si>
    <t>Func4</t>
  </si>
  <si>
    <t>Func5</t>
  </si>
  <si>
    <t>Func6</t>
  </si>
  <si>
    <t>Func7</t>
  </si>
  <si>
    <t>=FunctionList!F14</t>
  </si>
  <si>
    <t>=Func1!E14</t>
  </si>
  <si>
    <t>Thai Dinh Giap</t>
  </si>
  <si>
    <t>AssetService</t>
  </si>
  <si>
    <t>CustomerController</t>
  </si>
  <si>
    <t>Func8</t>
  </si>
  <si>
    <t>FirebaseChatService</t>
  </si>
  <si>
    <t>Func9</t>
  </si>
  <si>
    <t>Func10</t>
  </si>
  <si>
    <t>Func11</t>
  </si>
  <si>
    <t>Func12</t>
  </si>
  <si>
    <t>Func13</t>
  </si>
  <si>
    <t>Func14</t>
  </si>
  <si>
    <t>Func15</t>
  </si>
  <si>
    <t>LandAuction</t>
  </si>
  <si>
    <t>LA</t>
  </si>
  <si>
    <t>18/10/2024</t>
  </si>
  <si>
    <t>1</t>
  </si>
  <si>
    <t>All</t>
  </si>
  <si>
    <t>Initial and done everything</t>
  </si>
  <si>
    <t>FunctionList, TestReport, Func1-&gt;15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</si>
</sst>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u/>
      <sz val="10"/>
      <color rgb="FF0000FF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54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0" fontId="24" fillId="0" borderId="0" xfId="41" applyFont="1" applyAlignment="1">
      <alignment vertical="center"/>
    </xf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49" fontId="24" fillId="24" borderId="19" xfId="41" applyNumberFormat="1" applyFont="1" applyFill="1" applyBorder="1" applyAlignment="1">
      <alignment horizontal="left" vertical="center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5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6" xfId="41" applyNumberFormat="1" applyFont="1" applyFill="1" applyBorder="1" applyAlignment="1">
      <alignment horizontal="center"/>
    </xf>
    <xf numFmtId="0" fontId="32" fillId="25" borderId="24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7" xfId="41" applyFont="1" applyBorder="1"/>
    <xf numFmtId="0" fontId="36" fillId="0" borderId="0" xfId="41" applyFont="1" applyAlignment="1">
      <alignment horizontal="left"/>
    </xf>
    <xf numFmtId="0" fontId="36" fillId="0" borderId="0" xfId="41" applyFont="1" applyFill="1"/>
    <xf numFmtId="49" fontId="35" fillId="0" borderId="0" xfId="41" applyNumberFormat="1" applyFont="1" applyBorder="1"/>
    <xf numFmtId="0" fontId="35" fillId="0" borderId="0" xfId="41" applyFont="1" applyBorder="1"/>
    <xf numFmtId="0" fontId="36" fillId="27" borderId="28" xfId="41" applyFont="1" applyFill="1" applyBorder="1" applyAlignment="1">
      <alignment horizontal="left" vertical="top"/>
    </xf>
    <xf numFmtId="0" fontId="35" fillId="27" borderId="29" xfId="41" applyFont="1" applyFill="1" applyBorder="1" applyAlignment="1">
      <alignment horizontal="center" vertical="top"/>
    </xf>
    <xf numFmtId="0" fontId="35" fillId="27" borderId="30" xfId="41" applyFont="1" applyFill="1" applyBorder="1" applyAlignment="1">
      <alignment horizontal="right" vertical="top"/>
    </xf>
    <xf numFmtId="0" fontId="38" fillId="28" borderId="31" xfId="41" applyFont="1" applyFill="1" applyBorder="1" applyAlignment="1">
      <alignment horizontal="right"/>
    </xf>
    <xf numFmtId="0" fontId="39" fillId="0" borderId="32" xfId="41" applyFont="1" applyBorder="1" applyAlignment="1">
      <alignment horizontal="center"/>
    </xf>
    <xf numFmtId="0" fontId="38" fillId="28" borderId="0" xfId="41" applyFont="1" applyFill="1" applyBorder="1" applyAlignment="1">
      <alignment horizontal="right"/>
    </xf>
    <xf numFmtId="0" fontId="35" fillId="0" borderId="0" xfId="41" applyFont="1" applyFill="1" applyBorder="1" applyAlignment="1">
      <alignment vertical="top"/>
    </xf>
    <xf numFmtId="0" fontId="35" fillId="28" borderId="0" xfId="41" applyFont="1" applyFill="1" applyBorder="1" applyAlignment="1">
      <alignment horizontal="right"/>
    </xf>
    <xf numFmtId="0" fontId="40" fillId="0" borderId="0" xfId="41" applyFont="1" applyAlignment="1">
      <alignment horizontal="center"/>
    </xf>
    <xf numFmtId="0" fontId="36" fillId="27" borderId="37" xfId="41" applyFont="1" applyFill="1" applyBorder="1" applyAlignment="1"/>
    <xf numFmtId="0" fontId="36" fillId="27" borderId="38" xfId="41" applyFont="1" applyFill="1" applyBorder="1" applyAlignment="1"/>
    <xf numFmtId="0" fontId="35" fillId="27" borderId="39" xfId="41" applyFont="1" applyFill="1" applyBorder="1" applyAlignment="1">
      <alignment horizontal="right"/>
    </xf>
    <xf numFmtId="0" fontId="35" fillId="28" borderId="40" xfId="41" applyFont="1" applyFill="1" applyBorder="1" applyAlignment="1">
      <alignment horizontal="left"/>
    </xf>
    <xf numFmtId="0" fontId="39" fillId="0" borderId="40" xfId="41" applyFont="1" applyBorder="1" applyAlignment="1">
      <alignment horizontal="center"/>
    </xf>
    <xf numFmtId="0" fontId="36" fillId="27" borderId="28" xfId="41" applyFont="1" applyFill="1" applyBorder="1" applyAlignment="1"/>
    <xf numFmtId="0" fontId="35" fillId="27" borderId="29" xfId="41" applyFont="1" applyFill="1" applyBorder="1" applyAlignment="1"/>
    <xf numFmtId="0" fontId="35" fillId="27" borderId="30" xfId="41" applyFont="1" applyFill="1" applyBorder="1" applyAlignment="1">
      <alignment horizontal="right"/>
    </xf>
    <xf numFmtId="0" fontId="35" fillId="28" borderId="32" xfId="41" applyFont="1" applyFill="1" applyBorder="1" applyAlignment="1">
      <alignment horizontal="left"/>
    </xf>
    <xf numFmtId="0" fontId="2" fillId="27" borderId="29" xfId="41" applyFill="1" applyBorder="1" applyAlignment="1"/>
    <xf numFmtId="0" fontId="35" fillId="28" borderId="32" xfId="41" applyFont="1" applyFill="1" applyBorder="1"/>
    <xf numFmtId="0" fontId="41" fillId="0" borderId="32" xfId="41" applyFont="1" applyBorder="1" applyAlignment="1">
      <alignment horizontal="center"/>
    </xf>
    <xf numFmtId="0" fontId="37" fillId="0" borderId="32" xfId="41" applyFont="1" applyBorder="1" applyAlignment="1">
      <alignment horizontal="left"/>
    </xf>
    <xf numFmtId="0" fontId="35" fillId="0" borderId="32" xfId="41" applyFont="1" applyBorder="1"/>
    <xf numFmtId="165" fontId="35" fillId="0" borderId="32" xfId="41" applyNumberFormat="1" applyFont="1" applyBorder="1" applyAlignment="1">
      <alignment vertical="top" textRotation="255"/>
    </xf>
    <xf numFmtId="0" fontId="35" fillId="0" borderId="0" xfId="42" applyFont="1"/>
    <xf numFmtId="0" fontId="35" fillId="0" borderId="0" xfId="42" applyFont="1" applyAlignment="1">
      <alignment horizontal="right"/>
    </xf>
    <xf numFmtId="0" fontId="36" fillId="0" borderId="0" xfId="42" applyFont="1" applyAlignment="1">
      <alignment horizontal="left"/>
    </xf>
    <xf numFmtId="0" fontId="36" fillId="27" borderId="28" xfId="42" applyFont="1" applyFill="1" applyBorder="1" applyAlignment="1">
      <alignment horizontal="left" vertical="top"/>
    </xf>
    <xf numFmtId="0" fontId="35" fillId="27" borderId="29" xfId="42" applyFont="1" applyFill="1" applyBorder="1" applyAlignment="1">
      <alignment horizontal="center" vertical="top"/>
    </xf>
    <xf numFmtId="0" fontId="35" fillId="27" borderId="30" xfId="42" applyFont="1" applyFill="1" applyBorder="1" applyAlignment="1">
      <alignment horizontal="right" vertical="top"/>
    </xf>
    <xf numFmtId="0" fontId="38" fillId="28" borderId="31" xfId="42" applyFont="1" applyFill="1" applyBorder="1" applyAlignment="1">
      <alignment horizontal="right"/>
    </xf>
    <xf numFmtId="0" fontId="39" fillId="0" borderId="32" xfId="42" applyFont="1" applyBorder="1" applyAlignment="1">
      <alignment horizontal="center"/>
    </xf>
    <xf numFmtId="0" fontId="38" fillId="28" borderId="0" xfId="42" applyFont="1" applyFill="1" applyBorder="1" applyAlignment="1">
      <alignment horizontal="right"/>
    </xf>
    <xf numFmtId="0" fontId="35" fillId="0" borderId="0" xfId="42" applyFont="1" applyFill="1" applyBorder="1" applyAlignment="1">
      <alignment vertical="top"/>
    </xf>
    <xf numFmtId="0" fontId="35" fillId="28" borderId="0" xfId="42" applyFont="1" applyFill="1" applyBorder="1" applyAlignment="1">
      <alignment horizontal="right"/>
    </xf>
    <xf numFmtId="0" fontId="36" fillId="27" borderId="37" xfId="42" applyFont="1" applyFill="1" applyBorder="1" applyAlignment="1"/>
    <xf numFmtId="0" fontId="36" fillId="27" borderId="38" xfId="42" applyFont="1" applyFill="1" applyBorder="1" applyAlignment="1"/>
    <xf numFmtId="0" fontId="35" fillId="27" borderId="39" xfId="42" applyFont="1" applyFill="1" applyBorder="1" applyAlignment="1">
      <alignment horizontal="right"/>
    </xf>
    <xf numFmtId="0" fontId="35" fillId="28" borderId="40" xfId="42" applyFont="1" applyFill="1" applyBorder="1" applyAlignment="1">
      <alignment horizontal="left"/>
    </xf>
    <xf numFmtId="0" fontId="39" fillId="0" borderId="40" xfId="42" applyFont="1" applyBorder="1" applyAlignment="1">
      <alignment horizontal="center"/>
    </xf>
    <xf numFmtId="0" fontId="36" fillId="27" borderId="28" xfId="42" applyFont="1" applyFill="1" applyBorder="1" applyAlignment="1"/>
    <xf numFmtId="0" fontId="35" fillId="27" borderId="29" xfId="42" applyFont="1" applyFill="1" applyBorder="1" applyAlignment="1"/>
    <xf numFmtId="0" fontId="35" fillId="27" borderId="30" xfId="42" applyFont="1" applyFill="1" applyBorder="1" applyAlignment="1">
      <alignment horizontal="right"/>
    </xf>
    <xf numFmtId="0" fontId="35" fillId="28" borderId="32" xfId="42" applyFont="1" applyFill="1" applyBorder="1" applyAlignment="1">
      <alignment horizontal="left"/>
    </xf>
    <xf numFmtId="0" fontId="1" fillId="27" borderId="29" xfId="42" applyFill="1" applyBorder="1" applyAlignment="1"/>
    <xf numFmtId="0" fontId="35" fillId="28" borderId="32" xfId="42" applyFont="1" applyFill="1" applyBorder="1"/>
    <xf numFmtId="0" fontId="41" fillId="0" borderId="32" xfId="42" applyFont="1" applyBorder="1" applyAlignment="1">
      <alignment horizontal="center"/>
    </xf>
    <xf numFmtId="0" fontId="37" fillId="0" borderId="32" xfId="42" applyFont="1" applyBorder="1" applyAlignment="1">
      <alignment horizontal="left"/>
    </xf>
    <xf numFmtId="0" fontId="35" fillId="0" borderId="32" xfId="42" applyFont="1" applyBorder="1"/>
    <xf numFmtId="165" fontId="35" fillId="0" borderId="32" xfId="42" applyNumberFormat="1" applyFont="1" applyBorder="1" applyAlignment="1">
      <alignment vertical="top" textRotation="255"/>
    </xf>
    <xf numFmtId="0" fontId="45" fillId="0" borderId="11" xfId="41" applyFont="1" applyBorder="1" applyAlignment="1"/>
    <xf numFmtId="0" fontId="45" fillId="0" borderId="11" xfId="41" applyFont="1" applyBorder="1" applyAlignment="1">
      <alignment horizontal="left" indent="1"/>
    </xf>
    <xf numFmtId="0" fontId="45" fillId="0" borderId="16" xfId="41" applyFont="1" applyBorder="1" applyAlignment="1">
      <alignment vertical="top" wrapText="1"/>
    </xf>
    <xf numFmtId="0" fontId="45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5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1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0" fontId="53" fillId="30" borderId="0" xfId="0" applyFont="1" applyFill="1">
      <alignment vertical="center"/>
    </xf>
    <xf numFmtId="0" fontId="35" fillId="24" borderId="44" xfId="41" applyNumberFormat="1" applyFont="1" applyFill="1" applyBorder="1" applyAlignment="1">
      <alignment horizontal="center" vertical="center"/>
    </xf>
    <xf numFmtId="0" fontId="35" fillId="0" borderId="45" xfId="41" applyFont="1" applyBorder="1"/>
    <xf numFmtId="0" fontId="30" fillId="24" borderId="41" xfId="41" applyFont="1" applyFill="1" applyBorder="1" applyAlignment="1">
      <alignment horizontal="left" vertical="center"/>
    </xf>
    <xf numFmtId="0" fontId="45" fillId="24" borderId="10" xfId="41" applyFont="1" applyFill="1" applyBorder="1" applyAlignment="1">
      <alignment horizontal="left"/>
    </xf>
    <xf numFmtId="0" fontId="45" fillId="24" borderId="46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30" fillId="24" borderId="41" xfId="41" applyFont="1" applyFill="1" applyBorder="1" applyAlignment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38" fillId="24" borderId="46" xfId="39" applyFont="1" applyFill="1" applyBorder="1" applyAlignment="1">
      <alignment horizontal="left" wrapText="1"/>
    </xf>
    <xf numFmtId="0" fontId="35" fillId="0" borderId="47" xfId="41" applyFont="1" applyFill="1" applyBorder="1" applyAlignment="1">
      <alignment horizontal="left"/>
    </xf>
    <xf numFmtId="0" fontId="54" fillId="30" borderId="49" xfId="41" applyFont="1" applyFill="1" applyBorder="1" applyAlignment="1">
      <alignment vertical="center"/>
    </xf>
    <xf numFmtId="0" fontId="35" fillId="0" borderId="36" xfId="41" applyFont="1" applyBorder="1"/>
    <xf numFmtId="0" fontId="35" fillId="0" borderId="36" xfId="41" applyFont="1" applyBorder="1" applyAlignment="1">
      <alignment textRotation="255"/>
    </xf>
    <xf numFmtId="0" fontId="54" fillId="30" borderId="49" xfId="41" applyFont="1" applyFill="1" applyBorder="1" applyAlignment="1">
      <alignment vertical="top"/>
    </xf>
    <xf numFmtId="0" fontId="54" fillId="30" borderId="52" xfId="41" applyFont="1" applyFill="1" applyBorder="1" applyAlignment="1">
      <alignment vertical="top"/>
    </xf>
    <xf numFmtId="0" fontId="54" fillId="30" borderId="52" xfId="41" applyFont="1" applyFill="1" applyBorder="1" applyAlignment="1">
      <alignment vertical="center"/>
    </xf>
    <xf numFmtId="0" fontId="41" fillId="0" borderId="47" xfId="41" applyFont="1" applyBorder="1" applyAlignment="1">
      <alignment horizontal="center"/>
    </xf>
    <xf numFmtId="0" fontId="55" fillId="30" borderId="53" xfId="41" applyFont="1" applyFill="1" applyBorder="1"/>
    <xf numFmtId="0" fontId="54" fillId="30" borderId="54" xfId="41" applyFont="1" applyFill="1" applyBorder="1" applyAlignment="1">
      <alignment horizontal="left"/>
    </xf>
    <xf numFmtId="0" fontId="55" fillId="30" borderId="54" xfId="41" applyFont="1" applyFill="1" applyBorder="1"/>
    <xf numFmtId="0" fontId="55" fillId="30" borderId="54" xfId="41" applyFont="1" applyFill="1" applyBorder="1" applyAlignment="1">
      <alignment horizontal="right"/>
    </xf>
    <xf numFmtId="0" fontId="54" fillId="30" borderId="54" xfId="41" applyFont="1" applyFill="1" applyBorder="1" applyAlignment="1">
      <alignment vertical="top" textRotation="180"/>
    </xf>
    <xf numFmtId="0" fontId="54" fillId="30" borderId="55" xfId="41" applyFont="1" applyFill="1" applyBorder="1" applyAlignment="1">
      <alignment vertical="top"/>
    </xf>
    <xf numFmtId="0" fontId="38" fillId="24" borderId="42" xfId="40" applyFont="1" applyFill="1" applyBorder="1" applyAlignment="1">
      <alignment wrapText="1"/>
    </xf>
    <xf numFmtId="0" fontId="38" fillId="24" borderId="43" xfId="40" applyFont="1" applyFill="1" applyBorder="1" applyAlignment="1">
      <alignment wrapText="1"/>
    </xf>
    <xf numFmtId="0" fontId="38" fillId="24" borderId="46" xfId="40" applyFont="1" applyFill="1" applyBorder="1" applyAlignment="1">
      <alignment horizontal="left" wrapText="1"/>
    </xf>
    <xf numFmtId="0" fontId="35" fillId="24" borderId="44" xfId="42" applyNumberFormat="1" applyFont="1" applyFill="1" applyBorder="1" applyAlignment="1">
      <alignment horizontal="center" vertical="center"/>
    </xf>
    <xf numFmtId="0" fontId="35" fillId="0" borderId="47" xfId="42" applyFont="1" applyFill="1" applyBorder="1" applyAlignment="1">
      <alignment horizontal="left"/>
    </xf>
    <xf numFmtId="0" fontId="41" fillId="0" borderId="47" xfId="42" applyFont="1" applyBorder="1" applyAlignment="1">
      <alignment horizontal="center"/>
    </xf>
    <xf numFmtId="0" fontId="55" fillId="30" borderId="53" xfId="42" applyFont="1" applyFill="1" applyBorder="1"/>
    <xf numFmtId="0" fontId="54" fillId="30" borderId="48" xfId="42" applyFont="1" applyFill="1" applyBorder="1" applyAlignment="1">
      <alignment horizontal="left"/>
    </xf>
    <xf numFmtId="0" fontId="55" fillId="30" borderId="48" xfId="42" applyFont="1" applyFill="1" applyBorder="1"/>
    <xf numFmtId="0" fontId="55" fillId="30" borderId="48" xfId="42" applyFont="1" applyFill="1" applyBorder="1" applyAlignment="1">
      <alignment horizontal="right"/>
    </xf>
    <xf numFmtId="0" fontId="54" fillId="30" borderId="48" xfId="42" applyFont="1" applyFill="1" applyBorder="1" applyAlignment="1">
      <alignment vertical="top" textRotation="180"/>
    </xf>
    <xf numFmtId="0" fontId="54" fillId="30" borderId="52" xfId="42" applyFont="1" applyFill="1" applyBorder="1" applyAlignment="1">
      <alignment vertical="center"/>
    </xf>
    <xf numFmtId="0" fontId="54" fillId="30" borderId="49" xfId="42" applyFont="1" applyFill="1" applyBorder="1" applyAlignment="1">
      <alignment vertical="center"/>
    </xf>
    <xf numFmtId="0" fontId="54" fillId="30" borderId="52" xfId="42" applyFont="1" applyFill="1" applyBorder="1" applyAlignment="1">
      <alignment vertical="top"/>
    </xf>
    <xf numFmtId="0" fontId="54" fillId="30" borderId="49" xfId="42" applyFont="1" applyFill="1" applyBorder="1" applyAlignment="1">
      <alignment vertical="top"/>
    </xf>
    <xf numFmtId="0" fontId="54" fillId="30" borderId="50" xfId="42" applyFont="1" applyFill="1" applyBorder="1" applyAlignment="1">
      <alignment vertical="top"/>
    </xf>
    <xf numFmtId="0" fontId="54" fillId="30" borderId="51" xfId="42" applyFont="1" applyFill="1" applyBorder="1" applyAlignment="1">
      <alignment vertical="top"/>
    </xf>
    <xf numFmtId="0" fontId="35" fillId="0" borderId="36" xfId="42" applyFont="1" applyBorder="1"/>
    <xf numFmtId="0" fontId="35" fillId="0" borderId="36" xfId="42" applyFont="1" applyBorder="1" applyAlignment="1">
      <alignment textRotation="255"/>
    </xf>
    <xf numFmtId="0" fontId="38" fillId="24" borderId="46" xfId="40" applyFont="1" applyFill="1" applyBorder="1" applyAlignment="1">
      <alignment horizontal="left" wrapText="1"/>
    </xf>
    <xf numFmtId="0" fontId="35" fillId="0" borderId="47" xfId="42" applyFont="1" applyFill="1" applyBorder="1" applyAlignment="1">
      <alignment horizontal="left"/>
    </xf>
    <xf numFmtId="0" fontId="35" fillId="0" borderId="0" xfId="42" applyFont="1" applyBorder="1" applyAlignment="1">
      <alignment horizontal="right"/>
    </xf>
    <xf numFmtId="0" fontId="1" fillId="27" borderId="38" xfId="42" applyFill="1" applyBorder="1" applyAlignment="1"/>
    <xf numFmtId="0" fontId="35" fillId="28" borderId="40" xfId="42" applyFont="1" applyFill="1" applyBorder="1"/>
    <xf numFmtId="0" fontId="23" fillId="0" borderId="41" xfId="41" applyFont="1" applyBorder="1" applyAlignment="1">
      <alignment horizontal="center" vertical="center"/>
    </xf>
    <xf numFmtId="0" fontId="45" fillId="0" borderId="41" xfId="41" applyFont="1" applyBorder="1" applyAlignment="1">
      <alignment horizontal="left"/>
    </xf>
    <xf numFmtId="0" fontId="30" fillId="24" borderId="41" xfId="41" applyFont="1" applyFill="1" applyBorder="1" applyAlignment="1">
      <alignment horizontal="left" vertical="center"/>
    </xf>
    <xf numFmtId="0" fontId="45" fillId="0" borderId="41" xfId="41" applyFont="1" applyBorder="1" applyAlignment="1">
      <alignment horizontal="left" vertical="center"/>
    </xf>
    <xf numFmtId="1" fontId="30" fillId="24" borderId="41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45" fillId="24" borderId="10" xfId="41" applyFont="1" applyFill="1" applyBorder="1" applyAlignment="1">
      <alignment horizontal="left"/>
    </xf>
    <xf numFmtId="0" fontId="45" fillId="24" borderId="46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45" fillId="24" borderId="10" xfId="41" applyFont="1" applyFill="1" applyBorder="1" applyAlignment="1">
      <alignment horizontal="left" vertical="top" wrapText="1"/>
    </xf>
    <xf numFmtId="0" fontId="45" fillId="24" borderId="46" xfId="41" applyFont="1" applyFill="1" applyBorder="1" applyAlignment="1">
      <alignment horizontal="left" vertical="top" wrapText="1"/>
    </xf>
    <xf numFmtId="0" fontId="45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6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0" fontId="45" fillId="24" borderId="41" xfId="41" applyFont="1" applyFill="1" applyBorder="1" applyAlignment="1">
      <alignment horizontal="left"/>
    </xf>
    <xf numFmtId="0" fontId="30" fillId="24" borderId="41" xfId="41" applyFont="1" applyFill="1" applyBorder="1" applyAlignment="1">
      <alignment horizontal="left"/>
    </xf>
    <xf numFmtId="0" fontId="45" fillId="24" borderId="41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46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8" xfId="39" applyFont="1" applyFill="1" applyBorder="1" applyAlignment="1">
      <alignment horizontal="left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5" fillId="24" borderId="58" xfId="39" applyFont="1" applyFill="1" applyBorder="1" applyAlignment="1">
      <alignment horizontal="center" wrapText="1"/>
    </xf>
    <xf numFmtId="0" fontId="35" fillId="24" borderId="46" xfId="39" applyFont="1" applyFill="1" applyBorder="1" applyAlignment="1">
      <alignment horizontal="center" wrapText="1"/>
    </xf>
    <xf numFmtId="0" fontId="35" fillId="24" borderId="60" xfId="39" applyFont="1" applyFill="1" applyBorder="1" applyAlignment="1">
      <alignment horizontal="center" wrapText="1"/>
    </xf>
    <xf numFmtId="0" fontId="36" fillId="24" borderId="61" xfId="41" applyFont="1" applyFill="1" applyBorder="1" applyAlignment="1">
      <alignment horizontal="center" vertical="center" wrapText="1"/>
    </xf>
    <xf numFmtId="0" fontId="38" fillId="24" borderId="10" xfId="39" applyFont="1" applyFill="1" applyBorder="1" applyAlignment="1">
      <alignment horizontal="center" wrapText="1"/>
    </xf>
    <xf numFmtId="0" fontId="38" fillId="24" borderId="46" xfId="39" applyFont="1" applyFill="1" applyBorder="1" applyAlignment="1">
      <alignment horizontal="center" wrapText="1"/>
    </xf>
    <xf numFmtId="0" fontId="35" fillId="0" borderId="32" xfId="41" applyFont="1" applyBorder="1" applyAlignment="1">
      <alignment horizontal="left" vertical="top"/>
    </xf>
    <xf numFmtId="0" fontId="35" fillId="0" borderId="36" xfId="41" applyFont="1" applyBorder="1" applyAlignment="1">
      <alignment horizontal="left" vertical="top"/>
    </xf>
    <xf numFmtId="0" fontId="35" fillId="0" borderId="47" xfId="41" applyFont="1" applyFill="1" applyBorder="1" applyAlignment="1">
      <alignment horizontal="left"/>
    </xf>
    <xf numFmtId="0" fontId="35" fillId="0" borderId="0" xfId="41" applyFont="1" applyBorder="1" applyAlignment="1">
      <alignment horizontal="right"/>
    </xf>
    <xf numFmtId="0" fontId="36" fillId="24" borderId="64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6" fillId="24" borderId="64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65" xfId="39" applyFont="1" applyFill="1" applyBorder="1" applyAlignment="1">
      <alignment horizontal="left" wrapText="1"/>
    </xf>
    <xf numFmtId="0" fontId="38" fillId="24" borderId="66" xfId="39" applyFont="1" applyFill="1" applyBorder="1" applyAlignment="1">
      <alignment horizontal="left" wrapText="1"/>
    </xf>
    <xf numFmtId="0" fontId="35" fillId="24" borderId="44" xfId="41" applyFont="1" applyFill="1" applyBorder="1" applyAlignment="1">
      <alignment horizontal="center" vertical="center"/>
    </xf>
    <xf numFmtId="0" fontId="35" fillId="24" borderId="56" xfId="41" applyFont="1" applyFill="1" applyBorder="1" applyAlignment="1">
      <alignment horizontal="center" vertical="center"/>
    </xf>
    <xf numFmtId="0" fontId="35" fillId="24" borderId="57" xfId="41" applyFont="1" applyFill="1" applyBorder="1" applyAlignment="1">
      <alignment horizontal="center" vertical="center"/>
    </xf>
    <xf numFmtId="0" fontId="36" fillId="24" borderId="58" xfId="41" applyFont="1" applyFill="1" applyBorder="1" applyAlignment="1">
      <alignment horizontal="center" vertical="center" wrapText="1"/>
    </xf>
    <xf numFmtId="0" fontId="36" fillId="24" borderId="59" xfId="41" applyFont="1" applyFill="1" applyBorder="1" applyAlignment="1">
      <alignment horizontal="center" vertical="center" wrapText="1"/>
    </xf>
    <xf numFmtId="0" fontId="35" fillId="0" borderId="32" xfId="41" applyFont="1" applyBorder="1" applyAlignment="1">
      <alignment horizontal="left"/>
    </xf>
    <xf numFmtId="0" fontId="35" fillId="24" borderId="67" xfId="41" applyFont="1" applyFill="1" applyBorder="1" applyAlignment="1">
      <alignment horizontal="center" vertical="center"/>
    </xf>
    <xf numFmtId="0" fontId="35" fillId="24" borderId="68" xfId="41" applyFont="1" applyFill="1" applyBorder="1" applyAlignment="1">
      <alignment horizontal="center" vertical="center"/>
    </xf>
    <xf numFmtId="0" fontId="35" fillId="24" borderId="69" xfId="41" applyFont="1" applyFill="1" applyBorder="1" applyAlignment="1">
      <alignment horizontal="center" vertical="center"/>
    </xf>
    <xf numFmtId="0" fontId="35" fillId="24" borderId="70" xfId="41" applyFont="1" applyFill="1" applyBorder="1" applyAlignment="1">
      <alignment horizontal="center" vertical="center"/>
    </xf>
    <xf numFmtId="49" fontId="38" fillId="24" borderId="73" xfId="39" applyNumberFormat="1" applyFont="1" applyFill="1" applyBorder="1" applyAlignment="1">
      <alignment horizontal="left" wrapText="1"/>
    </xf>
    <xf numFmtId="49" fontId="38" fillId="24" borderId="74" xfId="39" applyNumberFormat="1" applyFont="1" applyFill="1" applyBorder="1" applyAlignment="1">
      <alignment horizontal="left" wrapText="1"/>
    </xf>
    <xf numFmtId="49" fontId="38" fillId="24" borderId="75" xfId="39" applyNumberFormat="1" applyFont="1" applyFill="1" applyBorder="1" applyAlignment="1">
      <alignment horizontal="left" wrapText="1"/>
    </xf>
    <xf numFmtId="0" fontId="35" fillId="0" borderId="38" xfId="42" applyFont="1" applyBorder="1" applyAlignment="1">
      <alignment horizontal="right"/>
    </xf>
    <xf numFmtId="0" fontId="35" fillId="0" borderId="39" xfId="42" applyFont="1" applyBorder="1" applyAlignment="1">
      <alignment horizontal="right"/>
    </xf>
    <xf numFmtId="0" fontId="36" fillId="24" borderId="64" xfId="40" applyFont="1" applyFill="1" applyBorder="1" applyAlignment="1">
      <alignment horizontal="left" wrapText="1"/>
    </xf>
    <xf numFmtId="0" fontId="36" fillId="24" borderId="11" xfId="40" applyFont="1" applyFill="1" applyBorder="1" applyAlignment="1">
      <alignment horizontal="left" wrapText="1"/>
    </xf>
    <xf numFmtId="0" fontId="38" fillId="24" borderId="10" xfId="40" applyFont="1" applyFill="1" applyBorder="1" applyAlignment="1">
      <alignment horizontal="center" wrapText="1"/>
    </xf>
    <xf numFmtId="0" fontId="38" fillId="24" borderId="46" xfId="40" applyFont="1" applyFill="1" applyBorder="1" applyAlignment="1">
      <alignment horizontal="center" wrapText="1"/>
    </xf>
    <xf numFmtId="0" fontId="36" fillId="24" borderId="28" xfId="40" applyFont="1" applyFill="1" applyBorder="1" applyAlignment="1">
      <alignment horizontal="left" wrapText="1"/>
    </xf>
    <xf numFmtId="0" fontId="36" fillId="24" borderId="29" xfId="40" applyFont="1" applyFill="1" applyBorder="1" applyAlignment="1">
      <alignment horizontal="left" wrapText="1"/>
    </xf>
    <xf numFmtId="0" fontId="36" fillId="24" borderId="30" xfId="40" applyFont="1" applyFill="1" applyBorder="1" applyAlignment="1">
      <alignment horizontal="left" wrapText="1"/>
    </xf>
    <xf numFmtId="0" fontId="35" fillId="24" borderId="58" xfId="40" applyFont="1" applyFill="1" applyBorder="1" applyAlignment="1">
      <alignment horizontal="center" wrapText="1"/>
    </xf>
    <xf numFmtId="0" fontId="35" fillId="24" borderId="46" xfId="40" applyFont="1" applyFill="1" applyBorder="1" applyAlignment="1">
      <alignment horizontal="center" wrapText="1"/>
    </xf>
    <xf numFmtId="0" fontId="35" fillId="24" borderId="60" xfId="40" applyFont="1" applyFill="1" applyBorder="1" applyAlignment="1">
      <alignment horizontal="center" wrapText="1"/>
    </xf>
    <xf numFmtId="0" fontId="38" fillId="24" borderId="65" xfId="40" applyFont="1" applyFill="1" applyBorder="1" applyAlignment="1">
      <alignment horizontal="left" wrapText="1"/>
    </xf>
    <xf numFmtId="0" fontId="38" fillId="24" borderId="66" xfId="40" applyFont="1" applyFill="1" applyBorder="1" applyAlignment="1">
      <alignment horizontal="left" wrapText="1"/>
    </xf>
    <xf numFmtId="0" fontId="35" fillId="0" borderId="32" xfId="42" applyFont="1" applyBorder="1" applyAlignment="1">
      <alignment horizontal="left"/>
    </xf>
    <xf numFmtId="0" fontId="35" fillId="0" borderId="32" xfId="42" applyFont="1" applyBorder="1" applyAlignment="1">
      <alignment horizontal="left" vertical="top"/>
    </xf>
    <xf numFmtId="0" fontId="35" fillId="0" borderId="36" xfId="42" applyFont="1" applyBorder="1" applyAlignment="1">
      <alignment horizontal="left" vertical="top"/>
    </xf>
    <xf numFmtId="0" fontId="35" fillId="24" borderId="44" xfId="42" applyFont="1" applyFill="1" applyBorder="1" applyAlignment="1">
      <alignment horizontal="center" vertical="center"/>
    </xf>
    <xf numFmtId="0" fontId="35" fillId="24" borderId="56" xfId="42" applyFont="1" applyFill="1" applyBorder="1" applyAlignment="1">
      <alignment horizontal="center" vertical="center"/>
    </xf>
    <xf numFmtId="0" fontId="35" fillId="24" borderId="57" xfId="42" applyFont="1" applyFill="1" applyBorder="1" applyAlignment="1">
      <alignment horizontal="center" vertical="center"/>
    </xf>
    <xf numFmtId="0" fontId="36" fillId="24" borderId="64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6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61" xfId="42" applyFont="1" applyFill="1" applyBorder="1" applyAlignment="1">
      <alignment horizontal="center" vertical="center" wrapText="1"/>
    </xf>
    <xf numFmtId="0" fontId="35" fillId="24" borderId="70" xfId="42" applyFont="1" applyFill="1" applyBorder="1" applyAlignment="1">
      <alignment horizontal="center" vertical="center"/>
    </xf>
    <xf numFmtId="0" fontId="35" fillId="24" borderId="69" xfId="42" applyFont="1" applyFill="1" applyBorder="1" applyAlignment="1">
      <alignment horizontal="center" vertical="center"/>
    </xf>
    <xf numFmtId="0" fontId="35" fillId="24" borderId="67" xfId="42" applyFont="1" applyFill="1" applyBorder="1" applyAlignment="1">
      <alignment horizontal="center" vertical="center"/>
    </xf>
    <xf numFmtId="0" fontId="35" fillId="24" borderId="68" xfId="42" applyFont="1" applyFill="1" applyBorder="1" applyAlignment="1">
      <alignment horizontal="center" vertical="center"/>
    </xf>
    <xf numFmtId="0" fontId="35" fillId="0" borderId="47" xfId="42" applyFont="1" applyFill="1" applyBorder="1" applyAlignment="1">
      <alignment horizontal="left"/>
    </xf>
    <xf numFmtId="0" fontId="36" fillId="24" borderId="58" xfId="42" applyFont="1" applyFill="1" applyBorder="1" applyAlignment="1">
      <alignment horizontal="center" vertical="center" wrapText="1"/>
    </xf>
    <xf numFmtId="0" fontId="36" fillId="24" borderId="59" xfId="42" applyFont="1" applyFill="1" applyBorder="1" applyAlignment="1">
      <alignment horizontal="center" vertical="center" wrapText="1"/>
    </xf>
    <xf numFmtId="0" fontId="36" fillId="24" borderId="71" xfId="39" applyFont="1" applyFill="1" applyBorder="1" applyAlignment="1">
      <alignment horizontal="left" wrapText="1"/>
    </xf>
    <xf numFmtId="0" fontId="36" fillId="24" borderId="45" xfId="39" applyFont="1" applyFill="1" applyBorder="1" applyAlignment="1">
      <alignment horizontal="left" wrapText="1"/>
    </xf>
    <xf numFmtId="49" fontId="38" fillId="24" borderId="45" xfId="39" applyNumberFormat="1" applyFont="1" applyFill="1" applyBorder="1" applyAlignment="1">
      <alignment horizontal="left" wrapText="1"/>
    </xf>
    <xf numFmtId="0" fontId="34" fillId="0" borderId="45" xfId="0" applyFont="1" applyBorder="1">
      <alignment vertical="center"/>
    </xf>
    <xf numFmtId="0" fontId="38" fillId="24" borderId="62" xfId="40" applyFont="1" applyFill="1" applyBorder="1" applyAlignment="1">
      <alignment horizontal="left" wrapText="1"/>
    </xf>
    <xf numFmtId="0" fontId="38" fillId="24" borderId="42" xfId="40" applyFont="1" applyFill="1" applyBorder="1" applyAlignment="1">
      <alignment horizontal="left" wrapText="1"/>
    </xf>
    <xf numFmtId="0" fontId="35" fillId="27" borderId="28" xfId="41" applyFont="1" applyFill="1" applyBorder="1" applyAlignment="1">
      <alignment horizontal="right" vertical="top" wrapText="1"/>
    </xf>
    <xf numFmtId="0" fontId="35" fillId="27" borderId="29" xfId="41" applyFont="1" applyFill="1" applyBorder="1" applyAlignment="1">
      <alignment horizontal="right" vertical="top" wrapText="1"/>
    </xf>
    <xf numFmtId="0" fontId="35" fillId="27" borderId="30" xfId="41" applyFont="1" applyFill="1" applyBorder="1" applyAlignment="1">
      <alignment horizontal="right" vertical="top" wrapText="1"/>
    </xf>
    <xf numFmtId="49" fontId="38" fillId="24" borderId="72" xfId="39" applyNumberFormat="1" applyFont="1" applyFill="1" applyBorder="1" applyAlignment="1">
      <alignment horizontal="left" wrapText="1"/>
    </xf>
    <xf numFmtId="0" fontId="35" fillId="0" borderId="37" xfId="42" applyFont="1" applyBorder="1" applyAlignment="1">
      <alignment horizontal="right"/>
    </xf>
    <xf numFmtId="0" fontId="35" fillId="0" borderId="0" xfId="42" applyFont="1" applyBorder="1" applyAlignment="1">
      <alignment horizontal="right"/>
    </xf>
    <xf numFmtId="0" fontId="36" fillId="24" borderId="80" xfId="39" applyFont="1" applyFill="1" applyBorder="1" applyAlignment="1">
      <alignment horizontal="left" wrapText="1"/>
    </xf>
    <xf numFmtId="0" fontId="36" fillId="24" borderId="79" xfId="39" applyFont="1" applyFill="1" applyBorder="1" applyAlignment="1">
      <alignment horizontal="left" wrapText="1"/>
    </xf>
    <xf numFmtId="49" fontId="38" fillId="24" borderId="79" xfId="39" applyNumberFormat="1" applyFont="1" applyFill="1" applyBorder="1" applyAlignment="1">
      <alignment horizontal="left" wrapText="1"/>
    </xf>
    <xf numFmtId="0" fontId="36" fillId="24" borderId="73" xfId="39" applyFont="1" applyFill="1" applyBorder="1" applyAlignment="1">
      <alignment horizontal="left" wrapText="1"/>
    </xf>
    <xf numFmtId="0" fontId="36" fillId="24" borderId="74" xfId="39" applyFont="1" applyFill="1" applyBorder="1" applyAlignment="1">
      <alignment horizontal="left" wrapText="1"/>
    </xf>
    <xf numFmtId="0" fontId="36" fillId="24" borderId="76" xfId="40" applyFont="1" applyFill="1" applyBorder="1" applyAlignment="1">
      <alignment horizontal="left" wrapText="1"/>
    </xf>
    <xf numFmtId="0" fontId="36" fillId="24" borderId="77" xfId="40" applyFont="1" applyFill="1" applyBorder="1" applyAlignment="1">
      <alignment horizontal="left" wrapText="1"/>
    </xf>
    <xf numFmtId="0" fontId="36" fillId="24" borderId="78" xfId="40" applyFont="1" applyFill="1" applyBorder="1" applyAlignment="1">
      <alignment horizontal="left" wrapText="1"/>
    </xf>
    <xf numFmtId="0" fontId="38" fillId="24" borderId="43" xfId="40" applyFont="1" applyFill="1" applyBorder="1" applyAlignment="1">
      <alignment horizontal="left" wrapText="1"/>
    </xf>
    <xf numFmtId="0" fontId="35" fillId="0" borderId="81" xfId="42" applyFont="1" applyFill="1" applyBorder="1" applyAlignment="1">
      <alignment horizontal="left"/>
    </xf>
    <xf numFmtId="0" fontId="35" fillId="0" borderId="54" xfId="42" applyFont="1" applyFill="1" applyBorder="1" applyAlignment="1">
      <alignment horizontal="left"/>
    </xf>
    <xf numFmtId="0" fontId="35" fillId="0" borderId="82" xfId="42" applyFont="1" applyFill="1" applyBorder="1" applyAlignment="1">
      <alignment horizontal="left"/>
    </xf>
    <xf numFmtId="0" fontId="35" fillId="0" borderId="28" xfId="42" applyFont="1" applyBorder="1" applyAlignment="1">
      <alignment horizontal="left"/>
    </xf>
    <xf numFmtId="0" fontId="35" fillId="0" borderId="29" xfId="42" applyFont="1" applyBorder="1" applyAlignment="1">
      <alignment horizontal="left"/>
    </xf>
    <xf numFmtId="0" fontId="35" fillId="0" borderId="30" xfId="42" applyFont="1" applyBorder="1" applyAlignment="1">
      <alignment horizontal="left"/>
    </xf>
    <xf numFmtId="0" fontId="35" fillId="0" borderId="28" xfId="42" applyFont="1" applyBorder="1" applyAlignment="1">
      <alignment horizontal="left" vertical="top"/>
    </xf>
    <xf numFmtId="0" fontId="35" fillId="0" borderId="29" xfId="42" applyFont="1" applyBorder="1" applyAlignment="1">
      <alignment horizontal="left" vertical="top"/>
    </xf>
    <xf numFmtId="0" fontId="35" fillId="0" borderId="30" xfId="42" applyFont="1" applyBorder="1" applyAlignment="1">
      <alignment horizontal="left" vertical="top"/>
    </xf>
    <xf numFmtId="0" fontId="35" fillId="0" borderId="33" xfId="42" applyFont="1" applyBorder="1" applyAlignment="1">
      <alignment horizontal="left" vertical="top"/>
    </xf>
    <xf numFmtId="0" fontId="35" fillId="0" borderId="34" xfId="42" applyFont="1" applyBorder="1" applyAlignment="1">
      <alignment horizontal="left" vertical="top"/>
    </xf>
    <xf numFmtId="0" fontId="35" fillId="0" borderId="35" xfId="42" applyFont="1" applyBorder="1" applyAlignment="1">
      <alignment horizontal="left" vertical="top"/>
    </xf>
    <xf numFmtId="0" fontId="35" fillId="27" borderId="33" xfId="42" applyFont="1" applyFill="1" applyBorder="1" applyAlignment="1">
      <alignment horizontal="right" wrapText="1"/>
    </xf>
    <xf numFmtId="0" fontId="35" fillId="27" borderId="34" xfId="42" applyFont="1" applyFill="1" applyBorder="1" applyAlignment="1">
      <alignment horizontal="right" wrapText="1"/>
    </xf>
    <xf numFmtId="0" fontId="35" fillId="27" borderId="35" xfId="42" applyFont="1" applyFill="1" applyBorder="1" applyAlignment="1">
      <alignment horizontal="right" wrapText="1"/>
    </xf>
    <xf numFmtId="0" fontId="35" fillId="27" borderId="28" xfId="42" applyFont="1" applyFill="1" applyBorder="1" applyAlignment="1">
      <alignment horizontal="right" vertical="top" wrapText="1"/>
    </xf>
    <xf numFmtId="0" fontId="35" fillId="27" borderId="29" xfId="42" applyFont="1" applyFill="1" applyBorder="1" applyAlignment="1">
      <alignment horizontal="right" vertical="top" wrapText="1"/>
    </xf>
    <xf numFmtId="0" fontId="35" fillId="27" borderId="30" xfId="42" applyFont="1" applyFill="1" applyBorder="1" applyAlignment="1">
      <alignment horizontal="right" vertical="top" wrapText="1"/>
    </xf>
    <xf numFmtId="1" fontId="24" fillId="24" borderId="83" xfId="41" applyNumberFormat="1" applyFont="1" applyFill="1" applyBorder="1" applyAlignment="1">
      <alignment vertical="center"/>
    </xf>
    <xf numFmtId="49" fontId="24" fillId="24" borderId="84" xfId="41" applyNumberFormat="1" applyFont="1" applyFill="1" applyBorder="1" applyAlignment="1">
      <alignment horizontal="left" vertical="center"/>
    </xf>
    <xf numFmtId="0" fontId="24" fillId="24" borderId="84" xfId="41" applyFont="1" applyFill="1" applyBorder="1" applyAlignment="1">
      <alignment horizontal="left" vertical="center"/>
    </xf>
    <xf numFmtId="0" fontId="24" fillId="24" borderId="85" xfId="41" applyFont="1" applyFill="1" applyBorder="1" applyAlignment="1">
      <alignment horizontal="left" vertical="center"/>
    </xf>
    <xf numFmtId="0" fontId="56" fillId="24" borderId="15" xfId="34" applyNumberFormat="1" applyFont="1" applyFill="1" applyBorder="1" applyAlignment="1" applyProtection="1">
      <alignment horizontal="left" vertical="center"/>
    </xf>
    <xf numFmtId="0" fontId="57" fillId="24" borderId="15" xfId="34" applyNumberFormat="1" applyFont="1" applyFill="1" applyBorder="1" applyAlignment="1" applyProtection="1">
      <alignment horizontal="left" vertical="center"/>
    </xf>
    <xf numFmtId="0" fontId="24" fillId="24" borderId="10" xfId="41" applyFont="1" applyFill="1" applyBorder="1" applyAlignment="1">
      <alignment horizontal="center"/>
    </xf>
    <xf numFmtId="0" fontId="24" fillId="24" borderId="46" xfId="41" applyFont="1" applyFill="1" applyBorder="1" applyAlignment="1">
      <alignment horizontal="center"/>
    </xf>
    <xf numFmtId="0" fontId="24" fillId="24" borderId="11" xfId="41" applyFont="1" applyFill="1" applyBorder="1" applyAlignment="1">
      <alignment horizontal="center"/>
    </xf>
    <xf numFmtId="14" fontId="45" fillId="24" borderId="10" xfId="41" applyNumberFormat="1" applyFont="1" applyFill="1" applyBorder="1" applyAlignment="1">
      <alignment horizontal="center" vertical="top"/>
    </xf>
    <xf numFmtId="14" fontId="45" fillId="24" borderId="46" xfId="41" applyNumberFormat="1" applyFont="1" applyFill="1" applyBorder="1" applyAlignment="1">
      <alignment horizontal="center" vertical="top"/>
    </xf>
    <xf numFmtId="14" fontId="45" fillId="24" borderId="11" xfId="41" applyNumberFormat="1" applyFont="1" applyFill="1" applyBorder="1" applyAlignment="1">
      <alignment horizontal="center" vertical="top"/>
    </xf>
    <xf numFmtId="0" fontId="58" fillId="24" borderId="62" xfId="40" applyFont="1" applyFill="1" applyBorder="1" applyAlignment="1">
      <alignment horizontal="center" wrapText="1"/>
    </xf>
    <xf numFmtId="0" fontId="58" fillId="24" borderId="42" xfId="40" applyFont="1" applyFill="1" applyBorder="1" applyAlignment="1">
      <alignment horizontal="center" wrapText="1"/>
    </xf>
    <xf numFmtId="0" fontId="58" fillId="24" borderId="63" xfId="40" applyFont="1" applyFill="1" applyBorder="1" applyAlignment="1">
      <alignment horizontal="center" wrapText="1"/>
    </xf>
    <xf numFmtId="0" fontId="58" fillId="24" borderId="58" xfId="41" applyFont="1" applyFill="1" applyBorder="1" applyAlignment="1">
      <alignment horizontal="center"/>
    </xf>
    <xf numFmtId="0" fontId="58" fillId="24" borderId="46" xfId="41" applyFont="1" applyFill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EDCFE7CA-37DC-4D19-AD9C-19FBA9BC0EC4}"/>
    <cellStyle name="Normal_Sheet1" xfId="39" xr:uid="{C52B2469-0C22-423B-AACE-F47F9944BC7B}"/>
    <cellStyle name="Normal_Sheet1_Template_UnitTest Case_v0.9" xfId="40" xr:uid="{9691D241-24E8-422D-8554-792AA8ACE6C7}"/>
    <cellStyle name="Normal_Template_UnitTest Case_v0.9" xfId="41" xr:uid="{ACE6A76A-FF2D-4817-869E-56315739ABC2}"/>
    <cellStyle name="Normal_Template_UnitTest Case_v0.9_Template_UnitTest Case_v0.9" xfId="42" xr:uid="{53B57792-E9A8-476D-BC0E-099EA2CA72C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 xr:uid="{5A80DF31-6366-4E5D-B709-A36AA77559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48"/>
          <c:y val="3.90624132708486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5A-4CA1-B2AB-2EF1DF2D142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5A-4CA1-B2AB-2EF1DF2D14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5A-4CA1-B2AB-2EF1DF2D14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Report'!$F$27:$H$27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A-4CA1-B2AB-2EF1DF2D142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95A-4CA1-B2AB-2EF1DF2D14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695A-4CA1-B2AB-2EF1DF2D14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95A-4CA1-B2AB-2EF1DF2D14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Report'!$F$26:$H$26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5A-4CA1-B2AB-2EF1DF2D142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95A-4CA1-B2AB-2EF1DF2D14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695A-4CA1-B2AB-2EF1DF2D14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695A-4CA1-B2AB-2EF1DF2D14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5A-4CA1-B2AB-2EF1DF2D142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95A-4CA1-B2AB-2EF1DF2D14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695A-4CA1-B2AB-2EF1DF2D14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695A-4CA1-B2AB-2EF1DF2D14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5A-4CA1-B2AB-2EF1DF2D142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95A-4CA1-B2AB-2EF1DF2D142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95A-4CA1-B2AB-2EF1DF2D14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95A-4CA1-B2AB-2EF1DF2D14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Report'!$F$27:$H$27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5A-4CA1-B2AB-2EF1DF2D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01425417060957"/>
          <c:y val="0.40182616900984053"/>
          <c:w val="9.5241071056594073E-2"/>
          <c:h val="0.30514626004075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92470014958"/>
          <c:y val="3.9525793220801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E77-4C24-97BD-B306FE52AC0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77-4C24-97BD-B306FE52AC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77-4C24-97BD-B306FE52AC0F}"/>
              </c:ext>
            </c:extLst>
          </c:dPt>
          <c:dLbls>
            <c:dLbl>
              <c:idx val="1"/>
              <c:layout>
                <c:manualLayout>
                  <c:x val="-6.033477638004419E-2"/>
                  <c:y val="-3.479897581609638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77-4C24-97BD-B306FE52AC0F}"/>
                </c:ext>
              </c:extLst>
            </c:dLbl>
            <c:dLbl>
              <c:idx val="2"/>
              <c:layout>
                <c:manualLayout>
                  <c:x val="9.4462700379584028E-2"/>
                  <c:y val="2.71011421737420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77-4C24-97BD-B306FE52AC0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Report'!$C$27:$E$27</c:f>
              <c:numCache>
                <c:formatCode>General</c:formatCode>
                <c:ptCount val="3"/>
                <c:pt idx="0">
                  <c:v>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7-4C24-97BD-B306FE52AC0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77-4C24-97BD-B306FE52AC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1E77-4C24-97BD-B306FE52AC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E77-4C24-97BD-B306FE52AC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Report'!$C$26:$E$26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7-4C24-97BD-B306FE52AC0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77-4C24-97BD-B306FE52AC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1E77-4C24-97BD-B306FE52AC0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1E77-4C24-97BD-B306FE52AC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7-4C24-97BD-B306FE52AC0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E77-4C24-97BD-B306FE52AC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1E77-4C24-97BD-B306FE52AC0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1E77-4C24-97BD-B306FE52AC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77-4C24-97BD-B306FE52AC0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E77-4C24-97BD-B306FE52AC0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E77-4C24-97BD-B306FE52AC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E77-4C24-97BD-B306FE52AC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Report'!$C$27:$E$27</c:f>
              <c:numCache>
                <c:formatCode>General</c:formatCode>
                <c:ptCount val="3"/>
                <c:pt idx="0">
                  <c:v>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77-4C24-97BD-B306FE52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2654055693244"/>
          <c:y val="0.44649682551149"/>
          <c:w val="0.21315473016072195"/>
          <c:h val="0.28747060287188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121920</xdr:rowOff>
    </xdr:from>
    <xdr:to>
      <xdr:col>0</xdr:col>
      <xdr:colOff>1181100</xdr:colOff>
      <xdr:row>1</xdr:row>
      <xdr:rowOff>845820</xdr:rowOff>
    </xdr:to>
    <xdr:pic>
      <xdr:nvPicPr>
        <xdr:cNvPr id="1054" name="Picture 2">
          <a:extLst>
            <a:ext uri="{FF2B5EF4-FFF2-40B4-BE49-F238E27FC236}">
              <a16:creationId xmlns:a16="http://schemas.microsoft.com/office/drawing/2014/main" id="{AF51ED97-51C0-A1E2-A493-265AAC2F9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89560"/>
          <a:ext cx="11201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34</xdr:row>
      <xdr:rowOff>0</xdr:rowOff>
    </xdr:from>
    <xdr:to>
      <xdr:col>9</xdr:col>
      <xdr:colOff>0</xdr:colOff>
      <xdr:row>49</xdr:row>
      <xdr:rowOff>7620</xdr:rowOff>
    </xdr:to>
    <xdr:graphicFrame macro="">
      <xdr:nvGraphicFramePr>
        <xdr:cNvPr id="2105" name="Chart 16">
          <a:extLst>
            <a:ext uri="{FF2B5EF4-FFF2-40B4-BE49-F238E27FC236}">
              <a16:creationId xmlns:a16="http://schemas.microsoft.com/office/drawing/2014/main" id="{159EDF7E-1ED3-2D0C-FE6E-2509260F1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34</xdr:row>
      <xdr:rowOff>22860</xdr:rowOff>
    </xdr:from>
    <xdr:to>
      <xdr:col>3</xdr:col>
      <xdr:colOff>213360</xdr:colOff>
      <xdr:row>49</xdr:row>
      <xdr:rowOff>0</xdr:rowOff>
    </xdr:to>
    <xdr:graphicFrame macro="">
      <xdr:nvGraphicFramePr>
        <xdr:cNvPr id="2106" name="Chart 17">
          <a:extLst>
            <a:ext uri="{FF2B5EF4-FFF2-40B4-BE49-F238E27FC236}">
              <a16:creationId xmlns:a16="http://schemas.microsoft.com/office/drawing/2014/main" id="{07CE44C4-6EAA-AC34-7FFB-0CBCEB4A4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4508-2941-43AC-9E5E-3EEEB770197D}">
  <dimension ref="A1:D49"/>
  <sheetViews>
    <sheetView topLeftCell="A24" zoomScale="85" zoomScaleNormal="85" workbookViewId="0"/>
  </sheetViews>
  <sheetFormatPr defaultColWidth="9" defaultRowHeight="13.8"/>
  <cols>
    <col min="1" max="1" width="119.33203125" style="149" customWidth="1"/>
    <col min="2" max="16384" width="9" style="149"/>
  </cols>
  <sheetData>
    <row r="1" spans="1:1" s="146" customFormat="1" ht="22.2">
      <c r="A1" s="145" t="s">
        <v>75</v>
      </c>
    </row>
    <row r="2" spans="1:1" s="146" customFormat="1" ht="22.2">
      <c r="A2" s="145"/>
    </row>
    <row r="3" spans="1:1" s="147" customFormat="1" ht="17.399999999999999">
      <c r="A3" s="150" t="s">
        <v>92</v>
      </c>
    </row>
    <row r="4" spans="1:1" ht="15" customHeight="1">
      <c r="A4" s="153" t="s">
        <v>73</v>
      </c>
    </row>
    <row r="5" spans="1:1" ht="15" customHeight="1">
      <c r="A5" s="153" t="s">
        <v>97</v>
      </c>
    </row>
    <row r="6" spans="1:1" ht="39.6">
      <c r="A6" s="154" t="s">
        <v>112</v>
      </c>
    </row>
    <row r="7" spans="1:1" ht="29.25" customHeight="1">
      <c r="A7" s="154" t="s">
        <v>115</v>
      </c>
    </row>
    <row r="8" spans="1:1" ht="30" customHeight="1">
      <c r="A8" s="155" t="s">
        <v>99</v>
      </c>
    </row>
    <row r="9" spans="1:1" s="158" customFormat="1" ht="16.5" customHeight="1">
      <c r="A9" s="157" t="s">
        <v>113</v>
      </c>
    </row>
    <row r="10" spans="1:1" ht="16.5" customHeight="1">
      <c r="A10" s="148"/>
    </row>
    <row r="11" spans="1:1" s="147" customFormat="1" ht="17.399999999999999">
      <c r="A11" s="150" t="s">
        <v>74</v>
      </c>
    </row>
    <row r="12" spans="1:1" s="151" customFormat="1" ht="15">
      <c r="A12" s="156" t="s">
        <v>58</v>
      </c>
    </row>
    <row r="13" spans="1:1" ht="39.6">
      <c r="A13" s="153" t="s">
        <v>100</v>
      </c>
    </row>
    <row r="14" spans="1:1">
      <c r="A14" s="153" t="s">
        <v>101</v>
      </c>
    </row>
    <row r="15" spans="1:1" ht="26.4">
      <c r="A15" s="154" t="s">
        <v>102</v>
      </c>
    </row>
    <row r="16" spans="1:1">
      <c r="A16" s="148"/>
    </row>
    <row r="17" spans="1:4" s="151" customFormat="1" ht="15">
      <c r="A17" s="156" t="s">
        <v>77</v>
      </c>
    </row>
    <row r="18" spans="1:4">
      <c r="A18" s="153" t="s">
        <v>78</v>
      </c>
      <c r="B18" s="148"/>
    </row>
    <row r="19" spans="1:4">
      <c r="A19" s="156" t="s">
        <v>103</v>
      </c>
    </row>
    <row r="20" spans="1:4">
      <c r="A20" s="153" t="s">
        <v>79</v>
      </c>
      <c r="B20" s="148"/>
    </row>
    <row r="21" spans="1:4" ht="26.4">
      <c r="A21" s="154" t="s">
        <v>80</v>
      </c>
    </row>
    <row r="22" spans="1:4">
      <c r="A22" s="153" t="s">
        <v>81</v>
      </c>
      <c r="B22" s="152"/>
    </row>
    <row r="23" spans="1:4">
      <c r="A23" s="153" t="s">
        <v>82</v>
      </c>
      <c r="B23" s="148"/>
    </row>
    <row r="24" spans="1:4">
      <c r="A24" s="153" t="s">
        <v>116</v>
      </c>
      <c r="B24" s="148"/>
    </row>
    <row r="25" spans="1:4">
      <c r="A25" s="153" t="s">
        <v>83</v>
      </c>
      <c r="B25" s="148"/>
      <c r="C25" s="148" t="s">
        <v>54</v>
      </c>
      <c r="D25" s="148" t="s">
        <v>54</v>
      </c>
    </row>
    <row r="26" spans="1:4">
      <c r="A26" s="153" t="s">
        <v>55</v>
      </c>
    </row>
    <row r="27" spans="1:4">
      <c r="A27" s="153" t="s">
        <v>93</v>
      </c>
      <c r="B27" s="148"/>
    </row>
    <row r="28" spans="1:4">
      <c r="A28" s="153" t="s">
        <v>94</v>
      </c>
    </row>
    <row r="29" spans="1:4">
      <c r="A29" s="153" t="s">
        <v>95</v>
      </c>
    </row>
    <row r="30" spans="1:4">
      <c r="A30" s="153" t="s">
        <v>96</v>
      </c>
      <c r="B30" s="148"/>
      <c r="C30" s="148" t="s">
        <v>54</v>
      </c>
    </row>
    <row r="31" spans="1:4">
      <c r="A31" s="156" t="s">
        <v>104</v>
      </c>
    </row>
    <row r="32" spans="1:4" ht="30" customHeight="1">
      <c r="A32" s="154" t="s">
        <v>84</v>
      </c>
    </row>
    <row r="33" spans="1:2">
      <c r="A33" s="153" t="s">
        <v>56</v>
      </c>
    </row>
    <row r="34" spans="1:2">
      <c r="A34" s="153" t="s">
        <v>85</v>
      </c>
    </row>
    <row r="35" spans="1:2">
      <c r="A35" s="153" t="s">
        <v>86</v>
      </c>
      <c r="B35" s="148"/>
    </row>
    <row r="36" spans="1:2">
      <c r="A36" s="153" t="s">
        <v>87</v>
      </c>
      <c r="B36" s="148"/>
    </row>
    <row r="37" spans="1:2">
      <c r="A37" s="156" t="s">
        <v>105</v>
      </c>
    </row>
    <row r="38" spans="1:2">
      <c r="A38" s="153" t="s">
        <v>88</v>
      </c>
    </row>
    <row r="39" spans="1:2" ht="39.6">
      <c r="A39" s="155" t="s">
        <v>98</v>
      </c>
      <c r="B39" s="148"/>
    </row>
    <row r="40" spans="1:2">
      <c r="A40" s="155"/>
      <c r="B40" s="148"/>
    </row>
    <row r="41" spans="1:2" s="151" customFormat="1" ht="15">
      <c r="A41" s="156" t="s">
        <v>89</v>
      </c>
    </row>
    <row r="42" spans="1:2">
      <c r="A42" s="153" t="s">
        <v>106</v>
      </c>
    </row>
    <row r="43" spans="1:2">
      <c r="A43" s="153" t="s">
        <v>107</v>
      </c>
    </row>
    <row r="44" spans="1:2">
      <c r="A44" s="153" t="s">
        <v>108</v>
      </c>
    </row>
    <row r="45" spans="1:2">
      <c r="A45" s="153" t="s">
        <v>109</v>
      </c>
    </row>
    <row r="46" spans="1:2">
      <c r="A46" s="153" t="s">
        <v>110</v>
      </c>
    </row>
    <row r="47" spans="1:2">
      <c r="A47" s="153" t="s">
        <v>111</v>
      </c>
    </row>
    <row r="48" spans="1:2">
      <c r="A48" s="148" t="s">
        <v>57</v>
      </c>
    </row>
    <row r="49" spans="1:1">
      <c r="A49" s="148"/>
    </row>
  </sheetData>
  <phoneticPr fontId="44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F68B-8542-4F17-9CD2-C5604299FEE8}">
  <dimension ref="A1:T26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9.88671875" style="115" customWidth="1"/>
    <col min="5" max="5" width="3.55468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298" t="s">
        <v>60</v>
      </c>
      <c r="B1" s="299"/>
      <c r="C1" s="300" t="e">
        <f>FunctionList!#REF!</f>
        <v>#REF!</v>
      </c>
      <c r="D1" s="301"/>
      <c r="F1" s="299" t="s">
        <v>19</v>
      </c>
      <c r="G1" s="299"/>
      <c r="H1" s="299"/>
      <c r="I1" s="299"/>
      <c r="J1" s="299"/>
      <c r="K1" s="299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189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7.3000000000000007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88" t="s">
        <v>66</v>
      </c>
      <c r="M5" s="288"/>
      <c r="N5" s="288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COUNTIF(F23:HD23,"P")</f>
        <v>2</v>
      </c>
      <c r="B6" s="292"/>
      <c r="C6" s="293">
        <f>COUNTIF(F23:HD23,"F")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COUNTIF(E22:HD22,"N")</f>
        <v>1</v>
      </c>
      <c r="M6" s="190">
        <f>COUNTIF(E22:HD22,"A")</f>
        <v>1</v>
      </c>
      <c r="N6" s="190">
        <f>COUNTIF(E22:HD22,"B")</f>
        <v>0</v>
      </c>
      <c r="O6" s="282">
        <f>COUNTA(E8:HG8)</f>
        <v>2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167</v>
      </c>
      <c r="E10" s="122"/>
      <c r="F10" s="121" t="s">
        <v>90</v>
      </c>
      <c r="G10" s="121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 t="s">
        <v>168</v>
      </c>
      <c r="C11" s="118"/>
      <c r="D11" s="119"/>
      <c r="E11" s="124"/>
      <c r="F11" s="121"/>
      <c r="G11" s="12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>
        <v>1</v>
      </c>
      <c r="E12" s="124"/>
      <c r="F12" s="121" t="s">
        <v>90</v>
      </c>
      <c r="G12" s="121" t="s">
        <v>90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 t="s">
        <v>169</v>
      </c>
      <c r="C13" s="118"/>
      <c r="D13" s="119"/>
      <c r="E13" s="124"/>
      <c r="F13" s="121"/>
      <c r="G13" s="121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/>
      <c r="C14" s="118"/>
      <c r="D14" s="309" t="s">
        <v>171</v>
      </c>
      <c r="E14" s="309"/>
      <c r="F14" s="121" t="s">
        <v>90</v>
      </c>
      <c r="G14" s="121" t="s">
        <v>90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 t="s">
        <v>170</v>
      </c>
      <c r="C15" s="118"/>
      <c r="D15" s="119"/>
      <c r="E15" s="124"/>
      <c r="F15" s="121"/>
      <c r="G15" s="121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8" thickBot="1">
      <c r="A16" s="199"/>
      <c r="B16" s="117"/>
      <c r="C16" s="118"/>
      <c r="D16" s="119" t="s">
        <v>172</v>
      </c>
      <c r="E16" s="124"/>
      <c r="F16" s="121" t="s">
        <v>90</v>
      </c>
      <c r="G16" s="121" t="s">
        <v>90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0" t="s">
        <v>69</v>
      </c>
      <c r="B17" s="125" t="s">
        <v>70</v>
      </c>
      <c r="C17" s="126"/>
      <c r="D17" s="127"/>
      <c r="E17" s="128"/>
      <c r="F17" s="129"/>
      <c r="G17" s="129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1"/>
      <c r="D18" s="132" t="b">
        <v>1</v>
      </c>
      <c r="E18" s="133"/>
      <c r="F18" s="121" t="s">
        <v>90</v>
      </c>
      <c r="G18" s="121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/>
      <c r="C19" s="134"/>
      <c r="D19" s="132" t="b">
        <v>0</v>
      </c>
      <c r="E19" s="135"/>
      <c r="F19" s="121"/>
      <c r="G19" s="121" t="s">
        <v>90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71</v>
      </c>
      <c r="C20" s="134"/>
      <c r="D20" s="132"/>
      <c r="E20" s="135"/>
      <c r="F20" s="121"/>
      <c r="G20" s="121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6.8" thickBot="1">
      <c r="A21" s="201"/>
      <c r="B21" s="130" t="s">
        <v>72</v>
      </c>
      <c r="C21" s="134"/>
      <c r="D21" s="132"/>
      <c r="E21" s="135"/>
      <c r="F21" s="121"/>
      <c r="G21" s="1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200" t="s">
        <v>41</v>
      </c>
      <c r="B22" s="295" t="s">
        <v>42</v>
      </c>
      <c r="C22" s="295"/>
      <c r="D22" s="295"/>
      <c r="E22" s="191"/>
      <c r="F22" s="192" t="s">
        <v>43</v>
      </c>
      <c r="G22" s="192" t="s">
        <v>45</v>
      </c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202"/>
      <c r="B23" s="279" t="s">
        <v>46</v>
      </c>
      <c r="C23" s="279"/>
      <c r="D23" s="279"/>
      <c r="E23" s="137"/>
      <c r="F23" s="136" t="s">
        <v>47</v>
      </c>
      <c r="G23" s="136" t="s">
        <v>47</v>
      </c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52.2">
      <c r="A24" s="202"/>
      <c r="B24" s="280" t="s">
        <v>48</v>
      </c>
      <c r="C24" s="280"/>
      <c r="D24" s="280"/>
      <c r="E24" s="138"/>
      <c r="F24" s="139">
        <v>39139</v>
      </c>
      <c r="G24" s="139">
        <v>39139</v>
      </c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3.8" thickBot="1">
      <c r="A25" s="203"/>
      <c r="B25" s="281" t="s">
        <v>49</v>
      </c>
      <c r="C25" s="281"/>
      <c r="D25" s="281"/>
      <c r="E25" s="204"/>
      <c r="F25" s="205"/>
      <c r="G25" s="20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3.8" thickTop="1">
      <c r="A26" s="116"/>
      <c r="B26" s="114"/>
      <c r="C26" s="115"/>
      <c r="D26" s="114"/>
    </row>
  </sheetData>
  <mergeCells count="28">
    <mergeCell ref="B23:D23"/>
    <mergeCell ref="B24:D24"/>
    <mergeCell ref="B25:D25"/>
    <mergeCell ref="A6:B6"/>
    <mergeCell ref="C6:E6"/>
    <mergeCell ref="D14:E14"/>
    <mergeCell ref="B22:D22"/>
    <mergeCell ref="F6:K6"/>
    <mergeCell ref="A3:B3"/>
    <mergeCell ref="C3:D3"/>
    <mergeCell ref="F3:K3"/>
    <mergeCell ref="L3:T3"/>
    <mergeCell ref="O6:T6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22:G22" xr:uid="{D474FD2B-4C71-44C7-BF53-E1521101AE02}">
      <formula1>"N,A,B, "</formula1>
    </dataValidation>
    <dataValidation type="list" allowBlank="1" showInputMessage="1" showErrorMessage="1" sqref="F23:G23" xr:uid="{6CF2A561-AFC2-4BCF-9AEB-9842C6AC4976}">
      <formula1>"P,F, "</formula1>
    </dataValidation>
    <dataValidation type="list" allowBlank="1" showInputMessage="1" showErrorMessage="1" sqref="F9:G21" xr:uid="{F0495501-DC8C-4DA1-AE32-C1FD497A924B}">
      <formula1>"O,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9DDB-C95E-4111-84A3-9E9519C19198}">
  <dimension ref="A1:T53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9.88671875" style="115" customWidth="1"/>
    <col min="5" max="5" width="3.55468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 ht="13.2" customHeight="1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 ht="13.2" customHeight="1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7.3000000000000007</v>
      </c>
      <c r="M3" s="275"/>
      <c r="N3" s="275"/>
      <c r="O3" s="275"/>
      <c r="P3" s="275"/>
      <c r="Q3" s="275"/>
      <c r="R3" s="275"/>
      <c r="S3" s="275"/>
      <c r="T3" s="276"/>
    </row>
    <row r="4" spans="1:20" ht="13.2" customHeight="1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 ht="13.2" customHeight="1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COUNTIF(F50:HD50,"P")</f>
        <v>2</v>
      </c>
      <c r="B6" s="292"/>
      <c r="C6" s="293">
        <f>COUNTIF(F30:HD30,"F")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COUNTIF(E49:HD49,"N")</f>
        <v>1</v>
      </c>
      <c r="M6" s="190">
        <f>COUNTIF(E49:HD49,"A")</f>
        <v>1</v>
      </c>
      <c r="N6" s="190">
        <f>COUNTIF(E49:HD49,"B")</f>
        <v>0</v>
      </c>
      <c r="O6" s="282">
        <f>COUNTA(E8:HG8)</f>
        <v>2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173</v>
      </c>
      <c r="E10" s="122"/>
      <c r="F10" s="121" t="s">
        <v>90</v>
      </c>
      <c r="G10" s="121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 t="s">
        <v>174</v>
      </c>
      <c r="C11" s="118"/>
      <c r="D11" s="119"/>
      <c r="E11" s="124"/>
      <c r="F11" s="121"/>
      <c r="G11" s="12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>
        <v>1</v>
      </c>
      <c r="E12" s="124"/>
      <c r="F12" s="121" t="s">
        <v>90</v>
      </c>
      <c r="G12" s="121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/>
      <c r="C13" s="118"/>
      <c r="D13" s="119">
        <v>99</v>
      </c>
      <c r="E13" s="124"/>
      <c r="F13" s="121"/>
      <c r="G13" s="121" t="s">
        <v>90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 t="s">
        <v>175</v>
      </c>
      <c r="C14" s="118"/>
      <c r="D14" s="119"/>
      <c r="E14" s="124"/>
      <c r="F14" s="121"/>
      <c r="G14" s="121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/>
      <c r="C15" s="118"/>
      <c r="D15" s="309" t="s">
        <v>200</v>
      </c>
      <c r="E15" s="309"/>
      <c r="F15" s="121" t="s">
        <v>90</v>
      </c>
      <c r="G15" s="121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199"/>
      <c r="B16" s="117" t="s">
        <v>176</v>
      </c>
      <c r="C16" s="118"/>
      <c r="D16" s="119"/>
      <c r="E16" s="124"/>
      <c r="F16" s="121"/>
      <c r="G16" s="121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199"/>
      <c r="B17" s="117"/>
      <c r="C17" s="118"/>
      <c r="D17" s="119" t="s">
        <v>192</v>
      </c>
      <c r="E17" s="124"/>
      <c r="F17" s="121" t="s">
        <v>90</v>
      </c>
      <c r="G17" s="121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199"/>
      <c r="B18" s="117" t="s">
        <v>177</v>
      </c>
      <c r="C18" s="118"/>
      <c r="D18" s="119"/>
      <c r="E18" s="124"/>
      <c r="F18" s="121"/>
      <c r="G18" s="121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199"/>
      <c r="B19" s="117"/>
      <c r="C19" s="118"/>
      <c r="D19" s="119" t="s">
        <v>199</v>
      </c>
      <c r="E19" s="124"/>
      <c r="F19" s="121" t="s">
        <v>90</v>
      </c>
      <c r="G19" s="121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199"/>
      <c r="B20" s="117" t="s">
        <v>178</v>
      </c>
      <c r="C20" s="118"/>
      <c r="D20" s="119"/>
      <c r="E20" s="124"/>
      <c r="F20" s="121"/>
      <c r="G20" s="121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6.2">
      <c r="A21" s="199"/>
      <c r="B21" s="117"/>
      <c r="C21" s="118"/>
      <c r="D21" s="119" t="s">
        <v>198</v>
      </c>
      <c r="E21" s="124"/>
      <c r="F21" s="121" t="s">
        <v>90</v>
      </c>
      <c r="G21" s="1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6.2">
      <c r="A22" s="199"/>
      <c r="B22" s="117" t="s">
        <v>179</v>
      </c>
      <c r="C22" s="118"/>
      <c r="D22" s="119"/>
      <c r="E22" s="124"/>
      <c r="F22" s="121"/>
      <c r="G22" s="121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16.2">
      <c r="A23" s="199"/>
      <c r="B23" s="117"/>
      <c r="C23" s="118"/>
      <c r="D23" s="119" t="s">
        <v>197</v>
      </c>
      <c r="E23" s="124"/>
      <c r="F23" s="121" t="s">
        <v>90</v>
      </c>
      <c r="G23" s="121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6.2">
      <c r="A24" s="199"/>
      <c r="B24" s="117" t="s">
        <v>180</v>
      </c>
      <c r="C24" s="118"/>
      <c r="D24" s="119"/>
      <c r="E24" s="124"/>
      <c r="F24" s="121"/>
      <c r="G24" s="121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6.2">
      <c r="A25" s="199"/>
      <c r="B25" s="117"/>
      <c r="C25" s="118"/>
      <c r="D25" s="119" t="s">
        <v>196</v>
      </c>
      <c r="E25" s="124"/>
      <c r="F25" s="121" t="s">
        <v>90</v>
      </c>
      <c r="G25" s="121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6.2">
      <c r="A26" s="199"/>
      <c r="B26" s="117" t="s">
        <v>181</v>
      </c>
      <c r="C26" s="118"/>
      <c r="D26" s="119"/>
      <c r="E26" s="124"/>
      <c r="F26" s="121"/>
      <c r="G26" s="121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ht="16.2">
      <c r="A27" s="199"/>
      <c r="B27" s="117"/>
      <c r="C27" s="118"/>
      <c r="D27" s="309" t="s">
        <v>195</v>
      </c>
      <c r="E27" s="309"/>
      <c r="F27" s="121" t="s">
        <v>90</v>
      </c>
      <c r="G27" s="121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ht="16.2">
      <c r="A28" s="199"/>
      <c r="B28" s="117" t="s">
        <v>182</v>
      </c>
      <c r="C28" s="118"/>
      <c r="D28" s="119"/>
      <c r="E28" s="124"/>
      <c r="F28" s="121"/>
      <c r="G28" s="121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ht="16.2">
      <c r="A29" s="199"/>
      <c r="B29" s="117"/>
      <c r="C29" s="118"/>
      <c r="D29" s="119" t="s">
        <v>194</v>
      </c>
      <c r="E29" s="124"/>
      <c r="F29" s="121" t="s">
        <v>90</v>
      </c>
      <c r="G29" s="121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16.2">
      <c r="A30" s="199"/>
      <c r="B30" s="117" t="s">
        <v>183</v>
      </c>
      <c r="C30" s="118"/>
      <c r="D30" s="119"/>
      <c r="E30" s="124"/>
      <c r="F30" s="121"/>
      <c r="G30" s="121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ht="16.2">
      <c r="A31" s="199"/>
      <c r="B31" s="117"/>
      <c r="C31" s="118"/>
      <c r="D31" s="119" t="s">
        <v>193</v>
      </c>
      <c r="E31" s="124"/>
      <c r="F31" s="121" t="s">
        <v>90</v>
      </c>
      <c r="G31" s="12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ht="16.2">
      <c r="A32" s="199"/>
      <c r="B32" s="117" t="s">
        <v>184</v>
      </c>
      <c r="C32" s="118"/>
      <c r="D32" s="119"/>
      <c r="E32" s="124"/>
      <c r="F32" s="121"/>
      <c r="G32" s="121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7" ht="16.2">
      <c r="A33" s="199"/>
      <c r="B33" s="117"/>
      <c r="C33" s="118"/>
      <c r="D33" s="119" t="s">
        <v>192</v>
      </c>
      <c r="E33" s="124"/>
      <c r="F33" s="121" t="s">
        <v>90</v>
      </c>
      <c r="G33" s="121"/>
    </row>
    <row r="34" spans="1:7" ht="16.2">
      <c r="A34" s="199"/>
      <c r="B34" s="117" t="s">
        <v>185</v>
      </c>
      <c r="C34" s="118"/>
      <c r="D34" s="119"/>
      <c r="E34" s="124"/>
      <c r="F34" s="121"/>
      <c r="G34" s="121"/>
    </row>
    <row r="35" spans="1:7" ht="16.2">
      <c r="A35" s="199"/>
      <c r="B35" s="117"/>
      <c r="C35" s="118"/>
      <c r="D35" s="119" t="s">
        <v>191</v>
      </c>
      <c r="E35" s="124"/>
      <c r="F35" s="121" t="s">
        <v>90</v>
      </c>
      <c r="G35" s="121"/>
    </row>
    <row r="36" spans="1:7" ht="16.2">
      <c r="A36" s="199"/>
      <c r="B36" s="117" t="s">
        <v>186</v>
      </c>
      <c r="C36" s="118"/>
      <c r="D36" s="119"/>
      <c r="E36" s="124"/>
      <c r="F36" s="121"/>
      <c r="G36" s="121"/>
    </row>
    <row r="37" spans="1:7" ht="16.2">
      <c r="A37" s="199"/>
      <c r="B37" s="117"/>
      <c r="C37" s="118"/>
      <c r="D37" s="119" t="s">
        <v>191</v>
      </c>
      <c r="E37" s="124"/>
      <c r="F37" s="121" t="s">
        <v>90</v>
      </c>
      <c r="G37" s="121"/>
    </row>
    <row r="38" spans="1:7" ht="16.2">
      <c r="A38" s="199"/>
      <c r="B38" s="117" t="s">
        <v>187</v>
      </c>
      <c r="C38" s="118"/>
      <c r="D38" s="119"/>
      <c r="E38" s="124"/>
      <c r="F38" s="121"/>
      <c r="G38" s="121"/>
    </row>
    <row r="39" spans="1:7" ht="16.2">
      <c r="A39" s="199"/>
      <c r="B39" s="117"/>
      <c r="C39" s="118"/>
      <c r="D39" s="119" t="s">
        <v>190</v>
      </c>
      <c r="E39" s="124"/>
      <c r="F39" s="121" t="s">
        <v>90</v>
      </c>
      <c r="G39" s="121"/>
    </row>
    <row r="40" spans="1:7" ht="16.2">
      <c r="A40" s="199"/>
      <c r="B40" s="117" t="s">
        <v>188</v>
      </c>
      <c r="C40" s="118"/>
      <c r="D40" s="119"/>
      <c r="E40" s="124"/>
      <c r="F40" s="121"/>
      <c r="G40" s="121"/>
    </row>
    <row r="41" spans="1:7" ht="16.8" thickBot="1">
      <c r="A41" s="199"/>
      <c r="B41" s="117"/>
      <c r="C41" s="118"/>
      <c r="D41" s="119" t="s">
        <v>189</v>
      </c>
      <c r="E41" s="124"/>
      <c r="F41" s="121" t="s">
        <v>90</v>
      </c>
      <c r="G41" s="121"/>
    </row>
    <row r="42" spans="1:7" ht="16.2">
      <c r="A42" s="200" t="s">
        <v>69</v>
      </c>
      <c r="B42" s="125" t="s">
        <v>70</v>
      </c>
      <c r="C42" s="126"/>
      <c r="D42" s="127"/>
      <c r="E42" s="128"/>
      <c r="F42" s="129"/>
      <c r="G42" s="129"/>
    </row>
    <row r="43" spans="1:7" ht="16.2">
      <c r="A43" s="201"/>
      <c r="B43" s="130"/>
      <c r="C43" s="131"/>
      <c r="D43" s="132" t="s">
        <v>202</v>
      </c>
      <c r="E43" s="133"/>
      <c r="F43" s="121" t="s">
        <v>90</v>
      </c>
      <c r="G43" s="121"/>
    </row>
    <row r="44" spans="1:7" ht="16.2">
      <c r="A44" s="201"/>
      <c r="B44" s="130"/>
      <c r="C44" s="134"/>
      <c r="D44" s="132" t="s">
        <v>201</v>
      </c>
      <c r="E44" s="135"/>
      <c r="F44" s="121" t="s">
        <v>90</v>
      </c>
      <c r="G44" s="121"/>
    </row>
    <row r="45" spans="1:7" ht="16.2">
      <c r="A45" s="201"/>
      <c r="B45" s="130"/>
      <c r="C45" s="134"/>
      <c r="D45" s="132" t="s">
        <v>203</v>
      </c>
      <c r="E45" s="135"/>
      <c r="F45" s="121"/>
      <c r="G45" s="121" t="s">
        <v>90</v>
      </c>
    </row>
    <row r="46" spans="1:7" ht="16.2">
      <c r="A46" s="201"/>
      <c r="B46" s="130" t="s">
        <v>71</v>
      </c>
      <c r="C46" s="134"/>
      <c r="D46" s="132"/>
      <c r="E46" s="135"/>
      <c r="F46" s="121"/>
      <c r="G46" s="121"/>
    </row>
    <row r="47" spans="1:7" ht="16.2">
      <c r="A47" s="201"/>
      <c r="B47" s="130"/>
      <c r="C47" s="134"/>
      <c r="D47" s="132" t="s">
        <v>204</v>
      </c>
      <c r="E47" s="135"/>
      <c r="F47" s="121"/>
      <c r="G47" s="121" t="s">
        <v>90</v>
      </c>
    </row>
    <row r="48" spans="1:7" ht="16.8" thickBot="1">
      <c r="A48" s="201"/>
      <c r="B48" s="130" t="s">
        <v>72</v>
      </c>
      <c r="C48" s="134"/>
      <c r="D48" s="132"/>
      <c r="E48" s="135"/>
      <c r="F48" s="121"/>
      <c r="G48" s="121"/>
    </row>
    <row r="49" spans="1:7" ht="13.8" thickTop="1">
      <c r="A49" s="200" t="s">
        <v>41</v>
      </c>
      <c r="B49" s="295" t="s">
        <v>42</v>
      </c>
      <c r="C49" s="295"/>
      <c r="D49" s="295"/>
      <c r="E49" s="207"/>
      <c r="F49" s="192" t="s">
        <v>43</v>
      </c>
      <c r="G49" s="192" t="s">
        <v>45</v>
      </c>
    </row>
    <row r="50" spans="1:7">
      <c r="A50" s="202"/>
      <c r="B50" s="279" t="s">
        <v>46</v>
      </c>
      <c r="C50" s="279"/>
      <c r="D50" s="279"/>
      <c r="E50" s="137"/>
      <c r="F50" s="136" t="s">
        <v>47</v>
      </c>
      <c r="G50" s="136" t="s">
        <v>47</v>
      </c>
    </row>
    <row r="51" spans="1:7" ht="52.2">
      <c r="A51" s="202"/>
      <c r="B51" s="280" t="s">
        <v>48</v>
      </c>
      <c r="C51" s="280"/>
      <c r="D51" s="280"/>
      <c r="E51" s="138"/>
      <c r="F51" s="139">
        <v>39139</v>
      </c>
      <c r="G51" s="139">
        <v>39139</v>
      </c>
    </row>
    <row r="52" spans="1:7" ht="13.8" thickBot="1">
      <c r="A52" s="203"/>
      <c r="B52" s="281" t="s">
        <v>49</v>
      </c>
      <c r="C52" s="281"/>
      <c r="D52" s="281"/>
      <c r="E52" s="204"/>
      <c r="F52" s="205"/>
      <c r="G52" s="205"/>
    </row>
    <row r="53" spans="1:7" ht="13.8" thickTop="1">
      <c r="A53" s="116"/>
      <c r="B53" s="114"/>
      <c r="C53" s="115"/>
      <c r="D53" s="114"/>
    </row>
  </sheetData>
  <mergeCells count="29">
    <mergeCell ref="D15:E15"/>
    <mergeCell ref="B49:D49"/>
    <mergeCell ref="B50:D50"/>
    <mergeCell ref="B51:D51"/>
    <mergeCell ref="B52:D52"/>
    <mergeCell ref="D27:E27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50:G50" xr:uid="{98E975A8-D250-419D-8517-872CE9F305BA}">
      <formula1>"P,F, "</formula1>
    </dataValidation>
    <dataValidation type="list" allowBlank="1" showInputMessage="1" showErrorMessage="1" sqref="F49:G49" xr:uid="{D463E313-6C45-4994-8001-7BA986CC462F}">
      <formula1>"N,A,B, "</formula1>
    </dataValidation>
    <dataValidation type="list" allowBlank="1" showInputMessage="1" showErrorMessage="1" sqref="F9:G48" xr:uid="{20B87B5A-9DEC-45DC-978C-9D14EAFAB35B}">
      <formula1>"O, 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94D-2D5E-4B59-83B4-8E15839A818B}">
  <dimension ref="A1:T33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9.88671875" style="115" customWidth="1"/>
    <col min="5" max="5" width="3.55468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 ht="13.2" customHeight="1">
      <c r="A1" s="298" t="s">
        <v>60</v>
      </c>
      <c r="B1" s="299"/>
      <c r="C1" s="300" t="e">
        <f>FunctionList!#REF!</f>
        <v>#REF!</v>
      </c>
      <c r="D1" s="301"/>
      <c r="F1" s="299" t="s">
        <v>19</v>
      </c>
      <c r="G1" s="299"/>
      <c r="H1" s="299"/>
      <c r="I1" s="299"/>
      <c r="J1" s="299"/>
      <c r="K1" s="299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 ht="13.2" customHeight="1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5.3000000000000007</v>
      </c>
      <c r="M3" s="275"/>
      <c r="N3" s="275"/>
      <c r="O3" s="275"/>
      <c r="P3" s="275"/>
      <c r="Q3" s="275"/>
      <c r="R3" s="275"/>
      <c r="S3" s="275"/>
      <c r="T3" s="276"/>
    </row>
    <row r="4" spans="1:20" ht="13.2" customHeight="1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0" ht="13.2" customHeight="1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88" t="s">
        <v>66</v>
      </c>
      <c r="M5" s="288"/>
      <c r="N5" s="288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COUNTIF(F30:HD30,"P")</f>
        <v>4</v>
      </c>
      <c r="B6" s="292"/>
      <c r="C6" s="293">
        <f>COUNTIF(F23:HD23,"F")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COUNTIF(E29:HD29,"N")</f>
        <v>2</v>
      </c>
      <c r="M6" s="190">
        <f>COUNTIF(E29:HD29,"A")</f>
        <v>1</v>
      </c>
      <c r="N6" s="190">
        <f>COUNTIF(E29:HD29,"B")</f>
        <v>1</v>
      </c>
      <c r="O6" s="282">
        <f>COUNTA(E8:HG8)</f>
        <v>4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 s="197" t="s">
        <v>39</v>
      </c>
      <c r="I8" s="197" t="s">
        <v>40</v>
      </c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 s="121"/>
      <c r="I9" s="121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214</v>
      </c>
      <c r="E10" s="122"/>
      <c r="F10" s="121" t="s">
        <v>90</v>
      </c>
      <c r="G10" s="121"/>
      <c r="H10" s="121"/>
      <c r="I10" s="121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/>
      <c r="C11" s="118"/>
      <c r="D11" s="119" t="s">
        <v>213</v>
      </c>
      <c r="E11" s="122"/>
      <c r="F11" s="121"/>
      <c r="G11" s="121"/>
      <c r="H11" s="121" t="s">
        <v>90</v>
      </c>
      <c r="I11" s="12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 t="s">
        <v>218</v>
      </c>
      <c r="E12" s="122"/>
      <c r="F12" s="121"/>
      <c r="G12" s="121" t="s">
        <v>90</v>
      </c>
      <c r="H12" s="121"/>
      <c r="I12" s="121" t="s">
        <v>90</v>
      </c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 t="s">
        <v>205</v>
      </c>
      <c r="C13" s="118"/>
      <c r="D13" s="119"/>
      <c r="E13" s="124"/>
      <c r="F13" s="121"/>
      <c r="G13" s="121"/>
      <c r="H13" s="121"/>
      <c r="I13" s="121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/>
      <c r="C14" s="118"/>
      <c r="D14" s="119">
        <v>1</v>
      </c>
      <c r="E14" s="124"/>
      <c r="F14" s="121" t="s">
        <v>90</v>
      </c>
      <c r="G14" s="121"/>
      <c r="H14" s="121" t="s">
        <v>90</v>
      </c>
      <c r="I14" s="121" t="s">
        <v>90</v>
      </c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/>
      <c r="C15" s="118"/>
      <c r="D15" s="119">
        <v>2</v>
      </c>
      <c r="E15" s="124"/>
      <c r="F15" s="121" t="s">
        <v>90</v>
      </c>
      <c r="G15" s="121"/>
      <c r="H15" s="121" t="s">
        <v>90</v>
      </c>
      <c r="I15" s="121" t="s">
        <v>90</v>
      </c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199"/>
      <c r="B16" s="117" t="s">
        <v>206</v>
      </c>
      <c r="C16" s="118"/>
      <c r="D16" s="119"/>
      <c r="E16" s="124"/>
      <c r="F16" s="121"/>
      <c r="G16" s="121"/>
      <c r="H16" s="121"/>
      <c r="I16" s="121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199"/>
      <c r="B17" s="117"/>
      <c r="C17" s="118"/>
      <c r="D17" s="309" t="s">
        <v>209</v>
      </c>
      <c r="E17" s="309"/>
      <c r="F17" s="121" t="s">
        <v>90</v>
      </c>
      <c r="G17" s="121" t="s">
        <v>90</v>
      </c>
      <c r="H17" s="121" t="s">
        <v>90</v>
      </c>
      <c r="I17" s="121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199"/>
      <c r="B18" s="117"/>
      <c r="C18" s="118"/>
      <c r="D18" s="208" t="s">
        <v>210</v>
      </c>
      <c r="E18" s="208"/>
      <c r="F18" s="121"/>
      <c r="G18" s="121"/>
      <c r="H18" s="121"/>
      <c r="I18" s="121" t="s">
        <v>90</v>
      </c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199"/>
      <c r="B19" s="117" t="s">
        <v>207</v>
      </c>
      <c r="C19" s="118"/>
      <c r="D19" s="119"/>
      <c r="E19" s="124"/>
      <c r="F19" s="121"/>
      <c r="G19" s="121"/>
      <c r="H19" s="121"/>
      <c r="I19" s="121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199"/>
      <c r="B20" s="117"/>
      <c r="C20" s="118"/>
      <c r="D20" s="119" t="s">
        <v>211</v>
      </c>
      <c r="E20" s="124"/>
      <c r="F20" s="121" t="s">
        <v>90</v>
      </c>
      <c r="G20" s="121" t="s">
        <v>90</v>
      </c>
      <c r="H20" s="121"/>
      <c r="I20" s="121" t="s">
        <v>90</v>
      </c>
      <c r="J20"/>
      <c r="K20"/>
      <c r="L20"/>
      <c r="M20"/>
      <c r="N20"/>
      <c r="O20"/>
      <c r="P20"/>
      <c r="Q20"/>
      <c r="R20"/>
      <c r="S20"/>
      <c r="T20"/>
    </row>
    <row r="21" spans="1:20" ht="16.2">
      <c r="A21" s="199"/>
      <c r="B21" s="117" t="s">
        <v>208</v>
      </c>
      <c r="C21" s="118"/>
      <c r="D21" s="119"/>
      <c r="E21" s="124"/>
      <c r="F21" s="121"/>
      <c r="G21" s="121"/>
      <c r="H21" s="121"/>
      <c r="I21" s="121"/>
      <c r="J21"/>
      <c r="K21"/>
      <c r="L21"/>
      <c r="M21"/>
      <c r="N21"/>
      <c r="O21"/>
      <c r="P21"/>
      <c r="Q21"/>
      <c r="R21"/>
      <c r="S21"/>
      <c r="T21"/>
    </row>
    <row r="22" spans="1:20" ht="16.8" thickBot="1">
      <c r="A22" s="199"/>
      <c r="B22" s="117"/>
      <c r="C22" s="118"/>
      <c r="D22" s="119" t="s">
        <v>212</v>
      </c>
      <c r="E22" s="124"/>
      <c r="F22" s="121" t="s">
        <v>90</v>
      </c>
      <c r="G22" s="121" t="s">
        <v>90</v>
      </c>
      <c r="H22" s="121"/>
      <c r="I22" s="121" t="s">
        <v>90</v>
      </c>
      <c r="J22"/>
      <c r="K22"/>
      <c r="L22"/>
      <c r="M22"/>
      <c r="N22"/>
      <c r="O22"/>
      <c r="P22"/>
      <c r="Q22"/>
      <c r="R22"/>
      <c r="S22"/>
      <c r="T22"/>
    </row>
    <row r="23" spans="1:20" ht="16.2">
      <c r="A23" s="200" t="s">
        <v>69</v>
      </c>
      <c r="B23" s="125" t="s">
        <v>70</v>
      </c>
      <c r="C23" s="126"/>
      <c r="D23" s="127"/>
      <c r="E23" s="128"/>
      <c r="F23" s="129"/>
      <c r="G23" s="129"/>
      <c r="H23" s="129"/>
      <c r="I23" s="129"/>
    </row>
    <row r="24" spans="1:20" ht="16.2">
      <c r="A24" s="201"/>
      <c r="B24" s="130"/>
      <c r="C24" s="131"/>
      <c r="D24" s="132" t="s">
        <v>216</v>
      </c>
      <c r="E24" s="133"/>
      <c r="F24" s="121" t="s">
        <v>90</v>
      </c>
      <c r="G24" s="121"/>
      <c r="H24" s="121"/>
      <c r="I24" s="121"/>
    </row>
    <row r="25" spans="1:20" ht="16.2">
      <c r="A25" s="201"/>
      <c r="B25" s="130"/>
      <c r="C25" s="134"/>
      <c r="D25" s="132" t="s">
        <v>215</v>
      </c>
      <c r="E25" s="135"/>
      <c r="F25" s="121"/>
      <c r="G25" s="121" t="s">
        <v>90</v>
      </c>
      <c r="H25" s="121"/>
      <c r="I25" s="121" t="s">
        <v>90</v>
      </c>
    </row>
    <row r="26" spans="1:20" ht="16.2">
      <c r="A26" s="201"/>
      <c r="B26" s="130"/>
      <c r="C26" s="134"/>
      <c r="D26" s="132" t="s">
        <v>217</v>
      </c>
      <c r="E26" s="135"/>
      <c r="F26" s="121"/>
      <c r="G26" s="121"/>
      <c r="H26" s="121" t="s">
        <v>90</v>
      </c>
      <c r="I26" s="121"/>
    </row>
    <row r="27" spans="1:20" ht="16.2">
      <c r="A27" s="201"/>
      <c r="B27" s="130" t="s">
        <v>71</v>
      </c>
      <c r="C27" s="134"/>
      <c r="D27" s="132"/>
      <c r="E27" s="135"/>
      <c r="F27" s="121"/>
      <c r="G27" s="121"/>
      <c r="H27" s="121"/>
      <c r="I27" s="121"/>
    </row>
    <row r="28" spans="1:20" ht="16.8" thickBot="1">
      <c r="A28" s="201"/>
      <c r="B28" s="130" t="s">
        <v>72</v>
      </c>
      <c r="C28" s="134"/>
      <c r="D28" s="132"/>
      <c r="E28" s="135"/>
      <c r="F28" s="121"/>
      <c r="G28" s="121"/>
      <c r="H28" s="121"/>
      <c r="I28" s="121"/>
    </row>
    <row r="29" spans="1:20" ht="13.8" thickTop="1">
      <c r="A29" s="200" t="s">
        <v>41</v>
      </c>
      <c r="B29" s="295" t="s">
        <v>42</v>
      </c>
      <c r="C29" s="295"/>
      <c r="D29" s="295"/>
      <c r="E29" s="207"/>
      <c r="F29" s="192" t="s">
        <v>43</v>
      </c>
      <c r="G29" s="192" t="s">
        <v>45</v>
      </c>
      <c r="H29" s="192" t="s">
        <v>44</v>
      </c>
      <c r="I29" s="192" t="s">
        <v>43</v>
      </c>
    </row>
    <row r="30" spans="1:20">
      <c r="A30" s="202"/>
      <c r="B30" s="279" t="s">
        <v>46</v>
      </c>
      <c r="C30" s="279"/>
      <c r="D30" s="279"/>
      <c r="E30" s="137"/>
      <c r="F30" s="136" t="s">
        <v>47</v>
      </c>
      <c r="G30" s="136" t="s">
        <v>47</v>
      </c>
      <c r="H30" s="136" t="s">
        <v>47</v>
      </c>
      <c r="I30" s="136" t="s">
        <v>47</v>
      </c>
    </row>
    <row r="31" spans="1:20" ht="52.2">
      <c r="A31" s="202"/>
      <c r="B31" s="280" t="s">
        <v>48</v>
      </c>
      <c r="C31" s="280"/>
      <c r="D31" s="280"/>
      <c r="E31" s="138"/>
      <c r="F31" s="139">
        <v>39139</v>
      </c>
      <c r="G31" s="139">
        <v>39139</v>
      </c>
      <c r="H31" s="139">
        <v>39139</v>
      </c>
      <c r="I31" s="139">
        <v>39139</v>
      </c>
    </row>
    <row r="32" spans="1:20" ht="13.8" thickBot="1">
      <c r="A32" s="203"/>
      <c r="B32" s="281" t="s">
        <v>49</v>
      </c>
      <c r="C32" s="281"/>
      <c r="D32" s="281"/>
      <c r="E32" s="204"/>
      <c r="F32" s="205"/>
      <c r="G32" s="205"/>
      <c r="H32" s="205"/>
      <c r="I32" s="205"/>
    </row>
    <row r="33" spans="1:4" customFormat="1" ht="13.8" thickTop="1">
      <c r="A33" s="116"/>
      <c r="B33" s="114"/>
      <c r="C33" s="115"/>
      <c r="D33" s="114"/>
    </row>
  </sheetData>
  <mergeCells count="28">
    <mergeCell ref="D17:E17"/>
    <mergeCell ref="B29:D29"/>
    <mergeCell ref="B30:D30"/>
    <mergeCell ref="B31:D31"/>
    <mergeCell ref="B32:D3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phoneticPr fontId="34" type="noConversion"/>
  <dataValidations count="3">
    <dataValidation type="list" allowBlank="1" showInputMessage="1" showErrorMessage="1" sqref="F29:I29" xr:uid="{27699CD9-0BFF-4740-95FE-AEBCF0CC13DC}">
      <formula1>"N,A,B, "</formula1>
    </dataValidation>
    <dataValidation type="list" allowBlank="1" showInputMessage="1" showErrorMessage="1" sqref="F30:I30" xr:uid="{3D3EA7C4-AD5B-4A13-927D-7A5F581C7937}">
      <formula1>"P,F, "</formula1>
    </dataValidation>
    <dataValidation type="list" allowBlank="1" showInputMessage="1" showErrorMessage="1" sqref="F9:I28" xr:uid="{B4F5DCBF-6282-4004-8C36-EA11E303381B}">
      <formula1>"O, 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576C-0C60-4EDF-9AC2-89E9775EFB76}">
  <dimension ref="A1:T27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7.3000000000000007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COUNTIF(F24:HD24,"P")</f>
        <v>2</v>
      </c>
      <c r="B6" s="292"/>
      <c r="C6" s="293">
        <f>COUNTIF(F24:HD24,"F")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COUNTIF(E23:HD23,"N")</f>
        <v>1</v>
      </c>
      <c r="M6" s="190">
        <f>COUNTIF(E23:HD23,"A")</f>
        <v>1</v>
      </c>
      <c r="N6" s="190">
        <f>COUNTIF(E23:HD23,"B")</f>
        <v>0</v>
      </c>
      <c r="O6" s="282">
        <f>COUNTA(E8:HG8)</f>
        <v>2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219</v>
      </c>
      <c r="E10" s="122"/>
      <c r="F10" s="121" t="s">
        <v>90</v>
      </c>
      <c r="G10" s="121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/>
      <c r="C11" s="118"/>
      <c r="D11" s="119" t="s">
        <v>222</v>
      </c>
      <c r="E11" s="122"/>
      <c r="F11" s="121"/>
      <c r="G11" s="121" t="s">
        <v>90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 t="s">
        <v>220</v>
      </c>
      <c r="C12" s="118"/>
      <c r="D12" s="119"/>
      <c r="E12" s="124"/>
      <c r="F12" s="121"/>
      <c r="G12" s="121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/>
      <c r="C13" s="118"/>
      <c r="D13" s="119" t="s">
        <v>221</v>
      </c>
      <c r="E13" s="124"/>
      <c r="F13" s="121" t="s">
        <v>90</v>
      </c>
      <c r="G13" s="121" t="s">
        <v>90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 t="s">
        <v>124</v>
      </c>
      <c r="C14" s="118"/>
      <c r="D14" s="119"/>
      <c r="E14" s="124"/>
      <c r="F14" s="121"/>
      <c r="G14" s="121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8" thickBot="1">
      <c r="A15" s="199"/>
      <c r="B15" s="308">
        <v>1</v>
      </c>
      <c r="C15" s="265"/>
      <c r="D15" s="265"/>
      <c r="E15" s="266"/>
      <c r="F15" s="121" t="s">
        <v>90</v>
      </c>
      <c r="G15" s="121" t="s">
        <v>90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200" t="s">
        <v>69</v>
      </c>
      <c r="B16" s="125" t="s">
        <v>70</v>
      </c>
      <c r="C16" s="126"/>
      <c r="D16" s="127"/>
      <c r="E16" s="128"/>
      <c r="F16" s="129"/>
      <c r="G16" s="129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1"/>
      <c r="B17" s="130"/>
      <c r="C17" s="131"/>
      <c r="D17" s="132" t="s">
        <v>225</v>
      </c>
      <c r="E17" s="133"/>
      <c r="F17" s="121"/>
      <c r="G17" s="121" t="s">
        <v>90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4"/>
      <c r="D18" s="132" t="s">
        <v>226</v>
      </c>
      <c r="E18" s="135"/>
      <c r="F18" s="121" t="s">
        <v>90</v>
      </c>
      <c r="G18" s="121" t="s">
        <v>90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 t="s">
        <v>71</v>
      </c>
      <c r="C19" s="134"/>
      <c r="D19" s="132"/>
      <c r="E19" s="135"/>
      <c r="F19" s="121"/>
      <c r="G19" s="121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72</v>
      </c>
      <c r="C20" s="134"/>
      <c r="D20" s="132"/>
      <c r="E20" s="135"/>
      <c r="F20" s="121"/>
      <c r="G20" s="121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26.4" customHeight="1" thickBot="1">
      <c r="A21" s="201"/>
      <c r="B21" s="331" t="s">
        <v>224</v>
      </c>
      <c r="C21" s="332"/>
      <c r="D21" s="333"/>
      <c r="E21" s="210"/>
      <c r="F21" s="129"/>
      <c r="G21" s="129" t="s">
        <v>90</v>
      </c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24" customHeight="1" thickTop="1" thickBot="1">
      <c r="A22" s="201"/>
      <c r="B22" s="331" t="s">
        <v>223</v>
      </c>
      <c r="C22" s="332"/>
      <c r="D22" s="333"/>
      <c r="E22" s="210"/>
      <c r="F22" s="129" t="s">
        <v>90</v>
      </c>
      <c r="G22" s="129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13.8" thickTop="1">
      <c r="A23" s="200" t="s">
        <v>41</v>
      </c>
      <c r="B23" s="319" t="s">
        <v>42</v>
      </c>
      <c r="C23" s="320"/>
      <c r="D23" s="321"/>
      <c r="E23" s="207"/>
      <c r="F23" s="192" t="s">
        <v>45</v>
      </c>
      <c r="G23" s="192" t="s">
        <v>43</v>
      </c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s="202"/>
      <c r="B24" s="322" t="s">
        <v>46</v>
      </c>
      <c r="C24" s="323"/>
      <c r="D24" s="324"/>
      <c r="E24" s="137"/>
      <c r="F24" s="136" t="s">
        <v>47</v>
      </c>
      <c r="G24" s="136" t="s">
        <v>47</v>
      </c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52.2">
      <c r="A25" s="202"/>
      <c r="B25" s="325" t="s">
        <v>48</v>
      </c>
      <c r="C25" s="326"/>
      <c r="D25" s="327"/>
      <c r="E25" s="138"/>
      <c r="F25" s="139">
        <v>39139</v>
      </c>
      <c r="G25" s="139">
        <v>39139</v>
      </c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3.8" thickBot="1">
      <c r="A26" s="203"/>
      <c r="B26" s="328" t="s">
        <v>49</v>
      </c>
      <c r="C26" s="329"/>
      <c r="D26" s="330"/>
      <c r="E26" s="204"/>
      <c r="F26" s="205"/>
      <c r="G26" s="205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ht="13.8" thickTop="1">
      <c r="A27" s="116"/>
      <c r="B27" s="114"/>
      <c r="C27" s="115"/>
      <c r="D27" s="114"/>
    </row>
  </sheetData>
  <mergeCells count="30">
    <mergeCell ref="B15:E15"/>
    <mergeCell ref="B23:D23"/>
    <mergeCell ref="B24:D24"/>
    <mergeCell ref="B25:D25"/>
    <mergeCell ref="B26:D26"/>
    <mergeCell ref="B22:D22"/>
    <mergeCell ref="B21:D21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23:G23" xr:uid="{DE6726A3-AD85-4AB2-90F3-3975B2C26E27}">
      <formula1>"N,A,B, "</formula1>
    </dataValidation>
    <dataValidation type="list" allowBlank="1" showInputMessage="1" showErrorMessage="1" sqref="F24:G24" xr:uid="{F295D5DD-144E-401E-9CA8-EA1E4FBFC140}">
      <formula1>"P,F, "</formula1>
    </dataValidation>
    <dataValidation type="list" allowBlank="1" showInputMessage="1" showErrorMessage="1" sqref="F9:G22" xr:uid="{C0A81C08-3EBD-4399-8440-CE391EEC04A4}">
      <formula1>"O, 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AFD5-27A7-4C52-B4D4-7774831D46D6}">
  <dimension ref="A1:T22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3.66406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8.3000000000000007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COUNTIF(F19:HC19,"P")</f>
        <v>1</v>
      </c>
      <c r="B6" s="292"/>
      <c r="C6" s="293">
        <f>COUNTIF(F19:HC19,"F")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COUNTIF(E18:HC18,"N")</f>
        <v>1</v>
      </c>
      <c r="M6" s="190">
        <f>COUNTIF(E18:HC18,"A")</f>
        <v>0</v>
      </c>
      <c r="N6" s="190">
        <f>COUNTIF(E18:HC18,"B")</f>
        <v>0</v>
      </c>
      <c r="O6" s="282">
        <f>COUNTA(E8:HF8)</f>
        <v>1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227</v>
      </c>
      <c r="E10" s="122"/>
      <c r="F10" s="121" t="s">
        <v>90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/>
      <c r="C11" s="118"/>
      <c r="D11" s="119" t="s">
        <v>228</v>
      </c>
      <c r="E11" s="122"/>
      <c r="F11" s="121" t="s">
        <v>90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 t="s">
        <v>229</v>
      </c>
      <c r="C12" s="118"/>
      <c r="D12" s="119"/>
      <c r="E12" s="124"/>
      <c r="F12" s="121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8" thickBot="1">
      <c r="A13" s="199"/>
      <c r="B13" s="117"/>
      <c r="C13" s="118"/>
      <c r="D13" s="119" t="s">
        <v>230</v>
      </c>
      <c r="E13" s="124"/>
      <c r="F13" s="121" t="s">
        <v>90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200" t="s">
        <v>69</v>
      </c>
      <c r="B14" s="125" t="s">
        <v>70</v>
      </c>
      <c r="C14" s="126"/>
      <c r="D14" s="127"/>
      <c r="E14" s="128"/>
      <c r="F14" s="129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201"/>
      <c r="B15" s="130"/>
      <c r="C15" s="131"/>
      <c r="D15" s="132" t="s">
        <v>231</v>
      </c>
      <c r="E15" s="133"/>
      <c r="F15" s="121" t="s">
        <v>90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201"/>
      <c r="B16" s="130" t="s">
        <v>71</v>
      </c>
      <c r="C16" s="134"/>
      <c r="D16" s="132"/>
      <c r="E16" s="135"/>
      <c r="F16" s="121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8" thickBot="1">
      <c r="A17" s="201"/>
      <c r="B17" s="130" t="s">
        <v>72</v>
      </c>
      <c r="C17" s="134"/>
      <c r="D17" s="132"/>
      <c r="E17" s="135"/>
      <c r="F17" s="121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3.8" thickTop="1">
      <c r="A18" s="200" t="s">
        <v>41</v>
      </c>
      <c r="B18" s="319" t="s">
        <v>42</v>
      </c>
      <c r="C18" s="320"/>
      <c r="D18" s="321"/>
      <c r="E18" s="207"/>
      <c r="F18" s="192" t="s">
        <v>43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202"/>
      <c r="B19" s="322" t="s">
        <v>46</v>
      </c>
      <c r="C19" s="323"/>
      <c r="D19" s="324"/>
      <c r="E19" s="137"/>
      <c r="F19" s="136" t="s">
        <v>47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52.2">
      <c r="A20" s="202"/>
      <c r="B20" s="325" t="s">
        <v>48</v>
      </c>
      <c r="C20" s="326"/>
      <c r="D20" s="327"/>
      <c r="E20" s="138"/>
      <c r="F20" s="139">
        <v>39139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3.8" thickBot="1">
      <c r="A21" s="203"/>
      <c r="B21" s="328" t="s">
        <v>49</v>
      </c>
      <c r="C21" s="329"/>
      <c r="D21" s="330"/>
      <c r="E21" s="204"/>
      <c r="F21" s="205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116"/>
      <c r="B22" s="114"/>
      <c r="C22" s="115"/>
      <c r="D22" s="114"/>
    </row>
  </sheetData>
  <mergeCells count="27">
    <mergeCell ref="B21:D21"/>
    <mergeCell ref="B18:D18"/>
    <mergeCell ref="B19:D19"/>
    <mergeCell ref="B20:D20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19" xr:uid="{DCEC4972-F440-41FF-8B2A-888CD0B106BE}">
      <formula1>"P,F, "</formula1>
    </dataValidation>
    <dataValidation type="list" allowBlank="1" showInputMessage="1" showErrorMessage="1" sqref="F18" xr:uid="{D1229FDF-E6DE-4A2E-A779-9DB9E084F2AD}">
      <formula1>"N,A,B, "</formula1>
    </dataValidation>
    <dataValidation type="list" allowBlank="1" showInputMessage="1" showErrorMessage="1" sqref="F9:F17" xr:uid="{2B7C30F5-4C0B-4015-BB45-1EC28036F1FD}">
      <formula1>"O, 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CD90-ACAD-42C0-BE53-2921674C764D}">
  <dimension ref="A1:T26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3.66406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6.3000000000000007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COUNTIF(F23:HC23,"P")</f>
        <v>3</v>
      </c>
      <c r="B6" s="292"/>
      <c r="C6" s="293">
        <f>COUNTIF(F21:HC21,"F")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COUNTIF(E22:HC22,"N")</f>
        <v>1</v>
      </c>
      <c r="M6" s="190">
        <f>COUNTIF(E22:HC22,"A")</f>
        <v>2</v>
      </c>
      <c r="N6" s="190">
        <f>COUNTIF(E22:HC22,"B")</f>
        <v>0</v>
      </c>
      <c r="O6" s="282">
        <f>COUNTA(E8:HF8)</f>
        <v>3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 s="197" t="s">
        <v>39</v>
      </c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 s="121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234</v>
      </c>
      <c r="E10" s="122"/>
      <c r="F10" s="121" t="s">
        <v>90</v>
      </c>
      <c r="G10" s="121" t="s">
        <v>90</v>
      </c>
      <c r="H10" s="121" t="s">
        <v>90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/>
      <c r="C11" s="118"/>
      <c r="D11" s="119" t="s">
        <v>235</v>
      </c>
      <c r="E11" s="122"/>
      <c r="F11" s="121" t="s">
        <v>90</v>
      </c>
      <c r="G11" s="121" t="s">
        <v>90</v>
      </c>
      <c r="H11" s="12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 t="s">
        <v>232</v>
      </c>
      <c r="E12" s="122"/>
      <c r="F12" s="121" t="s">
        <v>90</v>
      </c>
      <c r="G12" s="121"/>
      <c r="H12" s="121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 t="s">
        <v>124</v>
      </c>
      <c r="C13" s="118"/>
      <c r="D13" s="119"/>
      <c r="E13" s="124"/>
      <c r="F13" s="121"/>
      <c r="G13" s="121"/>
      <c r="H13" s="121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/>
      <c r="C14" s="118"/>
      <c r="D14" s="119">
        <v>1</v>
      </c>
      <c r="E14" s="124"/>
      <c r="F14" s="121" t="s">
        <v>90</v>
      </c>
      <c r="G14" s="121" t="s">
        <v>90</v>
      </c>
      <c r="H14" s="121" t="s">
        <v>90</v>
      </c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 t="s">
        <v>233</v>
      </c>
      <c r="C15" s="118"/>
      <c r="D15" s="119"/>
      <c r="E15" s="124"/>
      <c r="F15" s="121"/>
      <c r="G15" s="121"/>
      <c r="H15" s="121"/>
      <c r="I15"/>
      <c r="J15"/>
      <c r="K15"/>
      <c r="L15"/>
      <c r="M15"/>
      <c r="N15"/>
      <c r="O15"/>
      <c r="P15"/>
      <c r="Q15"/>
      <c r="R15"/>
      <c r="S15"/>
      <c r="T15"/>
    </row>
    <row r="16" spans="1:20" ht="16.8" thickBot="1">
      <c r="A16" s="199"/>
      <c r="B16" s="117"/>
      <c r="C16" s="118"/>
      <c r="D16" s="119">
        <v>10</v>
      </c>
      <c r="E16" s="124"/>
      <c r="F16" s="121" t="s">
        <v>90</v>
      </c>
      <c r="G16" s="121" t="s">
        <v>90</v>
      </c>
      <c r="H16" s="121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0" t="s">
        <v>69</v>
      </c>
      <c r="B17" s="125" t="s">
        <v>70</v>
      </c>
      <c r="C17" s="126"/>
      <c r="D17" s="127"/>
      <c r="E17" s="128"/>
      <c r="F17" s="129"/>
      <c r="G17" s="129"/>
      <c r="H17" s="129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1"/>
      <c r="D18" s="132" t="s">
        <v>236</v>
      </c>
      <c r="E18" s="133"/>
      <c r="F18" s="121" t="s">
        <v>90</v>
      </c>
      <c r="G18" s="121"/>
      <c r="H18" s="121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/>
      <c r="C19" s="131"/>
      <c r="D19" s="132" t="s">
        <v>237</v>
      </c>
      <c r="E19" s="133"/>
      <c r="F19" s="121"/>
      <c r="G19" s="121" t="s">
        <v>90</v>
      </c>
      <c r="H19" s="121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71</v>
      </c>
      <c r="C20" s="134"/>
      <c r="D20" s="132"/>
      <c r="E20" s="135"/>
      <c r="F20" s="121"/>
      <c r="G20" s="121"/>
      <c r="H20" s="121"/>
      <c r="I20"/>
      <c r="J20"/>
      <c r="K20"/>
      <c r="L20"/>
      <c r="M20"/>
      <c r="N20"/>
      <c r="O20"/>
      <c r="P20"/>
      <c r="Q20"/>
      <c r="R20"/>
      <c r="S20"/>
      <c r="T20"/>
    </row>
    <row r="21" spans="1:20" ht="16.8" thickBot="1">
      <c r="A21" s="201"/>
      <c r="B21" s="130" t="s">
        <v>72</v>
      </c>
      <c r="C21" s="134"/>
      <c r="D21" s="132"/>
      <c r="E21" s="135"/>
      <c r="F21" s="121"/>
      <c r="G21" s="121"/>
      <c r="H21" s="1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200" t="s">
        <v>41</v>
      </c>
      <c r="B22" s="319" t="s">
        <v>42</v>
      </c>
      <c r="C22" s="320"/>
      <c r="D22" s="321"/>
      <c r="E22" s="207"/>
      <c r="F22" s="192" t="s">
        <v>43</v>
      </c>
      <c r="G22" s="192" t="s">
        <v>45</v>
      </c>
      <c r="H22" s="192" t="s">
        <v>45</v>
      </c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202"/>
      <c r="B23" s="322" t="s">
        <v>46</v>
      </c>
      <c r="C23" s="323"/>
      <c r="D23" s="324"/>
      <c r="E23" s="137"/>
      <c r="F23" s="136" t="s">
        <v>47</v>
      </c>
      <c r="G23" s="136" t="s">
        <v>47</v>
      </c>
      <c r="H23" s="136" t="s">
        <v>47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 ht="52.2">
      <c r="A24" s="202"/>
      <c r="B24" s="325" t="s">
        <v>48</v>
      </c>
      <c r="C24" s="326"/>
      <c r="D24" s="327"/>
      <c r="E24" s="138"/>
      <c r="F24" s="139">
        <v>39139</v>
      </c>
      <c r="G24" s="139">
        <v>39139</v>
      </c>
      <c r="H24" s="139">
        <v>39139</v>
      </c>
    </row>
    <row r="25" spans="1:20" ht="13.8" thickBot="1">
      <c r="A25" s="203"/>
      <c r="B25" s="328" t="s">
        <v>49</v>
      </c>
      <c r="C25" s="329"/>
      <c r="D25" s="330"/>
      <c r="E25" s="204"/>
      <c r="F25" s="205"/>
      <c r="G25" s="205"/>
      <c r="H25" s="205"/>
    </row>
    <row r="26" spans="1:20" ht="13.8" thickTop="1">
      <c r="A26" s="116"/>
      <c r="B26" s="114"/>
      <c r="C26" s="115"/>
      <c r="D26" s="114"/>
    </row>
  </sheetData>
  <mergeCells count="27">
    <mergeCell ref="B22:D22"/>
    <mergeCell ref="B23:D23"/>
    <mergeCell ref="B24:D24"/>
    <mergeCell ref="B25:D25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1:B1"/>
    <mergeCell ref="C1:D1"/>
    <mergeCell ref="F1:K1"/>
    <mergeCell ref="L1:T1"/>
    <mergeCell ref="A2:B2"/>
    <mergeCell ref="C2:E2"/>
    <mergeCell ref="F2:K2"/>
    <mergeCell ref="L2:R2"/>
  </mergeCells>
  <phoneticPr fontId="34" type="noConversion"/>
  <dataValidations count="3">
    <dataValidation type="list" allowBlank="1" showInputMessage="1" showErrorMessage="1" sqref="F22:H22" xr:uid="{74378688-007C-494E-913A-660A4CF7D5EC}">
      <formula1>"N,A,B, "</formula1>
    </dataValidation>
    <dataValidation type="list" allowBlank="1" showInputMessage="1" showErrorMessage="1" sqref="F23:H23" xr:uid="{C45DDBC8-40D8-4BE4-83FF-19ED38733B36}">
      <formula1>"P,F, "</formula1>
    </dataValidation>
    <dataValidation type="list" allowBlank="1" showInputMessage="1" showErrorMessage="1" sqref="F9:H21" xr:uid="{13B6BF4B-B155-47CA-A417-A8394EAEBD47}">
      <formula1>"O, 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1ECA-9D1F-48D7-AAF4-88D9E0B95426}">
  <dimension ref="A1:T26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8.3000000000000007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COUNTIF(F23:HC23,"P")</f>
        <v>1</v>
      </c>
      <c r="B6" s="292"/>
      <c r="C6" s="293">
        <f>COUNTIF(F23:HC23,"F")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COUNTIF(E22:HC22,"N")</f>
        <v>1</v>
      </c>
      <c r="M6" s="190">
        <f>COUNTIF(E22:HC22,"A")</f>
        <v>0</v>
      </c>
      <c r="N6" s="190">
        <f>COUNTIF(E22:HC22,"B")</f>
        <v>0</v>
      </c>
      <c r="O6" s="282">
        <f>COUNTA(E8:HF8)</f>
        <v>1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24" customHeight="1">
      <c r="A10" s="199"/>
      <c r="B10" s="334" t="s">
        <v>238</v>
      </c>
      <c r="C10" s="335"/>
      <c r="D10" s="336"/>
      <c r="E10" s="122"/>
      <c r="F10" s="121" t="s">
        <v>90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24.6" customHeight="1">
      <c r="A11" s="199"/>
      <c r="B11" s="334" t="s">
        <v>239</v>
      </c>
      <c r="C11" s="335"/>
      <c r="D11" s="336"/>
      <c r="E11" s="122"/>
      <c r="F11" s="121" t="s">
        <v>90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 t="s">
        <v>136</v>
      </c>
      <c r="C12" s="118"/>
      <c r="D12" s="119"/>
      <c r="E12" s="124"/>
      <c r="F12" s="121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/>
      <c r="C13" s="118"/>
      <c r="D13" s="119" t="s">
        <v>137</v>
      </c>
      <c r="E13" s="124"/>
      <c r="F13" s="121" t="s">
        <v>90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 t="s">
        <v>240</v>
      </c>
      <c r="C14" s="118"/>
      <c r="D14" s="119"/>
      <c r="E14" s="124"/>
      <c r="F14" s="121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308" t="s">
        <v>138</v>
      </c>
      <c r="C15" s="265"/>
      <c r="D15" s="265"/>
      <c r="E15" s="266"/>
      <c r="F15" s="121" t="s">
        <v>90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199"/>
      <c r="B16" s="117" t="s">
        <v>241</v>
      </c>
      <c r="C16" s="118"/>
      <c r="D16" s="119"/>
      <c r="E16" s="124"/>
      <c r="F16" s="121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8" thickBot="1">
      <c r="A17" s="199"/>
      <c r="B17" s="308" t="s">
        <v>139</v>
      </c>
      <c r="C17" s="265"/>
      <c r="D17" s="265"/>
      <c r="E17" s="266"/>
      <c r="F17" s="121" t="s">
        <v>90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0" t="s">
        <v>69</v>
      </c>
      <c r="B18" s="125" t="s">
        <v>70</v>
      </c>
      <c r="C18" s="126"/>
      <c r="D18" s="127"/>
      <c r="E18" s="128"/>
      <c r="F18" s="129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/>
      <c r="C19" s="131"/>
      <c r="D19" s="132" t="s">
        <v>242</v>
      </c>
      <c r="E19" s="133"/>
      <c r="F19" s="121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71</v>
      </c>
      <c r="C20" s="134"/>
      <c r="D20" s="132"/>
      <c r="E20" s="135"/>
      <c r="F20" s="121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6.8" thickBot="1">
      <c r="A21" s="201"/>
      <c r="B21" s="130" t="s">
        <v>72</v>
      </c>
      <c r="C21" s="134"/>
      <c r="D21" s="132"/>
      <c r="E21" s="135"/>
      <c r="F21" s="1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200" t="s">
        <v>41</v>
      </c>
      <c r="B22" s="319" t="s">
        <v>42</v>
      </c>
      <c r="C22" s="320"/>
      <c r="D22" s="321"/>
      <c r="E22" s="207"/>
      <c r="F22" s="192" t="s">
        <v>43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202"/>
      <c r="B23" s="322" t="s">
        <v>46</v>
      </c>
      <c r="C23" s="323"/>
      <c r="D23" s="324"/>
      <c r="E23" s="137"/>
      <c r="F23" s="136" t="s">
        <v>47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52.2">
      <c r="A24" s="202"/>
      <c r="B24" s="325" t="s">
        <v>48</v>
      </c>
      <c r="C24" s="326"/>
      <c r="D24" s="327"/>
      <c r="E24" s="138"/>
      <c r="F24" s="139">
        <v>39139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3.8" thickBot="1">
      <c r="A25" s="203"/>
      <c r="B25" s="328" t="s">
        <v>49</v>
      </c>
      <c r="C25" s="329"/>
      <c r="D25" s="330"/>
      <c r="E25" s="204"/>
      <c r="F25" s="20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3.8" thickTop="1">
      <c r="A26" s="116"/>
      <c r="B26" s="114"/>
      <c r="C26" s="115"/>
      <c r="D26" s="114"/>
    </row>
  </sheetData>
  <mergeCells count="31">
    <mergeCell ref="B25:D25"/>
    <mergeCell ref="B10:D10"/>
    <mergeCell ref="B11:D11"/>
    <mergeCell ref="B17:E17"/>
    <mergeCell ref="B15:E15"/>
    <mergeCell ref="B22:D22"/>
    <mergeCell ref="B23:D23"/>
    <mergeCell ref="B24:D24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23" xr:uid="{FEDCCD4A-4B6D-4F63-ACAB-1164BE2C3C37}">
      <formula1>"P,F, "</formula1>
    </dataValidation>
    <dataValidation type="list" allowBlank="1" showInputMessage="1" showErrorMessage="1" sqref="F22" xr:uid="{F83B11BB-842C-4130-A6D8-72FA07C3A2EE}">
      <formula1>"N,A,B, "</formula1>
    </dataValidation>
    <dataValidation type="list" allowBlank="1" showInputMessage="1" showErrorMessage="1" sqref="F9:F21" xr:uid="{F1E59CD5-DABD-44C4-9AD7-6EC8456182DD}">
      <formula1>"O, 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32E3-BB7F-4B8B-8B46-4213F6C1EE82}">
  <dimension ref="A1:T25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8.3000000000000007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COUNTIF(F22:HC22,"P")</f>
        <v>1</v>
      </c>
      <c r="B6" s="292"/>
      <c r="C6" s="293">
        <f>COUNTIF(F22:HC22,"F")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COUNTIF(E21:HC21,"N")</f>
        <v>1</v>
      </c>
      <c r="M6" s="190">
        <f>COUNTIF(E21:HC21,"A")</f>
        <v>0</v>
      </c>
      <c r="N6" s="190">
        <f>COUNTIF(E21:HC21,"B")</f>
        <v>0</v>
      </c>
      <c r="O6" s="282">
        <f>COUNTA(E8:HF8)</f>
        <v>1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23.4" customHeight="1">
      <c r="A10" s="199"/>
      <c r="B10" s="334" t="s">
        <v>238</v>
      </c>
      <c r="C10" s="335"/>
      <c r="D10" s="336"/>
      <c r="E10" s="122"/>
      <c r="F10" s="121" t="s">
        <v>90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 t="s">
        <v>136</v>
      </c>
      <c r="C11" s="118"/>
      <c r="D11" s="119"/>
      <c r="E11" s="124"/>
      <c r="F11" s="12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 t="s">
        <v>137</v>
      </c>
      <c r="E12" s="124"/>
      <c r="F12" s="121" t="s">
        <v>90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 t="s">
        <v>243</v>
      </c>
      <c r="C13" s="118"/>
      <c r="D13" s="119"/>
      <c r="E13" s="124"/>
      <c r="F13" s="121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308">
        <v>123</v>
      </c>
      <c r="C14" s="265"/>
      <c r="D14" s="265"/>
      <c r="E14" s="266"/>
      <c r="F14" s="121" t="s">
        <v>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 t="s">
        <v>244</v>
      </c>
      <c r="C15" s="118"/>
      <c r="D15" s="119"/>
      <c r="E15" s="124"/>
      <c r="F15" s="121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8" thickBot="1">
      <c r="A16" s="199"/>
      <c r="B16" s="308">
        <v>456</v>
      </c>
      <c r="C16" s="265"/>
      <c r="D16" s="265"/>
      <c r="E16" s="266"/>
      <c r="F16" s="121" t="s">
        <v>90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0" t="s">
        <v>69</v>
      </c>
      <c r="B17" s="125" t="s">
        <v>70</v>
      </c>
      <c r="C17" s="126"/>
      <c r="D17" s="127"/>
      <c r="E17" s="128"/>
      <c r="F17" s="129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1"/>
      <c r="D18" s="132" t="s">
        <v>245</v>
      </c>
      <c r="E18" s="133"/>
      <c r="F18" s="121" t="s">
        <v>90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 t="s">
        <v>71</v>
      </c>
      <c r="C19" s="134"/>
      <c r="D19" s="132"/>
      <c r="E19" s="135"/>
      <c r="F19" s="121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8" thickBot="1">
      <c r="A20" s="201"/>
      <c r="B20" s="130" t="s">
        <v>72</v>
      </c>
      <c r="C20" s="134"/>
      <c r="D20" s="132"/>
      <c r="E20" s="135"/>
      <c r="F20" s="121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3.8" thickTop="1">
      <c r="A21" s="200" t="s">
        <v>41</v>
      </c>
      <c r="B21" s="319" t="s">
        <v>42</v>
      </c>
      <c r="C21" s="320"/>
      <c r="D21" s="321"/>
      <c r="E21" s="207"/>
      <c r="F21" s="192" t="s">
        <v>43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s="202"/>
      <c r="B22" s="322" t="s">
        <v>46</v>
      </c>
      <c r="C22" s="323"/>
      <c r="D22" s="324"/>
      <c r="E22" s="137"/>
      <c r="F22" s="136" t="s">
        <v>47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52.2">
      <c r="A23" s="202"/>
      <c r="B23" s="325" t="s">
        <v>48</v>
      </c>
      <c r="C23" s="326"/>
      <c r="D23" s="327"/>
      <c r="E23" s="138"/>
      <c r="F23" s="139">
        <v>39139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3.8" thickBot="1">
      <c r="A24" s="203"/>
      <c r="B24" s="328" t="s">
        <v>49</v>
      </c>
      <c r="C24" s="329"/>
      <c r="D24" s="330"/>
      <c r="E24" s="204"/>
      <c r="F24" s="205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3.8" thickTop="1">
      <c r="A25" s="116"/>
      <c r="B25" s="114"/>
      <c r="C25" s="115"/>
      <c r="D25" s="114"/>
    </row>
  </sheetData>
  <mergeCells count="30">
    <mergeCell ref="B23:D23"/>
    <mergeCell ref="B24:D24"/>
    <mergeCell ref="B10:D10"/>
    <mergeCell ref="B14:E14"/>
    <mergeCell ref="B16:E16"/>
    <mergeCell ref="B21:D21"/>
    <mergeCell ref="B22:D2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21" xr:uid="{7A0481FA-EEEB-4D48-A1F3-584BB35F88EC}">
      <formula1>"N,A,B, "</formula1>
    </dataValidation>
    <dataValidation type="list" allowBlank="1" showInputMessage="1" showErrorMessage="1" sqref="F22" xr:uid="{7EA7C8E6-94BD-44C8-8E7A-2C8F04A84FD2}">
      <formula1>"P,F, "</formula1>
    </dataValidation>
    <dataValidation type="list" allowBlank="1" showInputMessage="1" showErrorMessage="1" sqref="F9:F20" xr:uid="{48F5630C-9BD9-4073-8D53-FCC0E679B6A2}">
      <formula1>"O, 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AB70-0A6E-47A0-8E49-338A415A31F7}">
  <dimension ref="A1:T22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8.3000000000000007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COUNTIF(F19:HC19,"P")</f>
        <v>1</v>
      </c>
      <c r="B6" s="292"/>
      <c r="C6" s="293">
        <f>COUNTIF(F19:HC19,"F")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COUNTIF(E18:HC18,"N")</f>
        <v>1</v>
      </c>
      <c r="M6" s="190">
        <f>COUNTIF(E18:HC18,"A")</f>
        <v>0</v>
      </c>
      <c r="N6" s="190">
        <f>COUNTIF(E18:HC18,"B")</f>
        <v>0</v>
      </c>
      <c r="O6" s="282">
        <f>COUNTA(E8:HF8)</f>
        <v>1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20.399999999999999" customHeight="1">
      <c r="A10" s="199"/>
      <c r="B10" s="334" t="s">
        <v>238</v>
      </c>
      <c r="C10" s="335"/>
      <c r="D10" s="336"/>
      <c r="E10" s="122"/>
      <c r="F10" s="121" t="s">
        <v>90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334" t="s">
        <v>246</v>
      </c>
      <c r="C11" s="335"/>
      <c r="D11" s="336"/>
      <c r="E11" s="122"/>
      <c r="F11" s="121" t="s">
        <v>90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 t="s">
        <v>136</v>
      </c>
      <c r="C12" s="118"/>
      <c r="D12" s="119"/>
      <c r="E12" s="124"/>
      <c r="F12" s="121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8" thickBot="1">
      <c r="A13" s="199"/>
      <c r="B13" s="117"/>
      <c r="C13" s="118"/>
      <c r="D13" s="119" t="s">
        <v>137</v>
      </c>
      <c r="E13" s="124"/>
      <c r="F13" s="121" t="s">
        <v>90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200" t="s">
        <v>69</v>
      </c>
      <c r="B14" s="125" t="s">
        <v>70</v>
      </c>
      <c r="C14" s="126"/>
      <c r="D14" s="127"/>
      <c r="E14" s="128"/>
      <c r="F14" s="129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201"/>
      <c r="B15" s="130"/>
      <c r="C15" s="131"/>
      <c r="D15" s="132" t="s">
        <v>247</v>
      </c>
      <c r="E15" s="133"/>
      <c r="F15" s="121" t="s">
        <v>90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201"/>
      <c r="B16" s="130" t="s">
        <v>71</v>
      </c>
      <c r="C16" s="134"/>
      <c r="D16" s="132"/>
      <c r="E16" s="135"/>
      <c r="F16" s="121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8" thickBot="1">
      <c r="A17" s="201"/>
      <c r="B17" s="130" t="s">
        <v>72</v>
      </c>
      <c r="C17" s="134"/>
      <c r="D17" s="132"/>
      <c r="E17" s="135"/>
      <c r="F17" s="121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3.8" thickTop="1">
      <c r="A18" s="200" t="s">
        <v>41</v>
      </c>
      <c r="B18" s="319" t="s">
        <v>42</v>
      </c>
      <c r="C18" s="320"/>
      <c r="D18" s="321"/>
      <c r="E18" s="207"/>
      <c r="F18" s="192" t="s">
        <v>43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202"/>
      <c r="B19" s="322" t="s">
        <v>46</v>
      </c>
      <c r="C19" s="323"/>
      <c r="D19" s="324"/>
      <c r="E19" s="137"/>
      <c r="F19" s="136" t="s">
        <v>47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52.2">
      <c r="A20" s="202"/>
      <c r="B20" s="325" t="s">
        <v>48</v>
      </c>
      <c r="C20" s="326"/>
      <c r="D20" s="327"/>
      <c r="E20" s="138"/>
      <c r="F20" s="139">
        <v>39139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3.8" thickBot="1">
      <c r="A21" s="203"/>
      <c r="B21" s="328" t="s">
        <v>49</v>
      </c>
      <c r="C21" s="329"/>
      <c r="D21" s="330"/>
      <c r="E21" s="204"/>
      <c r="F21" s="205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116"/>
      <c r="B22" s="114"/>
      <c r="C22" s="115"/>
      <c r="D22" s="114"/>
    </row>
  </sheetData>
  <mergeCells count="29">
    <mergeCell ref="B20:D20"/>
    <mergeCell ref="B21:D21"/>
    <mergeCell ref="B10:D10"/>
    <mergeCell ref="B11:D11"/>
    <mergeCell ref="B18:D18"/>
    <mergeCell ref="B19:D19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18" xr:uid="{8DABF031-3319-43E6-94DD-E5785E57B58C}">
      <formula1>"N,A,B, "</formula1>
    </dataValidation>
    <dataValidation type="list" allowBlank="1" showInputMessage="1" showErrorMessage="1" sqref="F19" xr:uid="{F62CB044-4B4E-4235-A125-328C067BE983}">
      <formula1>"P,F, "</formula1>
    </dataValidation>
    <dataValidation type="list" allowBlank="1" showInputMessage="1" showErrorMessage="1" sqref="F9:F17" xr:uid="{2AB5486F-0000-45A4-A969-6D6015D35069}">
      <formula1>"O, 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0AF-ECE7-45DC-8DCD-59E154881BE1}">
  <dimension ref="A1:T22"/>
  <sheetViews>
    <sheetView tabSelected="1"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310" t="s">
        <v>60</v>
      </c>
      <c r="B1" s="311"/>
      <c r="C1" s="262" t="e">
        <f>FunctionList!#REF!</f>
        <v>#REF!</v>
      </c>
      <c r="D1" s="312"/>
      <c r="F1" s="313" t="s">
        <v>19</v>
      </c>
      <c r="G1" s="314"/>
      <c r="H1" s="314"/>
      <c r="I1" s="314"/>
      <c r="J1" s="314"/>
      <c r="K1" s="311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315" t="s">
        <v>62</v>
      </c>
      <c r="G2" s="316"/>
      <c r="H2" s="316"/>
      <c r="I2" s="316"/>
      <c r="J2" s="316"/>
      <c r="K2" s="317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206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8.3000000000000007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302" t="s">
        <v>59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18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COUNTIF(F19:HC19,"P")</f>
        <v>1</v>
      </c>
      <c r="B6" s="292"/>
      <c r="C6" s="293">
        <f>COUNTIF(F19:HC19,"F")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COUNTIF(E18:HC18,"N")</f>
        <v>1</v>
      </c>
      <c r="M6" s="190">
        <f>COUNTIF(E18:HC18,"A")</f>
        <v>0</v>
      </c>
      <c r="N6" s="190">
        <f>COUNTIF(E18:HC18,"B")</f>
        <v>0</v>
      </c>
      <c r="O6" s="282">
        <f>COUNTA(E8:HF8)</f>
        <v>1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24" customHeight="1">
      <c r="A10" s="199"/>
      <c r="B10" s="334" t="s">
        <v>238</v>
      </c>
      <c r="C10" s="335"/>
      <c r="D10" s="336"/>
      <c r="E10" s="122"/>
      <c r="F10" s="121" t="s">
        <v>90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334" t="s">
        <v>248</v>
      </c>
      <c r="C11" s="335"/>
      <c r="D11" s="336"/>
      <c r="E11" s="122"/>
      <c r="F11" s="121" t="s">
        <v>90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 t="s">
        <v>244</v>
      </c>
      <c r="C12" s="118"/>
      <c r="D12" s="119"/>
      <c r="E12" s="124"/>
      <c r="F12" s="121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6.8" thickBot="1">
      <c r="A13" s="199"/>
      <c r="B13" s="117"/>
      <c r="C13" s="118"/>
      <c r="D13" s="119">
        <v>123</v>
      </c>
      <c r="E13" s="124"/>
      <c r="F13" s="121" t="s">
        <v>90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200" t="s">
        <v>69</v>
      </c>
      <c r="B14" s="125" t="s">
        <v>70</v>
      </c>
      <c r="C14" s="126"/>
      <c r="D14" s="127"/>
      <c r="E14" s="128"/>
      <c r="F14" s="129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201"/>
      <c r="B15" s="130"/>
      <c r="C15" s="131"/>
      <c r="D15" s="132" t="s">
        <v>249</v>
      </c>
      <c r="E15" s="133"/>
      <c r="F15" s="121" t="s">
        <v>90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201"/>
      <c r="B16" s="130" t="s">
        <v>71</v>
      </c>
      <c r="C16" s="134"/>
      <c r="D16" s="132"/>
      <c r="E16" s="135"/>
      <c r="F16" s="121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8" thickBot="1">
      <c r="A17" s="201"/>
      <c r="B17" s="130" t="s">
        <v>72</v>
      </c>
      <c r="C17" s="134"/>
      <c r="D17" s="132"/>
      <c r="E17" s="135"/>
      <c r="F17" s="121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3.8" thickTop="1">
      <c r="A18" s="200" t="s">
        <v>41</v>
      </c>
      <c r="B18" s="319" t="s">
        <v>42</v>
      </c>
      <c r="C18" s="320"/>
      <c r="D18" s="321"/>
      <c r="E18" s="207"/>
      <c r="F18" s="192" t="s">
        <v>43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202"/>
      <c r="B19" s="322" t="s">
        <v>46</v>
      </c>
      <c r="C19" s="323"/>
      <c r="D19" s="324"/>
      <c r="E19" s="137"/>
      <c r="F19" s="136" t="s">
        <v>47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52.2">
      <c r="A20" s="202"/>
      <c r="B20" s="325" t="s">
        <v>48</v>
      </c>
      <c r="C20" s="326"/>
      <c r="D20" s="327"/>
      <c r="E20" s="138"/>
      <c r="F20" s="139">
        <v>39139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3.8" thickBot="1">
      <c r="A21" s="203"/>
      <c r="B21" s="328" t="s">
        <v>49</v>
      </c>
      <c r="C21" s="329"/>
      <c r="D21" s="330"/>
      <c r="E21" s="204"/>
      <c r="F21" s="205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116"/>
      <c r="B22" s="114"/>
      <c r="C22" s="115"/>
      <c r="D22" s="114"/>
    </row>
  </sheetData>
  <mergeCells count="29">
    <mergeCell ref="B20:D20"/>
    <mergeCell ref="B21:D21"/>
    <mergeCell ref="B10:D10"/>
    <mergeCell ref="B11:D11"/>
    <mergeCell ref="B18:D18"/>
    <mergeCell ref="B19:D19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D1"/>
    <mergeCell ref="F1:K1"/>
    <mergeCell ref="L1:T1"/>
    <mergeCell ref="A2:B2"/>
    <mergeCell ref="C2:E2"/>
    <mergeCell ref="F2:K2"/>
    <mergeCell ref="L2:R2"/>
  </mergeCells>
  <dataValidations count="3">
    <dataValidation type="list" allowBlank="1" showInputMessage="1" showErrorMessage="1" sqref="F18" xr:uid="{9C4B4597-1567-4217-AADC-D9AF92BF2644}">
      <formula1>"N,A,B, "</formula1>
    </dataValidation>
    <dataValidation type="list" allowBlank="1" showInputMessage="1" showErrorMessage="1" sqref="F19" xr:uid="{243D547C-1504-4232-BC54-8AF1C004D111}">
      <formula1>"P,F, "</formula1>
    </dataValidation>
    <dataValidation type="list" allowBlank="1" showInputMessage="1" showErrorMessage="1" sqref="F9:F17" xr:uid="{CBFD920C-F5D0-466D-ABD2-F066BCE7A632}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D513-BE40-4544-8EFB-8C2079048629}">
  <dimension ref="A2:F18"/>
  <sheetViews>
    <sheetView topLeftCell="A4" workbookViewId="0">
      <selection activeCell="F6" sqref="F6"/>
    </sheetView>
  </sheetViews>
  <sheetFormatPr defaultColWidth="9" defaultRowHeight="13.2"/>
  <cols>
    <col min="1" max="1" width="21.33203125" style="28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21875" style="3" customWidth="1"/>
    <col min="7" max="16384" width="9" style="3"/>
  </cols>
  <sheetData>
    <row r="2" spans="1:6" s="2" customFormat="1" ht="75.75" customHeight="1">
      <c r="A2" s="1"/>
      <c r="B2" s="211" t="s">
        <v>0</v>
      </c>
      <c r="C2" s="211"/>
      <c r="D2" s="211"/>
      <c r="E2" s="211"/>
      <c r="F2" s="211"/>
    </row>
    <row r="3" spans="1:6">
      <c r="A3" s="4"/>
      <c r="B3" s="5"/>
      <c r="E3" s="6"/>
    </row>
    <row r="4" spans="1:6" ht="14.25" customHeight="1">
      <c r="A4" s="159" t="s">
        <v>1</v>
      </c>
      <c r="B4" s="212" t="s">
        <v>278</v>
      </c>
      <c r="C4" s="212"/>
      <c r="D4" s="212"/>
      <c r="E4" s="159" t="s">
        <v>2</v>
      </c>
      <c r="F4" s="7" t="s">
        <v>266</v>
      </c>
    </row>
    <row r="5" spans="1:6" ht="14.25" customHeight="1">
      <c r="A5" s="159" t="s">
        <v>3</v>
      </c>
      <c r="B5" s="212" t="s">
        <v>279</v>
      </c>
      <c r="C5" s="212"/>
      <c r="D5" s="212"/>
      <c r="E5" s="159" t="s">
        <v>4</v>
      </c>
      <c r="F5" s="7" t="s">
        <v>266</v>
      </c>
    </row>
    <row r="6" spans="1:6" ht="15.75" customHeight="1">
      <c r="A6" s="213" t="s">
        <v>5</v>
      </c>
      <c r="B6" s="214" t="str">
        <f>B5&amp;"_"&amp;"UT"&amp;"_"&amp;"vs.1"</f>
        <v>LA_UT_vs.1</v>
      </c>
      <c r="C6" s="214"/>
      <c r="D6" s="214"/>
      <c r="E6" s="159" t="s">
        <v>6</v>
      </c>
      <c r="F6" s="140" t="s">
        <v>280</v>
      </c>
    </row>
    <row r="7" spans="1:6" ht="13.5" customHeight="1">
      <c r="A7" s="213"/>
      <c r="B7" s="214"/>
      <c r="C7" s="214"/>
      <c r="D7" s="214"/>
      <c r="E7" s="159" t="s">
        <v>7</v>
      </c>
      <c r="F7" s="141">
        <v>1</v>
      </c>
    </row>
    <row r="8" spans="1:6">
      <c r="A8" s="160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61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142" t="s">
        <v>280</v>
      </c>
      <c r="B12" s="19" t="s">
        <v>281</v>
      </c>
      <c r="C12" s="20" t="s">
        <v>282</v>
      </c>
      <c r="D12" s="20" t="s">
        <v>45</v>
      </c>
      <c r="E12" s="21" t="s">
        <v>283</v>
      </c>
      <c r="F12" s="143" t="s">
        <v>284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B73F-ADE4-455E-BCC8-941261F83472}">
  <dimension ref="A2:H25"/>
  <sheetViews>
    <sheetView zoomScaleNormal="100" workbookViewId="0">
      <selection activeCell="E4" sqref="E4:H4"/>
    </sheetView>
  </sheetViews>
  <sheetFormatPr defaultColWidth="9" defaultRowHeight="13.2"/>
  <cols>
    <col min="1" max="1" width="7.109375" style="61" customWidth="1"/>
    <col min="2" max="2" width="14.77734375" style="61" customWidth="1"/>
    <col min="3" max="3" width="17.88671875" style="61" bestFit="1" customWidth="1"/>
    <col min="4" max="4" width="15.44140625" style="30" bestFit="1" customWidth="1"/>
    <col min="5" max="5" width="42.21875" style="31" bestFit="1" customWidth="1"/>
    <col min="6" max="6" width="12.44140625" style="30" bestFit="1" customWidth="1"/>
    <col min="7" max="7" width="11.88671875" style="30" bestFit="1" customWidth="1"/>
    <col min="8" max="8" width="14.21875" style="30" bestFit="1" customWidth="1"/>
    <col min="9" max="16384" width="9" style="6"/>
  </cols>
  <sheetData>
    <row r="2" spans="1:8" ht="24.6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16" t="s">
        <v>1</v>
      </c>
      <c r="B4" s="216"/>
      <c r="C4" s="216"/>
      <c r="D4" s="216"/>
      <c r="E4" s="217" t="s">
        <v>278</v>
      </c>
      <c r="F4" s="218"/>
      <c r="G4" s="218"/>
      <c r="H4" s="219"/>
    </row>
    <row r="5" spans="1:8" ht="14.25" customHeight="1">
      <c r="A5" s="216" t="s">
        <v>3</v>
      </c>
      <c r="B5" s="216"/>
      <c r="C5" s="216"/>
      <c r="D5" s="216"/>
      <c r="E5" s="217" t="str">
        <f>Cover!B5</f>
        <v>LA</v>
      </c>
      <c r="F5" s="218"/>
      <c r="G5" s="218"/>
      <c r="H5" s="219"/>
    </row>
    <row r="6" spans="1:8" ht="14.25" customHeight="1">
      <c r="A6" s="223" t="s">
        <v>76</v>
      </c>
      <c r="B6" s="224"/>
      <c r="C6" s="224"/>
      <c r="D6" s="225"/>
      <c r="E6" s="166">
        <v>31</v>
      </c>
      <c r="F6" s="167"/>
      <c r="G6" s="167"/>
      <c r="H6" s="168"/>
    </row>
    <row r="7" spans="1:8" s="35" customFormat="1" ht="12.75" customHeight="1">
      <c r="A7" s="215" t="s">
        <v>15</v>
      </c>
      <c r="B7" s="215"/>
      <c r="C7" s="215"/>
      <c r="D7" s="215"/>
      <c r="E7" s="220"/>
      <c r="F7" s="221"/>
      <c r="G7" s="221"/>
      <c r="H7" s="222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91</v>
      </c>
      <c r="F10" s="46" t="s">
        <v>20</v>
      </c>
      <c r="G10" s="48" t="s">
        <v>21</v>
      </c>
      <c r="H10" s="49" t="s">
        <v>22</v>
      </c>
    </row>
    <row r="11" spans="1:8" ht="13.8">
      <c r="A11" s="144">
        <v>1</v>
      </c>
      <c r="B11" s="51"/>
      <c r="C11" s="51" t="s">
        <v>250</v>
      </c>
      <c r="D11" s="52"/>
      <c r="E11" s="53" t="s">
        <v>257</v>
      </c>
      <c r="F11" s="341" t="s">
        <v>257</v>
      </c>
      <c r="G11" s="54"/>
      <c r="H11" s="55"/>
    </row>
    <row r="12" spans="1:8" ht="13.8">
      <c r="A12" s="144">
        <v>2</v>
      </c>
      <c r="B12" s="51"/>
      <c r="C12" s="51" t="s">
        <v>251</v>
      </c>
      <c r="D12" s="52"/>
      <c r="E12" s="53" t="s">
        <v>258</v>
      </c>
      <c r="F12" s="342" t="s">
        <v>258</v>
      </c>
      <c r="G12" s="54"/>
      <c r="H12" s="55"/>
    </row>
    <row r="13" spans="1:8" ht="13.8">
      <c r="A13" s="144">
        <v>3</v>
      </c>
      <c r="B13" s="51"/>
      <c r="C13" s="51" t="s">
        <v>252</v>
      </c>
      <c r="D13" s="52"/>
      <c r="E13" s="53" t="s">
        <v>259</v>
      </c>
      <c r="F13" s="342" t="s">
        <v>259</v>
      </c>
      <c r="G13" s="56"/>
      <c r="H13" s="55"/>
    </row>
    <row r="14" spans="1:8" ht="13.8">
      <c r="A14" s="144">
        <v>4</v>
      </c>
      <c r="B14" s="51"/>
      <c r="C14" s="51" t="s">
        <v>253</v>
      </c>
      <c r="D14" s="52"/>
      <c r="E14" s="53" t="s">
        <v>260</v>
      </c>
      <c r="F14" s="342" t="s">
        <v>260</v>
      </c>
      <c r="G14" s="56"/>
      <c r="H14" s="55"/>
    </row>
    <row r="15" spans="1:8" ht="13.8">
      <c r="A15" s="144">
        <v>5</v>
      </c>
      <c r="B15" s="51"/>
      <c r="C15" s="51" t="s">
        <v>254</v>
      </c>
      <c r="D15" s="52"/>
      <c r="E15" s="53" t="s">
        <v>261</v>
      </c>
      <c r="F15" s="342" t="s">
        <v>261</v>
      </c>
      <c r="G15" s="56"/>
      <c r="H15" s="55"/>
    </row>
    <row r="16" spans="1:8" ht="13.8">
      <c r="A16" s="144">
        <v>6</v>
      </c>
      <c r="B16" s="51"/>
      <c r="C16" s="51" t="s">
        <v>255</v>
      </c>
      <c r="D16" s="52"/>
      <c r="E16" s="53" t="s">
        <v>262</v>
      </c>
      <c r="F16" s="342" t="s">
        <v>262</v>
      </c>
      <c r="G16" s="56"/>
      <c r="H16" s="55"/>
    </row>
    <row r="17" spans="1:8" ht="13.8">
      <c r="A17" s="144">
        <v>7</v>
      </c>
      <c r="B17" s="51"/>
      <c r="C17" s="51" t="s">
        <v>256</v>
      </c>
      <c r="D17" s="52"/>
      <c r="E17" s="53" t="s">
        <v>263</v>
      </c>
      <c r="F17" s="342" t="s">
        <v>263</v>
      </c>
      <c r="G17" s="56"/>
      <c r="H17" s="55"/>
    </row>
    <row r="18" spans="1:8" ht="13.8">
      <c r="A18" s="144">
        <v>8</v>
      </c>
      <c r="B18" s="51"/>
      <c r="C18" s="51" t="s">
        <v>267</v>
      </c>
      <c r="D18" s="52"/>
      <c r="E18" s="53" t="s">
        <v>269</v>
      </c>
      <c r="F18" s="342" t="s">
        <v>269</v>
      </c>
      <c r="G18" s="56"/>
      <c r="H18" s="55"/>
    </row>
    <row r="19" spans="1:8" ht="13.8">
      <c r="A19" s="144">
        <v>9</v>
      </c>
      <c r="B19" s="51"/>
      <c r="C19" s="51" t="s">
        <v>268</v>
      </c>
      <c r="D19" s="52"/>
      <c r="E19" s="53" t="s">
        <v>271</v>
      </c>
      <c r="F19" s="342" t="s">
        <v>271</v>
      </c>
      <c r="G19" s="56"/>
      <c r="H19" s="55"/>
    </row>
    <row r="20" spans="1:8" ht="13.8">
      <c r="A20" s="144">
        <v>10</v>
      </c>
      <c r="B20" s="337"/>
      <c r="C20" s="337"/>
      <c r="D20" s="338"/>
      <c r="E20" s="53" t="s">
        <v>272</v>
      </c>
      <c r="F20" s="342" t="s">
        <v>272</v>
      </c>
      <c r="G20" s="339"/>
      <c r="H20" s="340"/>
    </row>
    <row r="21" spans="1:8" ht="13.8">
      <c r="A21" s="144">
        <v>11</v>
      </c>
      <c r="B21" s="337"/>
      <c r="C21" s="337"/>
      <c r="D21" s="338"/>
      <c r="E21" s="53" t="s">
        <v>273</v>
      </c>
      <c r="F21" s="342" t="s">
        <v>273</v>
      </c>
      <c r="G21" s="339"/>
      <c r="H21" s="340"/>
    </row>
    <row r="22" spans="1:8" ht="13.8">
      <c r="A22" s="144">
        <v>12</v>
      </c>
      <c r="B22" s="337"/>
      <c r="C22" s="337" t="s">
        <v>270</v>
      </c>
      <c r="D22" s="338"/>
      <c r="E22" s="53" t="s">
        <v>274</v>
      </c>
      <c r="F22" s="342" t="s">
        <v>274</v>
      </c>
      <c r="G22" s="339"/>
      <c r="H22" s="340"/>
    </row>
    <row r="23" spans="1:8" ht="13.8">
      <c r="A23" s="144">
        <v>13</v>
      </c>
      <c r="B23" s="337"/>
      <c r="C23" s="337"/>
      <c r="D23" s="338"/>
      <c r="E23" s="53" t="s">
        <v>275</v>
      </c>
      <c r="F23" s="342" t="s">
        <v>275</v>
      </c>
      <c r="G23" s="339"/>
      <c r="H23" s="340"/>
    </row>
    <row r="24" spans="1:8" ht="13.8">
      <c r="A24" s="144">
        <v>14</v>
      </c>
      <c r="B24" s="337"/>
      <c r="C24" s="337"/>
      <c r="D24" s="338"/>
      <c r="E24" s="53" t="s">
        <v>276</v>
      </c>
      <c r="F24" s="342" t="s">
        <v>276</v>
      </c>
      <c r="G24" s="339"/>
      <c r="H24" s="340"/>
    </row>
    <row r="25" spans="1:8" ht="13.8">
      <c r="A25" s="144">
        <v>15</v>
      </c>
      <c r="B25" s="57"/>
      <c r="C25" s="57"/>
      <c r="D25" s="58"/>
      <c r="E25" s="53" t="s">
        <v>277</v>
      </c>
      <c r="F25" s="342" t="s">
        <v>277</v>
      </c>
      <c r="G25" s="59"/>
      <c r="H25" s="6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1!A1" display="Func1" xr:uid="{803AE823-E251-421D-900A-7BCC4AB22396}"/>
    <hyperlink ref="F12" location="Func2!A1" display="Func2" xr:uid="{DE3D127C-9CE2-4841-BEE9-1A271E498826}"/>
    <hyperlink ref="F13" location="Func3!A1" display="Func3" xr:uid="{8CBD02F3-5A9E-43E1-A05D-26C627755822}"/>
    <hyperlink ref="F14" location="Func4!A1" display="Func4" xr:uid="{C9D3C5FE-3698-4945-84C8-2F88929302EB}"/>
    <hyperlink ref="F15" location="Func5!A1" display="Func5" xr:uid="{0AF0B79A-126C-4988-A009-868D80B8867A}"/>
    <hyperlink ref="F16" location="Func6!A1" display="Func6" xr:uid="{56AEDD4B-A0E9-4120-BFF8-663C2A00DAE7}"/>
    <hyperlink ref="F17" location="Func7!A1" display="Func7" xr:uid="{FF24025E-868A-42B2-BE8A-C58E60E0B7D0}"/>
    <hyperlink ref="F18" location="Func8!A1" display="Func8" xr:uid="{89AEFA3B-AC31-46F7-BDCE-4B563105BB16}"/>
    <hyperlink ref="F25" location="Func15!A1" display="Func15" xr:uid="{B1BC7A92-82F5-490B-B90F-6C8A3874FF33}"/>
    <hyperlink ref="F19" location="Func9!A1" display="Func9" xr:uid="{EEEEB6A7-2227-496A-B2F7-BF8CFBE36EF7}"/>
    <hyperlink ref="F20" location="Func10!A1" display="Func10" xr:uid="{8E06BD92-A9D9-4B0C-A674-6BAE4873ADB8}"/>
    <hyperlink ref="F21" location="Func11!A1" display="Func11" xr:uid="{ED834595-0D29-4115-A1C1-C1E686AB0440}"/>
    <hyperlink ref="F22" location="Func12!A1" display="Func12" xr:uid="{448D1AC0-FC59-4B16-804D-C2284026C29B}"/>
    <hyperlink ref="F23" location="Func13!A1" display="Func13" xr:uid="{50C39E1C-2366-4E06-9B29-261649094259}"/>
    <hyperlink ref="F24" location="Func14!A1" display="Func14" xr:uid="{0F7B97A0-5B76-414F-83B4-F2BCA3405988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2F-FED4-4722-8DBF-29DE3B5E45FA}">
  <dimension ref="A2:I33"/>
  <sheetViews>
    <sheetView topLeftCell="A3" workbookViewId="0">
      <selection activeCell="F5" sqref="F5:I5"/>
    </sheetView>
  </sheetViews>
  <sheetFormatPr defaultColWidth="9" defaultRowHeight="13.2"/>
  <cols>
    <col min="1" max="1" width="15.33203125" style="6" customWidth="1"/>
    <col min="2" max="2" width="26.6640625" style="6" customWidth="1"/>
    <col min="3" max="3" width="12.109375" style="6" customWidth="1"/>
    <col min="4" max="4" width="9.6640625" style="6" customWidth="1"/>
    <col min="5" max="5" width="9.77734375" style="6" customWidth="1"/>
    <col min="6" max="8" width="5.218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229" t="s">
        <v>23</v>
      </c>
      <c r="B2" s="229"/>
      <c r="C2" s="229"/>
      <c r="D2" s="229"/>
      <c r="E2" s="229"/>
      <c r="F2" s="229"/>
      <c r="G2" s="229"/>
      <c r="H2" s="229"/>
      <c r="I2" s="229"/>
    </row>
    <row r="3" spans="1:9" ht="14.25" customHeight="1">
      <c r="A3" s="62"/>
      <c r="B3" s="63"/>
      <c r="C3" s="63"/>
      <c r="D3" s="63"/>
      <c r="E3" s="63"/>
      <c r="F3" s="63"/>
      <c r="G3" s="63"/>
      <c r="H3" s="63"/>
      <c r="I3" s="64"/>
    </row>
    <row r="4" spans="1:9" ht="13.5" customHeight="1">
      <c r="A4" s="165" t="s">
        <v>1</v>
      </c>
      <c r="B4" s="226" t="str">
        <f>Cover!B4</f>
        <v>LandAuction</v>
      </c>
      <c r="C4" s="226"/>
      <c r="D4" s="227" t="s">
        <v>2</v>
      </c>
      <c r="E4" s="227"/>
      <c r="F4" s="343" t="s">
        <v>266</v>
      </c>
      <c r="G4" s="344"/>
      <c r="H4" s="344"/>
      <c r="I4" s="345"/>
    </row>
    <row r="5" spans="1:9" ht="13.5" customHeight="1">
      <c r="A5" s="165" t="s">
        <v>3</v>
      </c>
      <c r="B5" s="226" t="str">
        <f>Cover!B5</f>
        <v>LA</v>
      </c>
      <c r="C5" s="226"/>
      <c r="D5" s="227" t="s">
        <v>4</v>
      </c>
      <c r="E5" s="227"/>
      <c r="F5" s="343" t="s">
        <v>266</v>
      </c>
      <c r="G5" s="344"/>
      <c r="H5" s="344"/>
      <c r="I5" s="345"/>
    </row>
    <row r="6" spans="1:9" ht="12.75" customHeight="1">
      <c r="A6" s="169" t="s">
        <v>5</v>
      </c>
      <c r="B6" s="226" t="str">
        <f>B5&amp;"_"&amp;"Test Report"&amp;"_"&amp;"vx.x"</f>
        <v>LA_Test Report_vx.x</v>
      </c>
      <c r="C6" s="226"/>
      <c r="D6" s="227" t="s">
        <v>6</v>
      </c>
      <c r="E6" s="227"/>
      <c r="F6" s="346" t="s">
        <v>280</v>
      </c>
      <c r="G6" s="347"/>
      <c r="H6" s="347"/>
      <c r="I6" s="348"/>
    </row>
    <row r="7" spans="1:9" ht="15.75" customHeight="1">
      <c r="A7" s="169" t="s">
        <v>24</v>
      </c>
      <c r="B7" s="228" t="s">
        <v>25</v>
      </c>
      <c r="C7" s="228"/>
      <c r="D7" s="228"/>
      <c r="E7" s="228"/>
      <c r="F7" s="228"/>
      <c r="G7" s="228"/>
      <c r="H7" s="228"/>
      <c r="I7" s="228"/>
    </row>
    <row r="8" spans="1:9" ht="14.25" customHeight="1">
      <c r="A8" s="65"/>
      <c r="B8" s="66"/>
      <c r="C8" s="63"/>
      <c r="D8" s="63"/>
      <c r="E8" s="63"/>
      <c r="F8" s="63"/>
      <c r="G8" s="63"/>
      <c r="H8" s="63"/>
      <c r="I8" s="64"/>
    </row>
    <row r="9" spans="1:9">
      <c r="A9" s="65"/>
      <c r="B9" s="66"/>
      <c r="C9" s="63"/>
      <c r="D9" s="63"/>
      <c r="E9" s="63"/>
      <c r="F9" s="63"/>
      <c r="G9" s="63"/>
      <c r="H9" s="63"/>
      <c r="I9" s="64"/>
    </row>
    <row r="10" spans="1:9">
      <c r="A10" s="67"/>
      <c r="B10" s="67"/>
      <c r="C10" s="67"/>
      <c r="D10" s="67"/>
      <c r="E10" s="67"/>
      <c r="F10" s="67"/>
      <c r="G10" s="67"/>
      <c r="H10" s="67"/>
      <c r="I10" s="67"/>
    </row>
    <row r="11" spans="1:9" ht="14.25" customHeight="1">
      <c r="A11" s="68" t="s">
        <v>16</v>
      </c>
      <c r="B11" s="69" t="s">
        <v>114</v>
      </c>
      <c r="C11" s="70" t="s">
        <v>26</v>
      </c>
      <c r="D11" s="69" t="s">
        <v>27</v>
      </c>
      <c r="E11" s="71" t="s">
        <v>28</v>
      </c>
      <c r="F11" s="71" t="s">
        <v>43</v>
      </c>
      <c r="G11" s="71" t="s">
        <v>45</v>
      </c>
      <c r="H11" s="71" t="s">
        <v>44</v>
      </c>
      <c r="I11" s="72" t="s">
        <v>29</v>
      </c>
    </row>
    <row r="12" spans="1:9" ht="13.8">
      <c r="A12" s="73">
        <v>1</v>
      </c>
      <c r="B12" s="341" t="s">
        <v>257</v>
      </c>
      <c r="C12" s="74">
        <f>Func1!A6</f>
        <v>2</v>
      </c>
      <c r="D12" s="74">
        <f>Func1!C6</f>
        <v>0</v>
      </c>
      <c r="E12" s="74">
        <f>Func1!F6</f>
        <v>0</v>
      </c>
      <c r="F12" s="75">
        <f>Func1!L6</f>
        <v>1</v>
      </c>
      <c r="G12" s="74">
        <f>Func1!M6</f>
        <v>1</v>
      </c>
      <c r="H12" s="74">
        <f>Func1!N6</f>
        <v>0</v>
      </c>
      <c r="I12" s="74">
        <f>Func1!O6</f>
        <v>2</v>
      </c>
    </row>
    <row r="13" spans="1:9" ht="13.8">
      <c r="A13" s="73">
        <v>2</v>
      </c>
      <c r="B13" s="342" t="s">
        <v>258</v>
      </c>
      <c r="C13" s="74">
        <f>Func2!A6</f>
        <v>3</v>
      </c>
      <c r="D13" s="74">
        <v>0</v>
      </c>
      <c r="E13" s="74">
        <v>0</v>
      </c>
      <c r="F13" s="75">
        <f>Func2!L6</f>
        <v>1</v>
      </c>
      <c r="G13" s="75">
        <f>Func2!M6</f>
        <v>1</v>
      </c>
      <c r="H13" s="75">
        <f>Func2!N6</f>
        <v>1</v>
      </c>
      <c r="I13" s="74">
        <f>Func2!O6</f>
        <v>3</v>
      </c>
    </row>
    <row r="14" spans="1:9" ht="13.8">
      <c r="A14" s="73">
        <v>3</v>
      </c>
      <c r="B14" s="342" t="s">
        <v>259</v>
      </c>
      <c r="C14" s="74">
        <f>Func3!A6</f>
        <v>3</v>
      </c>
      <c r="D14" s="74">
        <v>0</v>
      </c>
      <c r="E14" s="74">
        <v>0</v>
      </c>
      <c r="F14" s="75">
        <f>Func3!L6</f>
        <v>1</v>
      </c>
      <c r="G14" s="75">
        <f>Func3!M6</f>
        <v>2</v>
      </c>
      <c r="H14" s="75">
        <f>Func3!N6</f>
        <v>0</v>
      </c>
      <c r="I14" s="74">
        <f>Func3!O6</f>
        <v>3</v>
      </c>
    </row>
    <row r="15" spans="1:9" ht="13.8">
      <c r="A15" s="73"/>
      <c r="B15" s="342" t="s">
        <v>260</v>
      </c>
      <c r="C15" s="74">
        <f>Func4!A6</f>
        <v>3</v>
      </c>
      <c r="D15" s="74">
        <v>0</v>
      </c>
      <c r="E15" s="74">
        <v>0</v>
      </c>
      <c r="F15" s="75">
        <f>Func4!L6</f>
        <v>3</v>
      </c>
      <c r="G15" s="75">
        <f>Func4!M6</f>
        <v>0</v>
      </c>
      <c r="H15" s="75">
        <f>Func4!N6</f>
        <v>0</v>
      </c>
      <c r="I15" s="74">
        <f>Func4!O6</f>
        <v>3</v>
      </c>
    </row>
    <row r="16" spans="1:9" ht="13.8">
      <c r="A16" s="73"/>
      <c r="B16" s="342" t="s">
        <v>261</v>
      </c>
      <c r="C16" s="74">
        <f>Func5!A6</f>
        <v>2</v>
      </c>
      <c r="D16" s="74">
        <v>0</v>
      </c>
      <c r="E16" s="74">
        <v>0</v>
      </c>
      <c r="F16" s="75">
        <f>Func5!L6</f>
        <v>1</v>
      </c>
      <c r="G16" s="75">
        <f>Func5!M6</f>
        <v>1</v>
      </c>
      <c r="H16" s="75">
        <f>Func5!N6</f>
        <v>0</v>
      </c>
      <c r="I16" s="74">
        <f>Func5!O6</f>
        <v>2</v>
      </c>
    </row>
    <row r="17" spans="1:9" ht="13.8">
      <c r="A17" s="73"/>
      <c r="B17" s="342" t="s">
        <v>262</v>
      </c>
      <c r="C17" s="74">
        <f>Func6!A6</f>
        <v>2</v>
      </c>
      <c r="D17" s="74">
        <v>0</v>
      </c>
      <c r="E17" s="74">
        <v>0</v>
      </c>
      <c r="F17" s="75">
        <f>Func6!L6</f>
        <v>1</v>
      </c>
      <c r="G17" s="75">
        <f>Func6!M6</f>
        <v>1</v>
      </c>
      <c r="H17" s="75">
        <f>Func6!N6</f>
        <v>0</v>
      </c>
      <c r="I17" s="74">
        <f>Func6!O6</f>
        <v>2</v>
      </c>
    </row>
    <row r="18" spans="1:9" ht="13.8">
      <c r="A18" s="73"/>
      <c r="B18" s="342" t="s">
        <v>263</v>
      </c>
      <c r="C18" s="74">
        <f>Func7!A6</f>
        <v>2</v>
      </c>
      <c r="D18" s="74">
        <v>0</v>
      </c>
      <c r="E18" s="74">
        <v>0</v>
      </c>
      <c r="F18" s="75">
        <f>Func7!L6</f>
        <v>1</v>
      </c>
      <c r="G18" s="75">
        <f>Func7!M6</f>
        <v>1</v>
      </c>
      <c r="H18" s="75">
        <f>Func7!N6</f>
        <v>0</v>
      </c>
      <c r="I18" s="74">
        <f>Func7!O6</f>
        <v>2</v>
      </c>
    </row>
    <row r="19" spans="1:9" ht="13.8">
      <c r="A19" s="73"/>
      <c r="B19" s="342" t="s">
        <v>269</v>
      </c>
      <c r="C19" s="74">
        <f>Func8!A6</f>
        <v>4</v>
      </c>
      <c r="D19" s="74">
        <v>0</v>
      </c>
      <c r="E19" s="74">
        <v>0</v>
      </c>
      <c r="F19" s="75">
        <f>Func8!L6</f>
        <v>2</v>
      </c>
      <c r="G19" s="75">
        <f>Func8!M6</f>
        <v>1</v>
      </c>
      <c r="H19" s="75">
        <f>Func8!N6</f>
        <v>1</v>
      </c>
      <c r="I19" s="74">
        <f>Func8!O6</f>
        <v>4</v>
      </c>
    </row>
    <row r="20" spans="1:9" ht="13.8">
      <c r="A20" s="73"/>
      <c r="B20" s="342" t="s">
        <v>271</v>
      </c>
      <c r="C20" s="74">
        <f>Func9!A6</f>
        <v>2</v>
      </c>
      <c r="D20" s="74">
        <v>0</v>
      </c>
      <c r="E20" s="74">
        <v>0</v>
      </c>
      <c r="F20" s="75">
        <f>Func9!L6</f>
        <v>1</v>
      </c>
      <c r="G20" s="75">
        <f>Func9!M6</f>
        <v>1</v>
      </c>
      <c r="H20" s="75">
        <f>Func9!N6</f>
        <v>0</v>
      </c>
      <c r="I20" s="74">
        <f>Func9!O6</f>
        <v>2</v>
      </c>
    </row>
    <row r="21" spans="1:9" ht="13.8">
      <c r="A21" s="73"/>
      <c r="B21" s="342" t="s">
        <v>272</v>
      </c>
      <c r="C21" s="74">
        <f>Func10!A6</f>
        <v>1</v>
      </c>
      <c r="D21" s="74">
        <v>0</v>
      </c>
      <c r="E21" s="74">
        <v>0</v>
      </c>
      <c r="F21" s="75">
        <f>Func10!L6</f>
        <v>1</v>
      </c>
      <c r="G21" s="75">
        <f>Func10!M6</f>
        <v>0</v>
      </c>
      <c r="H21" s="75">
        <f>Func10!N6</f>
        <v>0</v>
      </c>
      <c r="I21" s="74">
        <f>Func10!O6</f>
        <v>1</v>
      </c>
    </row>
    <row r="22" spans="1:9" ht="13.8">
      <c r="A22" s="73"/>
      <c r="B22" s="342" t="s">
        <v>273</v>
      </c>
      <c r="C22" s="74">
        <f>Func11!A6</f>
        <v>3</v>
      </c>
      <c r="D22" s="74">
        <v>0</v>
      </c>
      <c r="E22" s="74">
        <v>0</v>
      </c>
      <c r="F22" s="75">
        <f>Func11!L6</f>
        <v>1</v>
      </c>
      <c r="G22" s="75">
        <f>Func11!M6</f>
        <v>2</v>
      </c>
      <c r="H22" s="75">
        <f>Func11!N6</f>
        <v>0</v>
      </c>
      <c r="I22" s="74">
        <f>Func11!O6</f>
        <v>3</v>
      </c>
    </row>
    <row r="23" spans="1:9" ht="13.8">
      <c r="A23" s="73"/>
      <c r="B23" s="342" t="s">
        <v>274</v>
      </c>
      <c r="C23" s="74">
        <f>Func12!A6</f>
        <v>1</v>
      </c>
      <c r="D23" s="74">
        <v>0</v>
      </c>
      <c r="E23" s="74">
        <v>0</v>
      </c>
      <c r="F23" s="75">
        <f>Func12!L6</f>
        <v>1</v>
      </c>
      <c r="G23" s="75">
        <f>Func12!M6</f>
        <v>0</v>
      </c>
      <c r="H23" s="75">
        <f>Func12!N6</f>
        <v>0</v>
      </c>
      <c r="I23" s="74">
        <f>Func12!O6</f>
        <v>1</v>
      </c>
    </row>
    <row r="24" spans="1:9" ht="13.8">
      <c r="A24" s="73"/>
      <c r="B24" s="342" t="s">
        <v>275</v>
      </c>
      <c r="C24" s="74">
        <f>Func13!A6</f>
        <v>1</v>
      </c>
      <c r="D24" s="74">
        <v>0</v>
      </c>
      <c r="E24" s="74">
        <v>0</v>
      </c>
      <c r="F24" s="75">
        <f>Func13!L6</f>
        <v>1</v>
      </c>
      <c r="G24" s="75">
        <f>Func13!M6</f>
        <v>0</v>
      </c>
      <c r="H24" s="75">
        <f>Func13!N6</f>
        <v>0</v>
      </c>
      <c r="I24" s="74">
        <f>Func13!O6</f>
        <v>1</v>
      </c>
    </row>
    <row r="25" spans="1:9" ht="13.8">
      <c r="A25" s="73"/>
      <c r="B25" s="342" t="s">
        <v>276</v>
      </c>
      <c r="C25" s="74">
        <f>Func14!A6</f>
        <v>1</v>
      </c>
      <c r="D25" s="74">
        <v>0</v>
      </c>
      <c r="E25" s="74">
        <v>0</v>
      </c>
      <c r="F25" s="75">
        <f>Func14!L6</f>
        <v>1</v>
      </c>
      <c r="G25" s="75">
        <f>Func14!M6</f>
        <v>0</v>
      </c>
      <c r="H25" s="75">
        <f>Func14!N6</f>
        <v>0</v>
      </c>
      <c r="I25" s="74">
        <f>Func14!O6</f>
        <v>1</v>
      </c>
    </row>
    <row r="26" spans="1:9" ht="13.8">
      <c r="A26" s="73"/>
      <c r="B26" s="342" t="s">
        <v>277</v>
      </c>
      <c r="C26" s="74">
        <f>Func15!A6</f>
        <v>1</v>
      </c>
      <c r="D26" s="74">
        <v>0</v>
      </c>
      <c r="E26" s="74">
        <v>0</v>
      </c>
      <c r="F26" s="75">
        <f>Func15!L6</f>
        <v>1</v>
      </c>
      <c r="G26" s="75">
        <f>Func15!M6</f>
        <v>0</v>
      </c>
      <c r="H26" s="75">
        <f>Func15!N6</f>
        <v>0</v>
      </c>
      <c r="I26" s="74">
        <f>Func15!O6</f>
        <v>1</v>
      </c>
    </row>
    <row r="27" spans="1:9" ht="13.8">
      <c r="A27" s="76"/>
      <c r="B27" s="162" t="s">
        <v>30</v>
      </c>
      <c r="C27" s="77">
        <f t="shared" ref="C27:I27" si="0">SUM(C10:C26)</f>
        <v>31</v>
      </c>
      <c r="D27" s="77">
        <f t="shared" si="0"/>
        <v>0</v>
      </c>
      <c r="E27" s="77">
        <f t="shared" si="0"/>
        <v>0</v>
      </c>
      <c r="F27" s="77">
        <f t="shared" si="0"/>
        <v>18</v>
      </c>
      <c r="G27" s="77">
        <f t="shared" si="0"/>
        <v>11</v>
      </c>
      <c r="H27" s="77">
        <f t="shared" si="0"/>
        <v>2</v>
      </c>
      <c r="I27" s="77">
        <f t="shared" si="0"/>
        <v>31</v>
      </c>
    </row>
    <row r="28" spans="1:9">
      <c r="A28" s="78"/>
      <c r="B28" s="67"/>
      <c r="C28" s="79"/>
      <c r="D28" s="80"/>
      <c r="E28" s="80"/>
      <c r="F28" s="80"/>
      <c r="G28" s="80"/>
      <c r="H28" s="80"/>
      <c r="I28" s="80"/>
    </row>
    <row r="29" spans="1:9">
      <c r="A29" s="67"/>
      <c r="B29" s="170" t="s">
        <v>31</v>
      </c>
      <c r="C29" s="67"/>
      <c r="D29" s="171">
        <f>(C27+D27)*100/(I27)</f>
        <v>100</v>
      </c>
      <c r="E29" s="67" t="s">
        <v>32</v>
      </c>
      <c r="F29" s="67"/>
      <c r="G29" s="67"/>
      <c r="H29" s="67"/>
      <c r="I29" s="81"/>
    </row>
    <row r="30" spans="1:9">
      <c r="A30" s="67"/>
      <c r="B30" s="170" t="s">
        <v>33</v>
      </c>
      <c r="C30" s="67"/>
      <c r="D30" s="171">
        <f>C27*100/(I27)</f>
        <v>100</v>
      </c>
      <c r="E30" s="67" t="s">
        <v>32</v>
      </c>
      <c r="F30" s="67"/>
      <c r="G30" s="67"/>
      <c r="H30" s="67"/>
      <c r="I30" s="81"/>
    </row>
    <row r="31" spans="1:9">
      <c r="B31" s="170" t="s">
        <v>34</v>
      </c>
      <c r="C31" s="67"/>
      <c r="D31" s="171">
        <f>F27*100/I27</f>
        <v>58.064516129032256</v>
      </c>
      <c r="E31" s="67" t="s">
        <v>32</v>
      </c>
    </row>
    <row r="32" spans="1:9">
      <c r="B32" s="170" t="s">
        <v>35</v>
      </c>
      <c r="D32" s="171">
        <f>G27*100/I27</f>
        <v>35.483870967741936</v>
      </c>
      <c r="E32" s="67" t="s">
        <v>32</v>
      </c>
    </row>
    <row r="33" spans="2:5">
      <c r="B33" s="170" t="s">
        <v>36</v>
      </c>
      <c r="D33" s="171">
        <f>H27*100/I27</f>
        <v>6.4516129032258061</v>
      </c>
      <c r="E33" s="67" t="s">
        <v>32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1!A1" display="Func1" xr:uid="{F5D732E8-882E-4781-A777-B3BF3FCBE90B}"/>
    <hyperlink ref="B13" location="Func2!A1" display="Func2" xr:uid="{149EB001-1F32-4537-9000-07F47DC7B674}"/>
    <hyperlink ref="B14" location="Func3!A1" display="Func3" xr:uid="{9050C952-9113-4E05-85FD-8B1397484D11}"/>
    <hyperlink ref="B15" location="Func4!A1" display="Func4" xr:uid="{C81A5B48-AC23-4934-9D60-A967CD928D77}"/>
    <hyperlink ref="B16" location="Func5!A1" display="Func5" xr:uid="{711759E6-C8C6-4C70-B860-AACEA7A411F6}"/>
    <hyperlink ref="B17" location="Func6!A1" display="Func6" xr:uid="{E7568B65-7464-4593-AEF7-33B0C6EB5F8A}"/>
    <hyperlink ref="B18" location="Func7!A1" display="Func7" xr:uid="{C4B408FC-22A9-4E21-9C74-F040ED0DDF98}"/>
    <hyperlink ref="B19" location="Func8!A1" display="Func8" xr:uid="{A58CCBB3-C1EA-4312-84BE-89744AA162CE}"/>
    <hyperlink ref="B26" location="Func15!A1" display="Func15" xr:uid="{7C7923C5-7A8F-4C9A-89AC-9D9709F3FE12}"/>
    <hyperlink ref="B20" location="Func9!A1" display="Func9" xr:uid="{B4BB013F-F6F6-4917-ADE5-51256C7B8A7D}"/>
    <hyperlink ref="B21" location="Func10!A1" display="Func10" xr:uid="{AADAF64D-B87E-41F5-BD53-BF57B4D9BC96}"/>
    <hyperlink ref="B22" location="Func11!A1" display="Func11" xr:uid="{471394E3-B72D-4FE7-9FEE-6AC53184F92C}"/>
    <hyperlink ref="B23" location="Func12!A1" display="Func12" xr:uid="{59B17EBD-B1E0-46E1-8EB1-648538F23E52}"/>
    <hyperlink ref="B24" location="Func13!A1" display="Func13" xr:uid="{984A5B6F-765D-4D57-B8E0-C880545848EC}"/>
    <hyperlink ref="B25" location="Func14!A1" display="Func14" xr:uid="{89E0E92E-BA77-4B81-9359-B27CC073C88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7D2-216A-4DE9-9CBE-D5DF2BC2EBD8}">
  <dimension ref="A1:V26"/>
  <sheetViews>
    <sheetView workbookViewId="0">
      <selection activeCell="P15" sqref="P15"/>
    </sheetView>
  </sheetViews>
  <sheetFormatPr defaultColWidth="8.88671875"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7.3320312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2">
      <c r="A1" s="298" t="s">
        <v>60</v>
      </c>
      <c r="B1" s="299"/>
      <c r="C1" s="300" t="s">
        <v>265</v>
      </c>
      <c r="D1" s="301"/>
      <c r="F1" s="299" t="s">
        <v>19</v>
      </c>
      <c r="G1" s="299"/>
      <c r="H1" s="299"/>
      <c r="I1" s="299"/>
      <c r="J1" s="299"/>
      <c r="K1" s="299"/>
      <c r="L1" s="262" t="s">
        <v>264</v>
      </c>
      <c r="M1" s="263"/>
      <c r="N1" s="263"/>
      <c r="O1" s="263"/>
      <c r="P1" s="263"/>
      <c r="Q1" s="263"/>
      <c r="R1" s="263"/>
      <c r="S1" s="263"/>
      <c r="T1" s="264"/>
    </row>
    <row r="2" spans="1:22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2">
      <c r="A3" s="267" t="s">
        <v>63</v>
      </c>
      <c r="B3" s="268"/>
      <c r="C3" s="269">
        <v>300</v>
      </c>
      <c r="D3" s="270"/>
      <c r="E3" s="189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7.3000000000000007</v>
      </c>
      <c r="M3" s="275"/>
      <c r="N3" s="275"/>
      <c r="O3" s="275"/>
      <c r="P3" s="275"/>
      <c r="Q3" s="275"/>
      <c r="R3" s="275"/>
      <c r="S3" s="275"/>
      <c r="T3" s="276"/>
      <c r="U3">
        <v>16</v>
      </c>
      <c r="V3" t="s">
        <v>121</v>
      </c>
    </row>
    <row r="4" spans="1:22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2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96" t="s">
        <v>66</v>
      </c>
      <c r="M5" s="288"/>
      <c r="N5" s="290"/>
      <c r="O5" s="296" t="s">
        <v>29</v>
      </c>
      <c r="P5" s="288"/>
      <c r="Q5" s="288"/>
      <c r="R5" s="288"/>
      <c r="S5" s="288"/>
      <c r="T5" s="297"/>
    </row>
    <row r="6" spans="1:22" ht="13.8" thickBot="1">
      <c r="A6" s="291">
        <f>COUNTIF(F23:HD23,"P")</f>
        <v>2</v>
      </c>
      <c r="B6" s="292"/>
      <c r="C6" s="293">
        <f>COUNTIF(F23:HD23,"F")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COUNTIF(E22:HD22,"N")</f>
        <v>1</v>
      </c>
      <c r="M6" s="190">
        <f>COUNTIF(E22:HD22,"A")</f>
        <v>1</v>
      </c>
      <c r="N6" s="190">
        <f>COUNTIF(E22:HD22,"B")</f>
        <v>0</v>
      </c>
      <c r="O6" s="282">
        <f>COUNTA(E8:HG8)</f>
        <v>2</v>
      </c>
      <c r="P6" s="283"/>
      <c r="Q6" s="283"/>
      <c r="R6" s="283"/>
      <c r="S6" s="283"/>
      <c r="T6" s="284"/>
    </row>
    <row r="7" spans="1:22" ht="13.8" thickBot="1"/>
    <row r="8" spans="1:22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2" ht="16.2">
      <c r="A9" s="198" t="s">
        <v>67</v>
      </c>
      <c r="B9" s="117" t="s">
        <v>68</v>
      </c>
      <c r="C9" s="118"/>
      <c r="D9" s="119"/>
      <c r="E9" s="120"/>
      <c r="F9" s="121"/>
      <c r="G9" s="121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16.2">
      <c r="A10" s="199"/>
      <c r="B10" s="117"/>
      <c r="C10" s="118"/>
      <c r="D10" s="119" t="s">
        <v>140</v>
      </c>
      <c r="E10" s="122"/>
      <c r="F10" s="121" t="s">
        <v>90</v>
      </c>
      <c r="G10" s="121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2" ht="16.2">
      <c r="A11" s="199"/>
      <c r="B11" s="117"/>
      <c r="C11" s="118"/>
      <c r="D11" s="119" t="s">
        <v>141</v>
      </c>
      <c r="E11" s="122"/>
      <c r="F11" s="121"/>
      <c r="G11" s="121" t="s">
        <v>90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2" ht="16.2">
      <c r="A12" s="199"/>
      <c r="B12" s="117"/>
      <c r="C12" s="118"/>
      <c r="D12" s="119" t="s">
        <v>142</v>
      </c>
      <c r="E12" s="123"/>
      <c r="F12" s="121" t="s">
        <v>90</v>
      </c>
      <c r="G12" s="121" t="s">
        <v>90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2" ht="16.2">
      <c r="A13" s="199"/>
      <c r="B13" s="117" t="s">
        <v>117</v>
      </c>
      <c r="C13" s="118"/>
      <c r="D13" s="119"/>
      <c r="E13" s="124"/>
      <c r="F13" s="121" t="s">
        <v>90</v>
      </c>
      <c r="G13" s="121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2" ht="16.2">
      <c r="A14" s="199"/>
      <c r="B14" s="117"/>
      <c r="C14" s="118"/>
      <c r="D14" s="119">
        <v>1</v>
      </c>
      <c r="E14" s="124"/>
      <c r="F14" s="121" t="s">
        <v>90</v>
      </c>
      <c r="G14" s="121" t="s">
        <v>90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2" ht="16.2">
      <c r="A15" s="199"/>
      <c r="B15" s="117" t="s">
        <v>118</v>
      </c>
      <c r="C15" s="118"/>
      <c r="D15" s="119"/>
      <c r="E15" s="124"/>
      <c r="F15" s="121"/>
      <c r="G15" s="121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2" ht="16.8" thickBot="1">
      <c r="A16" s="199"/>
      <c r="B16" s="117"/>
      <c r="C16" s="118"/>
      <c r="D16" s="265">
        <v>2</v>
      </c>
      <c r="E16" s="266"/>
      <c r="F16" s="121" t="s">
        <v>90</v>
      </c>
      <c r="G16" s="121" t="s">
        <v>90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0" t="s">
        <v>69</v>
      </c>
      <c r="B17" s="125" t="s">
        <v>70</v>
      </c>
      <c r="C17" s="126"/>
      <c r="D17" s="127"/>
      <c r="E17" s="128"/>
      <c r="F17" s="129"/>
      <c r="G17" s="129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1"/>
      <c r="D18" s="132" t="s">
        <v>119</v>
      </c>
      <c r="E18" s="133"/>
      <c r="F18" s="121" t="s">
        <v>90</v>
      </c>
      <c r="G18" s="121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/>
      <c r="C19" s="134"/>
      <c r="D19" s="132" t="s">
        <v>120</v>
      </c>
      <c r="E19" s="135"/>
      <c r="F19" s="121"/>
      <c r="G19" s="121" t="s">
        <v>90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71</v>
      </c>
      <c r="C20" s="134"/>
      <c r="D20" s="132"/>
      <c r="E20" s="135"/>
      <c r="F20" s="121"/>
      <c r="G20" s="121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6.8" thickBot="1">
      <c r="A21" s="201"/>
      <c r="B21" s="130" t="s">
        <v>72</v>
      </c>
      <c r="C21" s="134"/>
      <c r="D21" s="132"/>
      <c r="E21" s="135"/>
      <c r="F21" s="121"/>
      <c r="G21" s="1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3.8" thickTop="1">
      <c r="A22" s="200" t="s">
        <v>41</v>
      </c>
      <c r="B22" s="295" t="s">
        <v>42</v>
      </c>
      <c r="C22" s="295"/>
      <c r="D22" s="295"/>
      <c r="E22" s="191"/>
      <c r="F22" s="192" t="s">
        <v>43</v>
      </c>
      <c r="G22" s="192" t="s">
        <v>45</v>
      </c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202"/>
      <c r="B23" s="279" t="s">
        <v>46</v>
      </c>
      <c r="C23" s="279"/>
      <c r="D23" s="279"/>
      <c r="E23" s="137"/>
      <c r="F23" s="136" t="s">
        <v>47</v>
      </c>
      <c r="G23" s="136" t="s">
        <v>47</v>
      </c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52.2">
      <c r="A24" s="202"/>
      <c r="B24" s="280" t="s">
        <v>48</v>
      </c>
      <c r="C24" s="280"/>
      <c r="D24" s="280"/>
      <c r="E24" s="138"/>
      <c r="F24" s="139">
        <v>39139</v>
      </c>
      <c r="G24" s="139">
        <v>39139</v>
      </c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3.8" thickBot="1">
      <c r="A25" s="203"/>
      <c r="B25" s="281" t="s">
        <v>49</v>
      </c>
      <c r="C25" s="281"/>
      <c r="D25" s="281"/>
      <c r="E25" s="204"/>
      <c r="F25" s="205"/>
      <c r="G25" s="20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3.8" thickTop="1">
      <c r="A26" s="116"/>
      <c r="B26" s="114"/>
      <c r="C26" s="115"/>
      <c r="D26" s="114"/>
    </row>
  </sheetData>
  <mergeCells count="28">
    <mergeCell ref="L2:R2"/>
    <mergeCell ref="B23:D23"/>
    <mergeCell ref="B24:D24"/>
    <mergeCell ref="B25:D25"/>
    <mergeCell ref="O6:T6"/>
    <mergeCell ref="A5:B5"/>
    <mergeCell ref="C5:E5"/>
    <mergeCell ref="F5:K5"/>
    <mergeCell ref="A6:B6"/>
    <mergeCell ref="C6:E6"/>
    <mergeCell ref="F6:K6"/>
    <mergeCell ref="B22:D22"/>
    <mergeCell ref="O5:T5"/>
    <mergeCell ref="L5:N5"/>
    <mergeCell ref="L1:T1"/>
    <mergeCell ref="D16:E16"/>
    <mergeCell ref="A3:B3"/>
    <mergeCell ref="C3:D3"/>
    <mergeCell ref="F3:K3"/>
    <mergeCell ref="L3:T3"/>
    <mergeCell ref="A4:B4"/>
    <mergeCell ref="C4:T4"/>
    <mergeCell ref="A1:B1"/>
    <mergeCell ref="C1:D1"/>
    <mergeCell ref="F1:K1"/>
    <mergeCell ref="A2:B2"/>
    <mergeCell ref="C2:E2"/>
    <mergeCell ref="F2:K2"/>
  </mergeCells>
  <dataValidations count="3">
    <dataValidation type="list" allowBlank="1" showInputMessage="1" showErrorMessage="1" sqref="F23:G23" xr:uid="{1C8367B4-E94D-4AC0-ABEF-F628C24FD9C1}">
      <formula1>"P,F, "</formula1>
    </dataValidation>
    <dataValidation type="list" allowBlank="1" showInputMessage="1" showErrorMessage="1" sqref="F22:G22" xr:uid="{9C1423A7-2E45-4C90-8708-B0AD01070B43}">
      <formula1>"N,A,B, "</formula1>
    </dataValidation>
    <dataValidation type="list" allowBlank="1" showInputMessage="1" showErrorMessage="1" sqref="F9:G21" xr:uid="{8FAD971D-130D-4D85-BFFB-076EC3BF177B}">
      <formula1>"O, 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825D-EF7B-47A5-915B-9B3CD8D1DDBA}">
  <dimension ref="A1:W31"/>
  <sheetViews>
    <sheetView workbookViewId="0">
      <selection activeCell="A2" sqref="A2:XFD2"/>
    </sheetView>
  </sheetViews>
  <sheetFormatPr defaultColWidth="9" defaultRowHeight="10.199999999999999"/>
  <cols>
    <col min="1" max="1" width="8.21875" style="82" customWidth="1"/>
    <col min="2" max="2" width="13.33203125" style="86" customWidth="1"/>
    <col min="3" max="3" width="10.77734375" style="82" customWidth="1"/>
    <col min="4" max="4" width="16.6640625" style="83" customWidth="1"/>
    <col min="5" max="5" width="1.77734375" style="82" hidden="1" customWidth="1"/>
    <col min="6" max="7" width="2.88671875" style="82" bestFit="1" customWidth="1"/>
    <col min="8" max="8" width="2.88671875" style="82" customWidth="1"/>
    <col min="9" max="10" width="2.88671875" style="82" bestFit="1" customWidth="1"/>
    <col min="11" max="19" width="2.88671875" style="82" customWidth="1"/>
    <col min="20" max="20" width="2.88671875" style="82" bestFit="1" customWidth="1"/>
    <col min="21" max="21" width="2.88671875" style="82" customWidth="1"/>
    <col min="22" max="16384" width="9" style="82"/>
  </cols>
  <sheetData>
    <row r="1" spans="1:23" ht="15" customHeight="1">
      <c r="A1" s="298" t="s">
        <v>60</v>
      </c>
      <c r="B1" s="299"/>
      <c r="C1" s="300" t="e">
        <f>FunctionList!#REF!</f>
        <v>#REF!</v>
      </c>
      <c r="D1" s="301"/>
      <c r="E1" s="164"/>
      <c r="F1" s="299" t="s">
        <v>19</v>
      </c>
      <c r="G1" s="299"/>
      <c r="H1" s="299"/>
      <c r="I1" s="299"/>
      <c r="J1" s="299"/>
      <c r="K1" s="299"/>
      <c r="L1" s="300" t="e">
        <f>FunctionList!#REF!</f>
        <v>#REF!</v>
      </c>
      <c r="M1" s="300"/>
      <c r="N1" s="300"/>
      <c r="O1" s="300"/>
      <c r="P1" s="300"/>
      <c r="Q1" s="300"/>
      <c r="R1" s="300"/>
      <c r="S1" s="300"/>
      <c r="T1" s="307"/>
    </row>
    <row r="2" spans="1:23" customFormat="1" ht="13.2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3" ht="13.5" customHeight="1">
      <c r="A3" s="248" t="s">
        <v>63</v>
      </c>
      <c r="B3" s="249"/>
      <c r="C3" s="240">
        <v>300</v>
      </c>
      <c r="D3" s="241"/>
      <c r="E3" s="172"/>
      <c r="F3" s="233" t="s">
        <v>64</v>
      </c>
      <c r="G3" s="234"/>
      <c r="H3" s="234"/>
      <c r="I3" s="234"/>
      <c r="J3" s="234"/>
      <c r="K3" s="235"/>
      <c r="L3" s="236">
        <f xml:space="preserve"> IF(FunctionList!E6&lt;&gt;"N/A",SUM(C3*FunctionList!E6/1000,- O6),"N/A")</f>
        <v>6.3000000000000007</v>
      </c>
      <c r="M3" s="237"/>
      <c r="N3" s="237"/>
      <c r="O3" s="237"/>
      <c r="P3" s="237"/>
      <c r="Q3" s="237"/>
      <c r="R3" s="237"/>
      <c r="S3" s="237"/>
      <c r="T3" s="238"/>
      <c r="V3" s="84" t="s">
        <v>122</v>
      </c>
      <c r="W3" s="82" t="s">
        <v>123</v>
      </c>
    </row>
    <row r="4" spans="1:23" ht="13.5" customHeight="1">
      <c r="A4" s="248" t="s">
        <v>65</v>
      </c>
      <c r="B4" s="249"/>
      <c r="C4" s="250" t="s">
        <v>59</v>
      </c>
      <c r="D4" s="250"/>
      <c r="E4" s="250"/>
      <c r="F4" s="251"/>
      <c r="G4" s="251"/>
      <c r="H4" s="251"/>
      <c r="I4" s="251"/>
      <c r="J4" s="251"/>
      <c r="K4" s="251"/>
      <c r="L4" s="250"/>
      <c r="M4" s="250"/>
      <c r="N4" s="250"/>
      <c r="O4" s="250"/>
      <c r="P4" s="250"/>
      <c r="Q4" s="250"/>
      <c r="R4" s="250"/>
      <c r="S4" s="250"/>
      <c r="T4" s="250"/>
    </row>
    <row r="5" spans="1:23" ht="13.5" customHeight="1">
      <c r="A5" s="246" t="s">
        <v>26</v>
      </c>
      <c r="B5" s="247"/>
      <c r="C5" s="230" t="s">
        <v>27</v>
      </c>
      <c r="D5" s="231"/>
      <c r="E5" s="232"/>
      <c r="F5" s="230" t="s">
        <v>28</v>
      </c>
      <c r="G5" s="231"/>
      <c r="H5" s="231"/>
      <c r="I5" s="231"/>
      <c r="J5" s="231"/>
      <c r="K5" s="239"/>
      <c r="L5" s="231" t="s">
        <v>66</v>
      </c>
      <c r="M5" s="231"/>
      <c r="N5" s="231"/>
      <c r="O5" s="255" t="s">
        <v>29</v>
      </c>
      <c r="P5" s="231"/>
      <c r="Q5" s="231"/>
      <c r="R5" s="231"/>
      <c r="S5" s="231"/>
      <c r="T5" s="256"/>
      <c r="V5" s="84"/>
    </row>
    <row r="6" spans="1:23" ht="13.5" customHeight="1" thickBot="1">
      <c r="A6" s="261">
        <f>COUNTIF(F28:HE28,"P")</f>
        <v>3</v>
      </c>
      <c r="B6" s="260"/>
      <c r="C6" s="258">
        <f>COUNTIF(F28:HE28,"F")</f>
        <v>0</v>
      </c>
      <c r="D6" s="253"/>
      <c r="E6" s="260"/>
      <c r="F6" s="258">
        <f>SUM(O6,- A6,- C6)</f>
        <v>0</v>
      </c>
      <c r="G6" s="253"/>
      <c r="H6" s="253"/>
      <c r="I6" s="253"/>
      <c r="J6" s="253"/>
      <c r="K6" s="259"/>
      <c r="L6" s="163">
        <f>COUNTIF(E27:HE27,"N")</f>
        <v>1</v>
      </c>
      <c r="M6" s="163">
        <f>COUNTIF(E27:HE27,"A")</f>
        <v>1</v>
      </c>
      <c r="N6" s="163">
        <f>COUNTIF(E27:HE27,"B")</f>
        <v>1</v>
      </c>
      <c r="O6" s="252">
        <f>COUNTA(E8:HH8)</f>
        <v>3</v>
      </c>
      <c r="P6" s="253"/>
      <c r="Q6" s="253"/>
      <c r="R6" s="253"/>
      <c r="S6" s="253"/>
      <c r="T6" s="254"/>
      <c r="U6" s="85"/>
    </row>
    <row r="7" spans="1:23" ht="10.8" thickBot="1"/>
    <row r="8" spans="1:23" ht="37.200000000000003" thickTop="1" thickBot="1">
      <c r="A8" s="181"/>
      <c r="B8" s="182"/>
      <c r="C8" s="183"/>
      <c r="D8" s="184"/>
      <c r="E8" s="183"/>
      <c r="F8" s="185" t="s">
        <v>37</v>
      </c>
      <c r="G8" s="185" t="s">
        <v>38</v>
      </c>
      <c r="H8" s="185" t="s">
        <v>39</v>
      </c>
      <c r="I8" s="87"/>
      <c r="J8" s="88"/>
      <c r="K8" s="89"/>
    </row>
    <row r="9" spans="1:23" ht="13.5" customHeight="1">
      <c r="A9" s="179" t="s">
        <v>67</v>
      </c>
      <c r="B9" s="90" t="s">
        <v>50</v>
      </c>
      <c r="C9" s="91"/>
      <c r="D9" s="92"/>
      <c r="E9" s="93"/>
      <c r="F9" s="94"/>
      <c r="G9" s="94"/>
      <c r="H9" s="94"/>
    </row>
    <row r="10" spans="1:23" ht="13.5" customHeight="1">
      <c r="A10" s="174"/>
      <c r="B10" s="90"/>
      <c r="C10" s="91"/>
      <c r="D10" s="92" t="s">
        <v>143</v>
      </c>
      <c r="E10" s="95"/>
      <c r="F10" s="94" t="s">
        <v>90</v>
      </c>
      <c r="G10" s="94" t="s">
        <v>90</v>
      </c>
      <c r="H10" s="94" t="s">
        <v>90</v>
      </c>
      <c r="J10" s="84"/>
    </row>
    <row r="11" spans="1:23" ht="13.5" customHeight="1">
      <c r="A11" s="174"/>
      <c r="B11" s="90"/>
      <c r="C11" s="91"/>
      <c r="D11" s="92" t="s">
        <v>144</v>
      </c>
      <c r="E11" s="95"/>
      <c r="F11" s="94" t="s">
        <v>90</v>
      </c>
      <c r="G11" s="94"/>
      <c r="H11" s="94" t="s">
        <v>90</v>
      </c>
    </row>
    <row r="12" spans="1:23" ht="13.5" customHeight="1">
      <c r="A12" s="174"/>
      <c r="B12" s="90"/>
      <c r="C12" s="91"/>
      <c r="D12" s="92" t="s">
        <v>145</v>
      </c>
      <c r="E12" s="96"/>
      <c r="F12" s="94"/>
      <c r="G12" s="94" t="s">
        <v>90</v>
      </c>
      <c r="H12" s="94"/>
      <c r="J12" s="84"/>
    </row>
    <row r="13" spans="1:23" ht="21" customHeight="1">
      <c r="A13" s="174"/>
      <c r="B13" s="304" t="s">
        <v>146</v>
      </c>
      <c r="C13" s="305"/>
      <c r="D13" s="306"/>
      <c r="E13" s="96"/>
      <c r="F13" s="94" t="s">
        <v>90</v>
      </c>
      <c r="G13" s="94"/>
      <c r="H13" s="94" t="s">
        <v>90</v>
      </c>
      <c r="J13" s="84"/>
    </row>
    <row r="14" spans="1:23" ht="13.5" customHeight="1">
      <c r="A14" s="174"/>
      <c r="B14" s="90" t="s">
        <v>125</v>
      </c>
      <c r="C14" s="91"/>
      <c r="D14" s="92"/>
      <c r="E14" s="97"/>
      <c r="F14" s="94"/>
      <c r="G14" s="94"/>
      <c r="H14" s="94"/>
    </row>
    <row r="15" spans="1:23" ht="13.5" customHeight="1">
      <c r="A15" s="174"/>
      <c r="B15" s="90"/>
      <c r="C15" s="91"/>
      <c r="D15" s="92" t="s">
        <v>127</v>
      </c>
      <c r="E15" s="97"/>
      <c r="F15" s="94" t="s">
        <v>90</v>
      </c>
      <c r="G15" s="94" t="s">
        <v>90</v>
      </c>
      <c r="H15" s="94" t="s">
        <v>90</v>
      </c>
    </row>
    <row r="16" spans="1:23" ht="13.5" customHeight="1">
      <c r="A16" s="174"/>
      <c r="B16" s="90" t="s">
        <v>124</v>
      </c>
      <c r="C16" s="91"/>
      <c r="D16" s="92"/>
      <c r="E16" s="97"/>
      <c r="F16" s="94"/>
      <c r="G16" s="94"/>
      <c r="H16" s="94"/>
      <c r="I16" s="98"/>
    </row>
    <row r="17" spans="1:8" ht="13.5" customHeight="1">
      <c r="A17" s="174"/>
      <c r="B17" s="90"/>
      <c r="C17" s="91"/>
      <c r="D17" s="245">
        <v>1</v>
      </c>
      <c r="E17" s="245"/>
      <c r="F17" s="94" t="s">
        <v>90</v>
      </c>
      <c r="G17" s="94" t="s">
        <v>90</v>
      </c>
      <c r="H17" s="94" t="s">
        <v>90</v>
      </c>
    </row>
    <row r="18" spans="1:8" ht="13.5" customHeight="1">
      <c r="A18" s="174"/>
      <c r="B18" s="90" t="s">
        <v>126</v>
      </c>
      <c r="C18" s="91"/>
      <c r="D18" s="92"/>
      <c r="E18" s="97"/>
      <c r="F18" s="94"/>
      <c r="G18" s="94"/>
      <c r="H18" s="94"/>
    </row>
    <row r="19" spans="1:8" ht="13.5" customHeight="1">
      <c r="A19" s="174"/>
      <c r="B19" s="90"/>
      <c r="C19" s="91"/>
      <c r="D19" s="92" t="s">
        <v>130</v>
      </c>
      <c r="E19" s="97"/>
      <c r="F19" s="94" t="s">
        <v>90</v>
      </c>
      <c r="G19" s="94" t="s">
        <v>90</v>
      </c>
      <c r="H19" s="94"/>
    </row>
    <row r="20" spans="1:8" ht="13.5" customHeight="1" thickBot="1">
      <c r="A20" s="174"/>
      <c r="B20" s="90"/>
      <c r="C20" s="91"/>
      <c r="D20" s="92" t="s">
        <v>131</v>
      </c>
      <c r="E20" s="97"/>
      <c r="F20" s="94"/>
      <c r="G20" s="94"/>
      <c r="H20" s="94" t="s">
        <v>90</v>
      </c>
    </row>
    <row r="21" spans="1:8" ht="13.5" customHeight="1">
      <c r="A21" s="178" t="s">
        <v>69</v>
      </c>
      <c r="B21" s="99" t="s">
        <v>51</v>
      </c>
      <c r="C21" s="100"/>
      <c r="D21" s="101"/>
      <c r="E21" s="102"/>
      <c r="F21" s="103"/>
      <c r="G21" s="103"/>
      <c r="H21" s="103"/>
    </row>
    <row r="22" spans="1:8" ht="13.5" customHeight="1">
      <c r="A22" s="177"/>
      <c r="B22" s="104"/>
      <c r="C22" s="105"/>
      <c r="D22" s="106" t="s">
        <v>128</v>
      </c>
      <c r="E22" s="107"/>
      <c r="F22" s="94" t="s">
        <v>90</v>
      </c>
      <c r="G22" s="94"/>
      <c r="H22" s="94"/>
    </row>
    <row r="23" spans="1:8" ht="13.5" customHeight="1">
      <c r="A23" s="177"/>
      <c r="B23" s="104"/>
      <c r="C23" s="108"/>
      <c r="D23" s="106">
        <v>2</v>
      </c>
      <c r="E23" s="109"/>
      <c r="F23" s="94"/>
      <c r="G23" s="94"/>
      <c r="H23" s="94"/>
    </row>
    <row r="24" spans="1:8" ht="13.5" customHeight="1">
      <c r="A24" s="177"/>
      <c r="B24" s="104" t="s">
        <v>52</v>
      </c>
      <c r="C24" s="108"/>
      <c r="D24" s="106"/>
      <c r="E24" s="109"/>
      <c r="F24" s="94"/>
      <c r="G24" s="94"/>
      <c r="H24" s="94"/>
    </row>
    <row r="25" spans="1:8" ht="13.5" customHeight="1">
      <c r="A25" s="177"/>
      <c r="B25" s="104"/>
      <c r="C25" s="108"/>
      <c r="D25" s="106" t="s">
        <v>129</v>
      </c>
      <c r="E25" s="109"/>
      <c r="F25" s="94"/>
      <c r="G25" s="94" t="s">
        <v>90</v>
      </c>
      <c r="H25" s="94" t="s">
        <v>90</v>
      </c>
    </row>
    <row r="26" spans="1:8" ht="13.5" customHeight="1" thickBot="1">
      <c r="A26" s="177"/>
      <c r="B26" s="104" t="s">
        <v>53</v>
      </c>
      <c r="C26" s="108"/>
      <c r="D26" s="106"/>
      <c r="E26" s="109"/>
      <c r="F26" s="94"/>
      <c r="G26" s="94"/>
      <c r="H26" s="94"/>
    </row>
    <row r="27" spans="1:8" ht="13.5" customHeight="1" thickTop="1">
      <c r="A27" s="178" t="s">
        <v>41</v>
      </c>
      <c r="B27" s="244" t="s">
        <v>42</v>
      </c>
      <c r="C27" s="244"/>
      <c r="D27" s="244"/>
      <c r="E27" s="173"/>
      <c r="F27" s="180" t="s">
        <v>43</v>
      </c>
      <c r="G27" s="180" t="s">
        <v>45</v>
      </c>
      <c r="H27" s="180" t="s">
        <v>44</v>
      </c>
    </row>
    <row r="28" spans="1:8" ht="13.5" customHeight="1">
      <c r="A28" s="177"/>
      <c r="B28" s="257" t="s">
        <v>46</v>
      </c>
      <c r="C28" s="257"/>
      <c r="D28" s="257"/>
      <c r="E28" s="111"/>
      <c r="F28" s="110" t="s">
        <v>47</v>
      </c>
      <c r="G28" s="110" t="s">
        <v>47</v>
      </c>
      <c r="H28" s="110" t="s">
        <v>47</v>
      </c>
    </row>
    <row r="29" spans="1:8" ht="13.5" customHeight="1">
      <c r="A29" s="177"/>
      <c r="B29" s="242" t="s">
        <v>48</v>
      </c>
      <c r="C29" s="242"/>
      <c r="D29" s="242"/>
      <c r="E29" s="112"/>
      <c r="F29" s="113">
        <v>39139</v>
      </c>
      <c r="G29" s="113">
        <v>39139</v>
      </c>
      <c r="H29" s="113">
        <v>39140</v>
      </c>
    </row>
    <row r="30" spans="1:8" ht="10.8" thickBot="1">
      <c r="A30" s="186"/>
      <c r="B30" s="243" t="s">
        <v>49</v>
      </c>
      <c r="C30" s="243"/>
      <c r="D30" s="243"/>
      <c r="E30" s="175"/>
      <c r="F30" s="176"/>
      <c r="G30" s="176"/>
      <c r="H30" s="176"/>
    </row>
    <row r="31" spans="1:8" ht="10.8" thickTop="1">
      <c r="A31" s="86"/>
      <c r="B31" s="82"/>
      <c r="C31" s="83"/>
      <c r="D31" s="82"/>
    </row>
  </sheetData>
  <mergeCells count="29">
    <mergeCell ref="L2:R2"/>
    <mergeCell ref="B13:D13"/>
    <mergeCell ref="A1:B1"/>
    <mergeCell ref="C1:D1"/>
    <mergeCell ref="F1:K1"/>
    <mergeCell ref="L1:T1"/>
    <mergeCell ref="A2:B2"/>
    <mergeCell ref="C2:E2"/>
    <mergeCell ref="F2:K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D17:E17"/>
    <mergeCell ref="B27:D27"/>
    <mergeCell ref="B28:D28"/>
    <mergeCell ref="B29:D29"/>
    <mergeCell ref="B30:D30"/>
  </mergeCells>
  <dataValidations count="3">
    <dataValidation type="list" allowBlank="1" showInputMessage="1" showErrorMessage="1" sqref="F28:H28" xr:uid="{C5778D58-A72F-46BB-832D-5FE1B3AB19BF}">
      <formula1>"P,F, "</formula1>
    </dataValidation>
    <dataValidation type="list" allowBlank="1" showInputMessage="1" showErrorMessage="1" sqref="F27:H27" xr:uid="{50031D7F-CDC8-48E1-835C-09B041C126B3}">
      <formula1>"N,A,B, "</formula1>
    </dataValidation>
    <dataValidation type="list" allowBlank="1" showInputMessage="1" showErrorMessage="1" sqref="F9:H26" xr:uid="{990E7923-1EC2-49FC-8105-D7EE53676890}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AEFD-6D11-40CA-A9AC-0106626520E4}">
  <dimension ref="A1:U28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1">
      <c r="A1" s="298" t="s">
        <v>60</v>
      </c>
      <c r="B1" s="299"/>
      <c r="C1" s="300" t="e">
        <f>FunctionList!#REF!</f>
        <v>#REF!</v>
      </c>
      <c r="D1" s="301"/>
      <c r="F1" s="299" t="s">
        <v>19</v>
      </c>
      <c r="G1" s="299"/>
      <c r="H1" s="299"/>
      <c r="I1" s="299"/>
      <c r="J1" s="299"/>
      <c r="K1" s="299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1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1">
      <c r="A3" s="267" t="s">
        <v>63</v>
      </c>
      <c r="B3" s="268"/>
      <c r="C3" s="269">
        <v>300</v>
      </c>
      <c r="D3" s="270"/>
      <c r="E3" s="189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6.3000000000000007</v>
      </c>
      <c r="M3" s="275"/>
      <c r="N3" s="275"/>
      <c r="O3" s="275"/>
      <c r="P3" s="275"/>
      <c r="Q3" s="275"/>
      <c r="R3" s="275"/>
      <c r="S3" s="275"/>
      <c r="T3" s="276"/>
      <c r="U3">
        <v>60</v>
      </c>
    </row>
    <row r="4" spans="1:21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1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88" t="s">
        <v>66</v>
      </c>
      <c r="M5" s="288"/>
      <c r="N5" s="288"/>
      <c r="O5" s="296" t="s">
        <v>29</v>
      </c>
      <c r="P5" s="288"/>
      <c r="Q5" s="288"/>
      <c r="R5" s="288"/>
      <c r="S5" s="288"/>
      <c r="T5" s="297"/>
    </row>
    <row r="6" spans="1:21" ht="13.8" thickBot="1">
      <c r="A6" s="291">
        <f>COUNTIF(F25:HE25,"P")</f>
        <v>3</v>
      </c>
      <c r="B6" s="292"/>
      <c r="C6" s="293">
        <f>COUNTIF(F25:HE25,"F")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COUNTIF(E24:HE24,"N")</f>
        <v>1</v>
      </c>
      <c r="M6" s="190">
        <f>COUNTIF(E24:HE24,"A")</f>
        <v>2</v>
      </c>
      <c r="N6" s="190">
        <f>COUNTIF(E24:HE24,"B")</f>
        <v>0</v>
      </c>
      <c r="O6" s="282">
        <f>COUNTA(E8:HH8)</f>
        <v>3</v>
      </c>
      <c r="P6" s="283"/>
      <c r="Q6" s="283"/>
      <c r="R6" s="283"/>
      <c r="S6" s="283"/>
      <c r="T6" s="284"/>
    </row>
    <row r="7" spans="1:21" ht="13.8" thickBot="1"/>
    <row r="8" spans="1:21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 s="197" t="s">
        <v>39</v>
      </c>
      <c r="I8"/>
      <c r="J8"/>
      <c r="K8"/>
      <c r="L8"/>
      <c r="M8"/>
      <c r="N8"/>
      <c r="O8"/>
      <c r="P8"/>
      <c r="Q8"/>
      <c r="R8"/>
      <c r="S8"/>
      <c r="T8"/>
    </row>
    <row r="9" spans="1:21" ht="16.2">
      <c r="A9" s="198" t="s">
        <v>67</v>
      </c>
      <c r="B9" s="117" t="s">
        <v>68</v>
      </c>
      <c r="C9" s="118"/>
      <c r="D9" s="119"/>
      <c r="E9" s="120"/>
      <c r="F9" s="121"/>
      <c r="G9" s="121"/>
      <c r="H9" s="121"/>
      <c r="I9"/>
      <c r="J9"/>
      <c r="K9"/>
      <c r="L9"/>
      <c r="M9"/>
      <c r="N9"/>
      <c r="O9"/>
      <c r="P9"/>
      <c r="Q9"/>
      <c r="R9"/>
      <c r="S9"/>
      <c r="T9"/>
    </row>
    <row r="10" spans="1:21" ht="16.2">
      <c r="A10" s="199"/>
      <c r="B10" s="117"/>
      <c r="C10" s="118"/>
      <c r="D10" s="119" t="s">
        <v>149</v>
      </c>
      <c r="E10" s="122"/>
      <c r="F10" s="121" t="s">
        <v>90</v>
      </c>
      <c r="G10" s="121"/>
      <c r="H10" s="121"/>
      <c r="I10"/>
      <c r="J10"/>
      <c r="K10"/>
      <c r="L10"/>
      <c r="M10"/>
      <c r="N10"/>
      <c r="O10"/>
      <c r="P10"/>
      <c r="Q10"/>
      <c r="R10"/>
      <c r="S10"/>
      <c r="T10"/>
    </row>
    <row r="11" spans="1:21" ht="16.2">
      <c r="A11" s="199"/>
      <c r="B11" s="117"/>
      <c r="C11" s="118"/>
      <c r="D11" s="119" t="s">
        <v>150</v>
      </c>
      <c r="E11" s="122"/>
      <c r="F11" s="121"/>
      <c r="G11" s="121" t="s">
        <v>90</v>
      </c>
      <c r="H11" s="121" t="s">
        <v>90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1" ht="16.2">
      <c r="A12" s="199"/>
      <c r="B12" s="117"/>
      <c r="C12" s="118"/>
      <c r="D12" s="119" t="s">
        <v>151</v>
      </c>
      <c r="E12" s="123"/>
      <c r="F12" s="121"/>
      <c r="G12" s="121" t="s">
        <v>90</v>
      </c>
      <c r="H12" s="121"/>
      <c r="I12"/>
      <c r="J12"/>
      <c r="K12"/>
      <c r="L12"/>
      <c r="M12"/>
      <c r="N12"/>
      <c r="O12"/>
      <c r="P12"/>
      <c r="Q12"/>
      <c r="R12"/>
      <c r="S12"/>
      <c r="T12"/>
    </row>
    <row r="13" spans="1:21" ht="16.2">
      <c r="A13" s="199"/>
      <c r="B13" s="117"/>
      <c r="C13" s="118"/>
      <c r="D13" s="119" t="s">
        <v>152</v>
      </c>
      <c r="E13" s="123"/>
      <c r="F13" s="121"/>
      <c r="G13" s="121"/>
      <c r="H13" s="121" t="s">
        <v>90</v>
      </c>
      <c r="I13"/>
      <c r="J13"/>
      <c r="K13"/>
      <c r="L13"/>
      <c r="M13"/>
      <c r="N13"/>
      <c r="O13"/>
      <c r="P13"/>
      <c r="Q13"/>
      <c r="R13"/>
      <c r="S13"/>
      <c r="T13"/>
    </row>
    <row r="14" spans="1:21" ht="16.2">
      <c r="A14" s="199"/>
      <c r="B14" s="117"/>
      <c r="C14" s="118"/>
      <c r="D14" s="119" t="s">
        <v>153</v>
      </c>
      <c r="E14" s="123"/>
      <c r="F14" s="121"/>
      <c r="G14" s="121"/>
      <c r="H14" s="121" t="s">
        <v>90</v>
      </c>
      <c r="I14"/>
      <c r="J14"/>
      <c r="K14"/>
      <c r="L14"/>
      <c r="M14"/>
      <c r="N14"/>
      <c r="O14"/>
      <c r="P14"/>
      <c r="Q14"/>
      <c r="R14"/>
      <c r="S14"/>
      <c r="T14"/>
    </row>
    <row r="15" spans="1:21" ht="16.2">
      <c r="A15" s="199"/>
      <c r="B15" s="117" t="s">
        <v>132</v>
      </c>
      <c r="C15" s="118"/>
      <c r="D15" s="119"/>
      <c r="E15" s="124"/>
      <c r="F15" s="121"/>
      <c r="G15" s="121"/>
      <c r="H15" s="121"/>
      <c r="I15"/>
      <c r="J15"/>
      <c r="K15"/>
      <c r="L15"/>
      <c r="M15"/>
      <c r="N15"/>
      <c r="O15"/>
      <c r="P15"/>
      <c r="Q15"/>
      <c r="R15"/>
      <c r="S15"/>
      <c r="T15"/>
    </row>
    <row r="16" spans="1:21" ht="16.8" thickBot="1">
      <c r="A16" s="199"/>
      <c r="B16" s="117"/>
      <c r="C16" s="118"/>
      <c r="D16" s="119">
        <v>1</v>
      </c>
      <c r="E16" s="124"/>
      <c r="F16" s="121" t="s">
        <v>90</v>
      </c>
      <c r="G16" s="121" t="s">
        <v>90</v>
      </c>
      <c r="H16" s="121" t="s">
        <v>90</v>
      </c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0" t="s">
        <v>69</v>
      </c>
      <c r="B17" s="125" t="s">
        <v>70</v>
      </c>
      <c r="C17" s="126"/>
      <c r="D17" s="127"/>
      <c r="E17" s="128"/>
      <c r="F17" s="129"/>
      <c r="G17" s="129"/>
      <c r="H17" s="129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/>
      <c r="C18" s="131"/>
      <c r="D18" s="132" t="s">
        <v>133</v>
      </c>
      <c r="E18" s="133"/>
      <c r="F18" s="121" t="s">
        <v>90</v>
      </c>
      <c r="G18" s="121" t="s">
        <v>90</v>
      </c>
      <c r="H18" s="13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2">
      <c r="A19" s="201"/>
      <c r="B19" s="130"/>
      <c r="C19" s="134"/>
      <c r="D19" s="132" t="s">
        <v>134</v>
      </c>
      <c r="E19" s="135"/>
      <c r="F19" s="121"/>
      <c r="G19" s="121"/>
      <c r="H19" s="121" t="s">
        <v>90</v>
      </c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1"/>
      <c r="B20" s="130" t="s">
        <v>71</v>
      </c>
      <c r="C20" s="134"/>
      <c r="D20" s="132"/>
      <c r="E20" s="135"/>
      <c r="F20" s="121"/>
      <c r="G20" s="121"/>
      <c r="H20" s="121"/>
      <c r="I20"/>
      <c r="J20"/>
      <c r="K20"/>
      <c r="L20"/>
      <c r="M20"/>
      <c r="N20"/>
      <c r="O20"/>
      <c r="P20"/>
      <c r="Q20"/>
      <c r="R20"/>
      <c r="S20"/>
      <c r="T20"/>
    </row>
    <row r="21" spans="1:20" ht="16.2">
      <c r="A21" s="201"/>
      <c r="B21" s="130" t="s">
        <v>72</v>
      </c>
      <c r="C21" s="134"/>
      <c r="D21" s="132"/>
      <c r="E21" s="135"/>
      <c r="F21" s="121"/>
      <c r="G21" s="121"/>
      <c r="H21" s="121"/>
      <c r="I21"/>
      <c r="J21"/>
      <c r="K21"/>
      <c r="L21"/>
      <c r="M21"/>
      <c r="N21"/>
      <c r="O21"/>
      <c r="P21"/>
      <c r="Q21"/>
      <c r="R21"/>
      <c r="S21"/>
      <c r="T21"/>
    </row>
    <row r="22" spans="1:20" ht="16.2">
      <c r="A22" s="201"/>
      <c r="B22" s="125"/>
      <c r="C22" s="209"/>
      <c r="D22" s="127" t="s">
        <v>147</v>
      </c>
      <c r="E22" s="210"/>
      <c r="F22" s="129" t="s">
        <v>90</v>
      </c>
      <c r="G22" s="129"/>
      <c r="H22" s="129"/>
      <c r="I22"/>
      <c r="J22"/>
      <c r="K22"/>
      <c r="L22"/>
      <c r="M22"/>
      <c r="N22"/>
      <c r="O22"/>
      <c r="P22"/>
      <c r="Q22"/>
      <c r="R22"/>
      <c r="S22"/>
      <c r="T22"/>
    </row>
    <row r="23" spans="1:20" ht="16.8" thickBot="1">
      <c r="A23" s="201"/>
      <c r="B23" s="125"/>
      <c r="C23" s="209"/>
      <c r="D23" s="127" t="s">
        <v>148</v>
      </c>
      <c r="E23" s="210"/>
      <c r="F23" s="129"/>
      <c r="G23" s="129" t="s">
        <v>90</v>
      </c>
      <c r="H23" s="129"/>
      <c r="I23"/>
      <c r="J23"/>
      <c r="K23"/>
      <c r="L23"/>
      <c r="M23"/>
      <c r="N23"/>
      <c r="O23"/>
      <c r="P23"/>
      <c r="Q23"/>
      <c r="R23"/>
      <c r="S23"/>
      <c r="T23"/>
    </row>
    <row r="24" spans="1:20" ht="13.8" thickTop="1">
      <c r="A24" s="200" t="s">
        <v>41</v>
      </c>
      <c r="B24" s="295" t="s">
        <v>42</v>
      </c>
      <c r="C24" s="295"/>
      <c r="D24" s="295"/>
      <c r="E24" s="191"/>
      <c r="F24" s="192" t="s">
        <v>45</v>
      </c>
      <c r="G24" s="192" t="s">
        <v>45</v>
      </c>
      <c r="H24" s="192" t="s">
        <v>43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 s="202"/>
      <c r="B25" s="279" t="s">
        <v>46</v>
      </c>
      <c r="C25" s="279"/>
      <c r="D25" s="279"/>
      <c r="E25" s="137"/>
      <c r="F25" s="136" t="s">
        <v>47</v>
      </c>
      <c r="G25" s="136" t="s">
        <v>47</v>
      </c>
      <c r="H25" s="136" t="s">
        <v>47</v>
      </c>
      <c r="I25"/>
      <c r="J25"/>
      <c r="K25"/>
      <c r="L25"/>
      <c r="M25"/>
      <c r="N25"/>
      <c r="O25"/>
      <c r="P25"/>
      <c r="Q25"/>
      <c r="R25"/>
      <c r="S25"/>
      <c r="T25"/>
    </row>
    <row r="26" spans="1:20" ht="52.2">
      <c r="A26" s="202"/>
      <c r="B26" s="280" t="s">
        <v>48</v>
      </c>
      <c r="C26" s="280"/>
      <c r="D26" s="280"/>
      <c r="E26" s="138"/>
      <c r="F26" s="139">
        <v>39139</v>
      </c>
      <c r="G26" s="139">
        <v>39139</v>
      </c>
      <c r="H26" s="139">
        <v>39140</v>
      </c>
      <c r="I26"/>
      <c r="J26"/>
      <c r="K26"/>
      <c r="L26"/>
      <c r="M26"/>
      <c r="N26"/>
      <c r="O26"/>
      <c r="P26"/>
      <c r="Q26"/>
      <c r="R26"/>
      <c r="S26"/>
      <c r="T26"/>
    </row>
    <row r="27" spans="1:20" ht="13.8" thickBot="1">
      <c r="A27" s="203"/>
      <c r="B27" s="281" t="s">
        <v>49</v>
      </c>
      <c r="C27" s="281"/>
      <c r="D27" s="281"/>
      <c r="E27" s="204"/>
      <c r="F27" s="205"/>
      <c r="G27" s="205"/>
      <c r="H27" s="205"/>
      <c r="I27"/>
      <c r="J27"/>
      <c r="K27"/>
      <c r="L27"/>
      <c r="M27"/>
      <c r="N27"/>
      <c r="O27"/>
      <c r="P27"/>
      <c r="Q27"/>
      <c r="R27"/>
      <c r="S27"/>
      <c r="T27"/>
    </row>
    <row r="28" spans="1:20" ht="13.8" thickTop="1">
      <c r="A28" s="116"/>
      <c r="B28" s="114"/>
      <c r="C28" s="115"/>
      <c r="D28" s="114"/>
    </row>
  </sheetData>
  <mergeCells count="27">
    <mergeCell ref="A1:B1"/>
    <mergeCell ref="C1:D1"/>
    <mergeCell ref="F1:K1"/>
    <mergeCell ref="L1:T1"/>
    <mergeCell ref="A2:B2"/>
    <mergeCell ref="C2:E2"/>
    <mergeCell ref="F2:K2"/>
    <mergeCell ref="L2:R2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24:D24"/>
    <mergeCell ref="B25:D25"/>
    <mergeCell ref="B26:D26"/>
    <mergeCell ref="B27:D27"/>
    <mergeCell ref="A6:B6"/>
    <mergeCell ref="C6:E6"/>
  </mergeCells>
  <dataValidations count="3">
    <dataValidation type="list" allowBlank="1" showInputMessage="1" showErrorMessage="1" sqref="F25:H25" xr:uid="{A424F032-C9BB-4F7E-90A6-C35917388367}">
      <formula1>"P,F, "</formula1>
    </dataValidation>
    <dataValidation type="list" allowBlank="1" showInputMessage="1" showErrorMessage="1" sqref="F24:H24" xr:uid="{0CEB1924-16D0-4AB4-9C55-C4452D08CA33}">
      <formula1>"N,A,B, "</formula1>
    </dataValidation>
    <dataValidation type="list" allowBlank="1" showInputMessage="1" showErrorMessage="1" sqref="F18:G18 F19:H23 F9:H17" xr:uid="{7AF83BCB-D2B1-47C2-A658-867F049D2F1A}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0CB0-BD03-4123-9607-C0164560A3D5}">
  <dimension ref="A1:T30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0">
      <c r="A1" s="298" t="s">
        <v>60</v>
      </c>
      <c r="B1" s="299"/>
      <c r="C1" s="300" t="e">
        <f>FunctionList!#REF!</f>
        <v>#REF!</v>
      </c>
      <c r="D1" s="301"/>
      <c r="F1" s="299" t="s">
        <v>19</v>
      </c>
      <c r="G1" s="299"/>
      <c r="H1" s="299"/>
      <c r="I1" s="299"/>
      <c r="J1" s="299"/>
      <c r="K1" s="299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</row>
    <row r="2" spans="1:20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0">
      <c r="A3" s="267" t="s">
        <v>63</v>
      </c>
      <c r="B3" s="268"/>
      <c r="C3" s="269">
        <v>300</v>
      </c>
      <c r="D3" s="270"/>
      <c r="E3" s="189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6.3000000000000007</v>
      </c>
      <c r="M3" s="275"/>
      <c r="N3" s="275"/>
      <c r="O3" s="275"/>
      <c r="P3" s="275"/>
      <c r="Q3" s="275"/>
      <c r="R3" s="275"/>
      <c r="S3" s="275"/>
      <c r="T3" s="276"/>
    </row>
    <row r="4" spans="1:20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0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88" t="s">
        <v>66</v>
      </c>
      <c r="M5" s="288"/>
      <c r="N5" s="288"/>
      <c r="O5" s="296" t="s">
        <v>29</v>
      </c>
      <c r="P5" s="288"/>
      <c r="Q5" s="288"/>
      <c r="R5" s="288"/>
      <c r="S5" s="288"/>
      <c r="T5" s="297"/>
    </row>
    <row r="6" spans="1:20" ht="13.8" thickBot="1">
      <c r="A6" s="291">
        <f>COUNTIF(F27:HE27,"P")</f>
        <v>3</v>
      </c>
      <c r="B6" s="292"/>
      <c r="C6" s="293">
        <f>COUNTIF(F27:HE27,"F")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COUNTIF(E26:HE26,"N")</f>
        <v>3</v>
      </c>
      <c r="M6" s="190">
        <f>COUNTIF(E26:HE26,"A")</f>
        <v>0</v>
      </c>
      <c r="N6" s="190">
        <f>COUNTIF(E26:HE26,"B")</f>
        <v>0</v>
      </c>
      <c r="O6" s="282">
        <f>COUNTA(E8:HH8)</f>
        <v>3</v>
      </c>
      <c r="P6" s="283"/>
      <c r="Q6" s="283"/>
      <c r="R6" s="283"/>
      <c r="S6" s="283"/>
      <c r="T6" s="284"/>
    </row>
    <row r="7" spans="1:20" ht="13.8" thickBot="1"/>
    <row r="8" spans="1:20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 s="197" t="s">
        <v>39</v>
      </c>
      <c r="I8"/>
      <c r="J8"/>
      <c r="K8"/>
      <c r="L8"/>
      <c r="M8"/>
      <c r="N8"/>
      <c r="O8"/>
      <c r="P8"/>
      <c r="Q8"/>
      <c r="R8"/>
      <c r="S8"/>
      <c r="T8"/>
    </row>
    <row r="9" spans="1:20" ht="16.2">
      <c r="A9" s="198" t="s">
        <v>67</v>
      </c>
      <c r="B9" s="117" t="s">
        <v>68</v>
      </c>
      <c r="C9" s="118"/>
      <c r="D9" s="119"/>
      <c r="E9" s="120"/>
      <c r="F9" s="121"/>
      <c r="G9" s="121"/>
      <c r="H9" s="121"/>
      <c r="I9"/>
      <c r="J9"/>
      <c r="K9"/>
      <c r="L9"/>
      <c r="M9"/>
      <c r="N9"/>
      <c r="O9"/>
      <c r="P9"/>
      <c r="Q9"/>
      <c r="R9"/>
      <c r="S9"/>
      <c r="T9"/>
    </row>
    <row r="10" spans="1:20" ht="16.2">
      <c r="A10" s="199"/>
      <c r="B10" s="117"/>
      <c r="C10" s="118"/>
      <c r="D10" s="119" t="s">
        <v>154</v>
      </c>
      <c r="E10" s="122"/>
      <c r="F10" s="121" t="s">
        <v>90</v>
      </c>
      <c r="G10" s="121"/>
      <c r="H10" s="121"/>
      <c r="I10"/>
      <c r="J10"/>
      <c r="K10"/>
      <c r="L10"/>
      <c r="M10"/>
      <c r="N10"/>
      <c r="O10"/>
      <c r="P10"/>
      <c r="Q10"/>
      <c r="R10"/>
      <c r="S10"/>
      <c r="T10"/>
    </row>
    <row r="11" spans="1:20" ht="16.2">
      <c r="A11" s="199"/>
      <c r="B11" s="117"/>
      <c r="C11" s="118"/>
      <c r="D11" s="119" t="s">
        <v>156</v>
      </c>
      <c r="E11" s="122"/>
      <c r="F11" s="121"/>
      <c r="G11" s="121" t="s">
        <v>90</v>
      </c>
      <c r="H11" s="121"/>
      <c r="I11"/>
      <c r="J11"/>
      <c r="K11"/>
      <c r="L11"/>
      <c r="M11"/>
      <c r="N11"/>
      <c r="O11"/>
      <c r="P11"/>
      <c r="Q11"/>
      <c r="R11"/>
      <c r="S11"/>
      <c r="T11"/>
    </row>
    <row r="12" spans="1:20" ht="16.2">
      <c r="A12" s="199"/>
      <c r="B12" s="117"/>
      <c r="C12" s="118"/>
      <c r="D12" s="119" t="s">
        <v>155</v>
      </c>
      <c r="E12" s="123"/>
      <c r="F12" s="121"/>
      <c r="G12" s="121"/>
      <c r="H12" s="121" t="s">
        <v>90</v>
      </c>
      <c r="I12"/>
      <c r="J12"/>
      <c r="K12"/>
      <c r="L12"/>
      <c r="M12"/>
      <c r="N12"/>
      <c r="O12"/>
      <c r="P12"/>
      <c r="Q12"/>
      <c r="R12"/>
      <c r="S12"/>
      <c r="T12"/>
    </row>
    <row r="13" spans="1:20" ht="16.2">
      <c r="A13" s="199"/>
      <c r="B13" s="117"/>
      <c r="C13" s="118"/>
      <c r="D13" s="119" t="s">
        <v>157</v>
      </c>
      <c r="E13" s="123"/>
      <c r="F13" s="121" t="s">
        <v>90</v>
      </c>
      <c r="G13" s="121"/>
      <c r="H13" s="121"/>
      <c r="I13"/>
      <c r="J13"/>
      <c r="K13"/>
      <c r="L13"/>
      <c r="M13"/>
      <c r="N13"/>
      <c r="O13"/>
      <c r="P13"/>
      <c r="Q13"/>
      <c r="R13"/>
      <c r="S13"/>
      <c r="T13"/>
    </row>
    <row r="14" spans="1:20" ht="16.2">
      <c r="A14" s="199"/>
      <c r="B14" s="117"/>
      <c r="C14" s="118"/>
      <c r="D14" s="119" t="s">
        <v>158</v>
      </c>
      <c r="E14" s="123"/>
      <c r="F14" s="121"/>
      <c r="G14" s="121" t="s">
        <v>90</v>
      </c>
      <c r="H14" s="121"/>
      <c r="I14"/>
      <c r="J14"/>
      <c r="K14"/>
      <c r="L14"/>
      <c r="M14"/>
      <c r="N14"/>
      <c r="O14"/>
      <c r="P14"/>
      <c r="Q14"/>
      <c r="R14"/>
      <c r="S14"/>
      <c r="T14"/>
    </row>
    <row r="15" spans="1:20" ht="16.2">
      <c r="A15" s="199"/>
      <c r="B15" s="117"/>
      <c r="C15" s="118"/>
      <c r="D15" s="119" t="s">
        <v>159</v>
      </c>
      <c r="E15" s="123"/>
      <c r="F15" s="121"/>
      <c r="G15" s="121"/>
      <c r="H15" s="121" t="s">
        <v>90</v>
      </c>
      <c r="I15"/>
      <c r="J15"/>
      <c r="K15"/>
      <c r="L15"/>
      <c r="M15"/>
      <c r="N15"/>
      <c r="O15"/>
      <c r="P15"/>
      <c r="Q15"/>
      <c r="R15"/>
      <c r="S15"/>
      <c r="T15"/>
    </row>
    <row r="16" spans="1:20" ht="16.2">
      <c r="A16" s="199"/>
      <c r="B16" s="117" t="s">
        <v>135</v>
      </c>
      <c r="C16" s="118"/>
      <c r="D16" s="119"/>
      <c r="E16" s="124"/>
      <c r="F16" s="121"/>
      <c r="G16" s="121"/>
      <c r="H16" s="121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199"/>
      <c r="B17" s="117"/>
      <c r="C17" s="118"/>
      <c r="D17" s="119">
        <v>1</v>
      </c>
      <c r="E17" s="124"/>
      <c r="F17" s="121" t="s">
        <v>90</v>
      </c>
      <c r="G17" s="121"/>
      <c r="H17" s="121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199"/>
      <c r="B18" s="117"/>
      <c r="C18" s="118"/>
      <c r="D18" s="119">
        <v>2</v>
      </c>
      <c r="E18" s="124"/>
      <c r="F18" s="121"/>
      <c r="G18" s="121" t="s">
        <v>90</v>
      </c>
      <c r="H18" s="121"/>
      <c r="I18"/>
      <c r="J18"/>
      <c r="K18"/>
      <c r="L18"/>
      <c r="M18"/>
      <c r="N18"/>
      <c r="O18"/>
      <c r="P18"/>
      <c r="Q18"/>
      <c r="R18"/>
      <c r="S18"/>
      <c r="T18"/>
    </row>
    <row r="19" spans="1:20" ht="16.8" thickBot="1">
      <c r="A19" s="199"/>
      <c r="B19" s="117"/>
      <c r="C19" s="118"/>
      <c r="D19" s="119">
        <v>4</v>
      </c>
      <c r="E19" s="124"/>
      <c r="F19" s="121"/>
      <c r="G19" s="121"/>
      <c r="H19" s="121" t="s">
        <v>90</v>
      </c>
      <c r="I19"/>
      <c r="J19"/>
      <c r="K19"/>
      <c r="L19"/>
      <c r="M19"/>
      <c r="N19"/>
      <c r="O19"/>
      <c r="P19"/>
      <c r="Q19"/>
      <c r="R19"/>
      <c r="S19"/>
      <c r="T19"/>
    </row>
    <row r="20" spans="1:20" ht="16.2">
      <c r="A20" s="200" t="s">
        <v>69</v>
      </c>
      <c r="B20" s="125" t="s">
        <v>70</v>
      </c>
      <c r="C20" s="126"/>
      <c r="D20" s="127"/>
      <c r="E20" s="128"/>
      <c r="F20" s="129"/>
      <c r="G20" s="129"/>
      <c r="H20" s="129"/>
      <c r="I20"/>
      <c r="J20"/>
      <c r="K20"/>
      <c r="L20"/>
      <c r="M20"/>
      <c r="N20"/>
      <c r="O20"/>
      <c r="P20"/>
      <c r="Q20"/>
      <c r="R20"/>
      <c r="S20"/>
      <c r="T20"/>
    </row>
    <row r="21" spans="1:20" ht="16.2">
      <c r="A21" s="201"/>
      <c r="B21" s="130"/>
      <c r="C21" s="131"/>
      <c r="D21" s="132" t="s">
        <v>160</v>
      </c>
      <c r="E21" s="133"/>
      <c r="F21" s="121" t="s">
        <v>90</v>
      </c>
      <c r="G21" s="121"/>
      <c r="H21" s="121"/>
      <c r="I21"/>
      <c r="J21"/>
      <c r="K21"/>
      <c r="L21"/>
      <c r="M21"/>
      <c r="N21"/>
      <c r="O21"/>
      <c r="P21"/>
      <c r="Q21"/>
      <c r="R21"/>
      <c r="S21"/>
      <c r="T21"/>
    </row>
    <row r="22" spans="1:20" ht="16.2">
      <c r="A22" s="201"/>
      <c r="B22" s="130"/>
      <c r="C22" s="134"/>
      <c r="D22" s="132" t="s">
        <v>161</v>
      </c>
      <c r="E22" s="135"/>
      <c r="F22" s="121"/>
      <c r="G22" s="121" t="s">
        <v>90</v>
      </c>
      <c r="H22" s="121"/>
      <c r="I22"/>
      <c r="J22"/>
      <c r="K22"/>
      <c r="L22"/>
      <c r="M22"/>
      <c r="N22"/>
      <c r="O22"/>
      <c r="P22"/>
      <c r="Q22"/>
      <c r="R22"/>
      <c r="S22"/>
      <c r="T22"/>
    </row>
    <row r="23" spans="1:20" ht="16.2">
      <c r="A23" s="201"/>
      <c r="B23" s="130"/>
      <c r="C23" s="134"/>
      <c r="D23" s="132" t="s">
        <v>162</v>
      </c>
      <c r="E23" s="135"/>
      <c r="F23" s="121"/>
      <c r="G23" s="121"/>
      <c r="H23" s="121" t="s">
        <v>90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 ht="16.2">
      <c r="A24" s="201"/>
      <c r="B24" s="130" t="s">
        <v>71</v>
      </c>
      <c r="C24" s="134"/>
      <c r="D24" s="132"/>
      <c r="E24" s="135"/>
      <c r="F24" s="121"/>
      <c r="G24" s="121"/>
      <c r="H24" s="121"/>
      <c r="I24"/>
      <c r="J24"/>
      <c r="K24"/>
      <c r="L24"/>
      <c r="M24"/>
      <c r="N24"/>
      <c r="O24"/>
      <c r="P24"/>
      <c r="Q24"/>
      <c r="R24"/>
      <c r="S24"/>
      <c r="T24"/>
    </row>
    <row r="25" spans="1:20" ht="16.8" thickBot="1">
      <c r="A25" s="201"/>
      <c r="B25" s="130" t="s">
        <v>72</v>
      </c>
      <c r="C25" s="134"/>
      <c r="D25" s="132"/>
      <c r="E25" s="135"/>
      <c r="F25" s="121"/>
      <c r="G25" s="121"/>
      <c r="H25" s="121"/>
      <c r="I25"/>
      <c r="J25"/>
      <c r="K25"/>
      <c r="L25"/>
      <c r="M25"/>
      <c r="N25"/>
      <c r="O25"/>
      <c r="P25"/>
      <c r="Q25"/>
      <c r="R25"/>
      <c r="S25"/>
      <c r="T25"/>
    </row>
    <row r="26" spans="1:20" ht="13.8" thickTop="1">
      <c r="A26" s="200" t="s">
        <v>41</v>
      </c>
      <c r="B26" s="295" t="s">
        <v>42</v>
      </c>
      <c r="C26" s="295"/>
      <c r="D26" s="295"/>
      <c r="E26" s="191"/>
      <c r="F26" s="192" t="s">
        <v>43</v>
      </c>
      <c r="G26" s="192" t="s">
        <v>43</v>
      </c>
      <c r="H26" s="192" t="s">
        <v>43</v>
      </c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 s="202"/>
      <c r="B27" s="279" t="s">
        <v>46</v>
      </c>
      <c r="C27" s="279"/>
      <c r="D27" s="279"/>
      <c r="E27" s="137"/>
      <c r="F27" s="136" t="s">
        <v>47</v>
      </c>
      <c r="G27" s="136" t="s">
        <v>47</v>
      </c>
      <c r="H27" s="136" t="s">
        <v>47</v>
      </c>
      <c r="I27"/>
      <c r="J27"/>
      <c r="K27"/>
      <c r="L27"/>
      <c r="M27"/>
      <c r="N27"/>
      <c r="O27"/>
      <c r="P27"/>
      <c r="Q27"/>
      <c r="R27"/>
      <c r="S27"/>
      <c r="T27"/>
    </row>
    <row r="28" spans="1:20" ht="52.2">
      <c r="A28" s="202"/>
      <c r="B28" s="280" t="s">
        <v>48</v>
      </c>
      <c r="C28" s="280"/>
      <c r="D28" s="280"/>
      <c r="E28" s="138"/>
      <c r="F28" s="139">
        <v>39139</v>
      </c>
      <c r="G28" s="139">
        <v>39139</v>
      </c>
      <c r="H28" s="139">
        <v>39140</v>
      </c>
      <c r="I28"/>
      <c r="J28"/>
      <c r="K28"/>
      <c r="L28"/>
      <c r="M28"/>
      <c r="N28"/>
      <c r="O28"/>
      <c r="P28"/>
      <c r="Q28"/>
      <c r="R28"/>
      <c r="S28"/>
      <c r="T28"/>
    </row>
    <row r="29" spans="1:20" ht="13.8" thickBot="1">
      <c r="A29" s="203"/>
      <c r="B29" s="281" t="s">
        <v>49</v>
      </c>
      <c r="C29" s="281"/>
      <c r="D29" s="281"/>
      <c r="E29" s="204"/>
      <c r="F29" s="205"/>
      <c r="G29" s="205"/>
      <c r="H29" s="205"/>
      <c r="I29"/>
      <c r="J29"/>
      <c r="K29"/>
      <c r="L29"/>
      <c r="M29"/>
      <c r="N29"/>
      <c r="O29"/>
      <c r="P29"/>
      <c r="Q29"/>
      <c r="R29"/>
      <c r="S29"/>
      <c r="T29"/>
    </row>
    <row r="30" spans="1:20" ht="13.8" thickTop="1">
      <c r="A30" s="116"/>
      <c r="B30" s="114"/>
      <c r="C30" s="115"/>
      <c r="D30" s="114"/>
    </row>
  </sheetData>
  <mergeCells count="27">
    <mergeCell ref="A1:B1"/>
    <mergeCell ref="C1:D1"/>
    <mergeCell ref="F1:K1"/>
    <mergeCell ref="L1:T1"/>
    <mergeCell ref="A2:B2"/>
    <mergeCell ref="C2:E2"/>
    <mergeCell ref="F2:K2"/>
    <mergeCell ref="L2:R2"/>
    <mergeCell ref="A3:B3"/>
    <mergeCell ref="C3:D3"/>
    <mergeCell ref="F3:K3"/>
    <mergeCell ref="L3:T3"/>
    <mergeCell ref="A4:B4"/>
    <mergeCell ref="C4:T4"/>
    <mergeCell ref="F5:K5"/>
    <mergeCell ref="L5:N5"/>
    <mergeCell ref="O5:T5"/>
    <mergeCell ref="A6:B6"/>
    <mergeCell ref="C6:E6"/>
    <mergeCell ref="F6:K6"/>
    <mergeCell ref="O6:T6"/>
    <mergeCell ref="B26:D26"/>
    <mergeCell ref="B27:D27"/>
    <mergeCell ref="B28:D28"/>
    <mergeCell ref="B29:D29"/>
    <mergeCell ref="A5:B5"/>
    <mergeCell ref="C5:E5"/>
  </mergeCells>
  <dataValidations count="3">
    <dataValidation type="list" allowBlank="1" showInputMessage="1" showErrorMessage="1" sqref="F27:H27" xr:uid="{22670846-6848-4581-B97D-5632AD9F4685}">
      <formula1>"P,F, "</formula1>
    </dataValidation>
    <dataValidation type="list" allowBlank="1" showInputMessage="1" showErrorMessage="1" sqref="F26:H26" xr:uid="{F8FD0AB2-5E15-4397-94D6-12D26D917F13}">
      <formula1>"N,A,B, "</formula1>
    </dataValidation>
    <dataValidation type="list" allowBlank="1" showInputMessage="1" showErrorMessage="1" sqref="F9:H25" xr:uid="{31A18F1C-AB24-404A-80BE-1285D660EC0F}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62C5-3E1A-4407-9EFA-0ED85EF8A74F}">
  <dimension ref="A1:U24"/>
  <sheetViews>
    <sheetView workbookViewId="0">
      <selection activeCell="A2" sqref="A2:XFD2"/>
    </sheetView>
  </sheetViews>
  <sheetFormatPr defaultRowHeight="13.2"/>
  <cols>
    <col min="1" max="1" width="6.77734375" style="114" customWidth="1"/>
    <col min="2" max="2" width="13.33203125" style="116" customWidth="1"/>
    <col min="3" max="3" width="10.77734375" style="114" customWidth="1"/>
    <col min="4" max="4" width="11.33203125" style="115" customWidth="1"/>
    <col min="5" max="5" width="1.77734375" style="114" hidden="1" customWidth="1"/>
    <col min="6" max="7" width="2.88671875" style="114" bestFit="1" customWidth="1"/>
    <col min="8" max="8" width="2.88671875" style="114" customWidth="1"/>
    <col min="9" max="10" width="2.88671875" style="114" bestFit="1" customWidth="1"/>
    <col min="11" max="19" width="2.88671875" style="114" customWidth="1"/>
    <col min="20" max="20" width="2.88671875" style="114" bestFit="1" customWidth="1"/>
  </cols>
  <sheetData>
    <row r="1" spans="1:21">
      <c r="A1" s="298" t="s">
        <v>60</v>
      </c>
      <c r="B1" s="299"/>
      <c r="C1" s="300" t="e">
        <f>FunctionList!#REF!</f>
        <v>#REF!</v>
      </c>
      <c r="D1" s="301"/>
      <c r="F1" s="299" t="s">
        <v>19</v>
      </c>
      <c r="G1" s="299"/>
      <c r="H1" s="299"/>
      <c r="I1" s="299"/>
      <c r="J1" s="299"/>
      <c r="K1" s="299"/>
      <c r="L1" s="262" t="e">
        <f>FunctionList!#REF!</f>
        <v>#REF!</v>
      </c>
      <c r="M1" s="263"/>
      <c r="N1" s="263"/>
      <c r="O1" s="263"/>
      <c r="P1" s="263"/>
      <c r="Q1" s="263"/>
      <c r="R1" s="263"/>
      <c r="S1" s="263"/>
      <c r="T1" s="264"/>
      <c r="U1">
        <v>53</v>
      </c>
    </row>
    <row r="2" spans="1:21">
      <c r="A2" s="267" t="s">
        <v>61</v>
      </c>
      <c r="B2" s="268"/>
      <c r="C2" s="349" t="s">
        <v>266</v>
      </c>
      <c r="D2" s="350"/>
      <c r="E2" s="351"/>
      <c r="F2" s="271" t="s">
        <v>62</v>
      </c>
      <c r="G2" s="272"/>
      <c r="H2" s="272"/>
      <c r="I2" s="272"/>
      <c r="J2" s="272"/>
      <c r="K2" s="273"/>
      <c r="L2" s="352" t="s">
        <v>266</v>
      </c>
      <c r="M2" s="353"/>
      <c r="N2" s="353"/>
      <c r="O2" s="353"/>
      <c r="P2" s="353"/>
      <c r="Q2" s="353"/>
      <c r="R2" s="353"/>
      <c r="S2" s="187"/>
      <c r="T2" s="188"/>
    </row>
    <row r="3" spans="1:21">
      <c r="A3" s="267" t="s">
        <v>63</v>
      </c>
      <c r="B3" s="268"/>
      <c r="C3" s="269">
        <v>300</v>
      </c>
      <c r="D3" s="270"/>
      <c r="E3" s="189"/>
      <c r="F3" s="271" t="s">
        <v>64</v>
      </c>
      <c r="G3" s="272"/>
      <c r="H3" s="272"/>
      <c r="I3" s="272"/>
      <c r="J3" s="272"/>
      <c r="K3" s="273"/>
      <c r="L3" s="274">
        <f xml:space="preserve"> IF(FunctionList!E6&lt;&gt;"N/A",SUM(C3*FunctionList!E6/1000,- O6),"N/A")</f>
        <v>7.3000000000000007</v>
      </c>
      <c r="M3" s="275"/>
      <c r="N3" s="275"/>
      <c r="O3" s="275"/>
      <c r="P3" s="275"/>
      <c r="Q3" s="275"/>
      <c r="R3" s="275"/>
      <c r="S3" s="275"/>
      <c r="T3" s="276"/>
    </row>
    <row r="4" spans="1:21">
      <c r="A4" s="267" t="s">
        <v>65</v>
      </c>
      <c r="B4" s="268"/>
      <c r="C4" s="277" t="s">
        <v>59</v>
      </c>
      <c r="D4" s="277"/>
      <c r="E4" s="277"/>
      <c r="F4" s="278"/>
      <c r="G4" s="278"/>
      <c r="H4" s="278"/>
      <c r="I4" s="278"/>
      <c r="J4" s="278"/>
      <c r="K4" s="278"/>
      <c r="L4" s="277"/>
      <c r="M4" s="277"/>
      <c r="N4" s="277"/>
      <c r="O4" s="277"/>
      <c r="P4" s="277"/>
      <c r="Q4" s="277"/>
      <c r="R4" s="277"/>
      <c r="S4" s="277"/>
      <c r="T4" s="277"/>
    </row>
    <row r="5" spans="1:21">
      <c r="A5" s="285" t="s">
        <v>26</v>
      </c>
      <c r="B5" s="286"/>
      <c r="C5" s="287" t="s">
        <v>27</v>
      </c>
      <c r="D5" s="288"/>
      <c r="E5" s="289"/>
      <c r="F5" s="287" t="s">
        <v>28</v>
      </c>
      <c r="G5" s="288"/>
      <c r="H5" s="288"/>
      <c r="I5" s="288"/>
      <c r="J5" s="288"/>
      <c r="K5" s="290"/>
      <c r="L5" s="288" t="s">
        <v>66</v>
      </c>
      <c r="M5" s="288"/>
      <c r="N5" s="288"/>
      <c r="O5" s="296" t="s">
        <v>29</v>
      </c>
      <c r="P5" s="288"/>
      <c r="Q5" s="288"/>
      <c r="R5" s="288"/>
      <c r="S5" s="288"/>
      <c r="T5" s="297"/>
    </row>
    <row r="6" spans="1:21" ht="13.8" thickBot="1">
      <c r="A6" s="291">
        <f>COUNTIF(F21:HD21,"P")</f>
        <v>2</v>
      </c>
      <c r="B6" s="292"/>
      <c r="C6" s="293">
        <f>COUNTIF(F21:HD21,"F")</f>
        <v>0</v>
      </c>
      <c r="D6" s="283"/>
      <c r="E6" s="292"/>
      <c r="F6" s="293">
        <f>SUM(O6,- A6,- C6)</f>
        <v>0</v>
      </c>
      <c r="G6" s="283"/>
      <c r="H6" s="283"/>
      <c r="I6" s="283"/>
      <c r="J6" s="283"/>
      <c r="K6" s="294"/>
      <c r="L6" s="190">
        <f>COUNTIF(E20:HD20,"N")</f>
        <v>1</v>
      </c>
      <c r="M6" s="190">
        <f>COUNTIF(E20:HD20,"A")</f>
        <v>1</v>
      </c>
      <c r="N6" s="190">
        <f>COUNTIF(E20:HD20,"B")</f>
        <v>0</v>
      </c>
      <c r="O6" s="282">
        <f>COUNTA(E8:HG8)</f>
        <v>2</v>
      </c>
      <c r="P6" s="283"/>
      <c r="Q6" s="283"/>
      <c r="R6" s="283"/>
      <c r="S6" s="283"/>
      <c r="T6" s="284"/>
    </row>
    <row r="7" spans="1:21" ht="13.8" thickBot="1"/>
    <row r="8" spans="1:21" ht="37.200000000000003" thickTop="1" thickBot="1">
      <c r="A8" s="193"/>
      <c r="B8" s="194"/>
      <c r="C8" s="195"/>
      <c r="D8" s="196"/>
      <c r="E8" s="195"/>
      <c r="F8" s="197" t="s">
        <v>37</v>
      </c>
      <c r="G8" s="197" t="s">
        <v>38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1" ht="16.2">
      <c r="A9" s="198" t="s">
        <v>67</v>
      </c>
      <c r="B9" s="117" t="s">
        <v>68</v>
      </c>
      <c r="C9" s="118"/>
      <c r="D9" s="119"/>
      <c r="E9" s="120"/>
      <c r="F9" s="121"/>
      <c r="G9" s="121"/>
      <c r="H9"/>
      <c r="I9"/>
      <c r="J9"/>
      <c r="K9"/>
      <c r="L9"/>
      <c r="M9"/>
      <c r="N9"/>
      <c r="O9"/>
      <c r="P9"/>
      <c r="Q9"/>
      <c r="R9"/>
      <c r="S9"/>
      <c r="T9"/>
    </row>
    <row r="10" spans="1:21" ht="16.2">
      <c r="A10" s="199"/>
      <c r="B10" s="117"/>
      <c r="C10" s="118"/>
      <c r="D10" s="119" t="s">
        <v>163</v>
      </c>
      <c r="E10" s="122"/>
      <c r="F10" s="121" t="s">
        <v>90</v>
      </c>
      <c r="G10" s="121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1" ht="16.2">
      <c r="A11" s="199"/>
      <c r="B11" s="117" t="s">
        <v>164</v>
      </c>
      <c r="C11" s="118"/>
      <c r="D11" s="119"/>
      <c r="E11" s="124"/>
      <c r="F11" s="121"/>
      <c r="G11" s="12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1" ht="16.2">
      <c r="A12" s="199"/>
      <c r="B12" s="117"/>
      <c r="C12" s="118"/>
      <c r="D12" s="119">
        <v>1</v>
      </c>
      <c r="E12" s="124"/>
      <c r="F12" s="121" t="s">
        <v>90</v>
      </c>
      <c r="G12" s="121" t="s">
        <v>90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1" ht="16.2">
      <c r="A13" s="199"/>
      <c r="B13" s="117" t="s">
        <v>165</v>
      </c>
      <c r="C13" s="118"/>
      <c r="D13" s="119"/>
      <c r="E13" s="124"/>
      <c r="F13" s="121"/>
      <c r="G13" s="121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1" ht="16.8" thickBot="1">
      <c r="A14" s="199"/>
      <c r="B14" s="308" t="s">
        <v>166</v>
      </c>
      <c r="C14" s="265"/>
      <c r="D14" s="265"/>
      <c r="E14" s="266"/>
      <c r="F14" s="121" t="s">
        <v>90</v>
      </c>
      <c r="G14" s="121" t="s">
        <v>90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1" ht="16.2">
      <c r="A15" s="200" t="s">
        <v>69</v>
      </c>
      <c r="B15" s="125" t="s">
        <v>70</v>
      </c>
      <c r="C15" s="126"/>
      <c r="D15" s="127"/>
      <c r="E15" s="128"/>
      <c r="F15" s="129"/>
      <c r="G15" s="129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1" ht="16.2">
      <c r="A16" s="201"/>
      <c r="B16" s="130"/>
      <c r="C16" s="131"/>
      <c r="D16" s="132" t="b">
        <v>1</v>
      </c>
      <c r="E16" s="133"/>
      <c r="F16" s="121" t="s">
        <v>90</v>
      </c>
      <c r="G16" s="121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6.2">
      <c r="A17" s="201"/>
      <c r="B17" s="130"/>
      <c r="C17" s="134"/>
      <c r="D17" s="132" t="b">
        <v>0</v>
      </c>
      <c r="E17" s="135"/>
      <c r="F17" s="121"/>
      <c r="G17" s="121" t="s">
        <v>90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6.2">
      <c r="A18" s="201"/>
      <c r="B18" s="130" t="s">
        <v>71</v>
      </c>
      <c r="C18" s="134"/>
      <c r="D18" s="132"/>
      <c r="E18" s="135"/>
      <c r="F18" s="121"/>
      <c r="G18" s="121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6.8" thickBot="1">
      <c r="A19" s="201"/>
      <c r="B19" s="130" t="s">
        <v>72</v>
      </c>
      <c r="C19" s="134"/>
      <c r="D19" s="132"/>
      <c r="E19" s="135"/>
      <c r="F19" s="121"/>
      <c r="G19" s="121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3.8" thickTop="1">
      <c r="A20" s="200" t="s">
        <v>41</v>
      </c>
      <c r="B20" s="295" t="s">
        <v>42</v>
      </c>
      <c r="C20" s="295"/>
      <c r="D20" s="295"/>
      <c r="E20" s="191"/>
      <c r="F20" s="192" t="s">
        <v>43</v>
      </c>
      <c r="G20" s="192" t="s">
        <v>45</v>
      </c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s="202"/>
      <c r="B21" s="279" t="s">
        <v>46</v>
      </c>
      <c r="C21" s="279"/>
      <c r="D21" s="279"/>
      <c r="E21" s="137"/>
      <c r="F21" s="136" t="s">
        <v>47</v>
      </c>
      <c r="G21" s="136" t="s">
        <v>47</v>
      </c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52.2">
      <c r="A22" s="202"/>
      <c r="B22" s="280" t="s">
        <v>48</v>
      </c>
      <c r="C22" s="280"/>
      <c r="D22" s="280"/>
      <c r="E22" s="138"/>
      <c r="F22" s="139">
        <v>39139</v>
      </c>
      <c r="G22" s="139">
        <v>39139</v>
      </c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13.8" thickBot="1">
      <c r="A23" s="203"/>
      <c r="B23" s="281" t="s">
        <v>49</v>
      </c>
      <c r="C23" s="281"/>
      <c r="D23" s="281"/>
      <c r="E23" s="204"/>
      <c r="F23" s="205"/>
      <c r="G23" s="205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3.8" thickTop="1">
      <c r="A24" s="116"/>
      <c r="B24" s="114"/>
      <c r="C24" s="115"/>
      <c r="D24" s="114"/>
    </row>
  </sheetData>
  <mergeCells count="28">
    <mergeCell ref="A1:B1"/>
    <mergeCell ref="C1:D1"/>
    <mergeCell ref="F1:K1"/>
    <mergeCell ref="L1:T1"/>
    <mergeCell ref="A2:B2"/>
    <mergeCell ref="C2:E2"/>
    <mergeCell ref="F2:K2"/>
    <mergeCell ref="L2:R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20:D20"/>
    <mergeCell ref="B21:D21"/>
    <mergeCell ref="B22:D22"/>
    <mergeCell ref="B23:D23"/>
    <mergeCell ref="B14:E14"/>
  </mergeCells>
  <dataValidations count="3">
    <dataValidation type="list" allowBlank="1" showInputMessage="1" showErrorMessage="1" sqref="F21:G21" xr:uid="{28579722-9B6D-4636-89EA-A74BF340053F}">
      <formula1>"P,F, "</formula1>
    </dataValidation>
    <dataValidation type="list" allowBlank="1" showInputMessage="1" showErrorMessage="1" sqref="F20:G20" xr:uid="{1BBDF0CA-054D-4DA4-9BA0-027828B7FC25}">
      <formula1>"N,A,B, "</formula1>
    </dataValidation>
    <dataValidation type="list" allowBlank="1" showInputMessage="1" showErrorMessage="1" sqref="F9:G19" xr:uid="{DACCB534-764B-457F-880C-AB161FFDDC2D}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Guidleline</vt:lpstr>
      <vt:lpstr>Cover</vt:lpstr>
      <vt:lpstr>FunctionList</vt:lpstr>
      <vt:lpstr>Test Report</vt:lpstr>
      <vt:lpstr>Func1</vt:lpstr>
      <vt:lpstr>Func2</vt:lpstr>
      <vt:lpstr>Func3</vt:lpstr>
      <vt:lpstr>Func4</vt:lpstr>
      <vt:lpstr>Func5</vt:lpstr>
      <vt:lpstr>Func6</vt:lpstr>
      <vt:lpstr>Func7</vt:lpstr>
      <vt:lpstr>Func8</vt:lpstr>
      <vt:lpstr>Func9</vt:lpstr>
      <vt:lpstr>Func10</vt:lpstr>
      <vt:lpstr>Func11</vt:lpstr>
      <vt:lpstr>Func12</vt:lpstr>
      <vt:lpstr>Func13</vt:lpstr>
      <vt:lpstr>Func14</vt:lpstr>
      <vt:lpstr>Func15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Giáp Thái Đình</cp:lastModifiedBy>
  <cp:lastPrinted>2008-03-12T04:05:49Z</cp:lastPrinted>
  <dcterms:created xsi:type="dcterms:W3CDTF">2007-10-09T09:39:48Z</dcterms:created>
  <dcterms:modified xsi:type="dcterms:W3CDTF">2024-10-24T02:55:08Z</dcterms:modified>
</cp:coreProperties>
</file>