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cuomo/Documents/Books/Open Source AI Book/chapters/Chapter 12 - Commit to Contribute/"/>
    </mc:Choice>
  </mc:AlternateContent>
  <xr:revisionPtr revIDLastSave="0" documentId="13_ncr:1_{88D874F0-DE34-D148-A083-7B74C7B21988}" xr6:coauthVersionLast="47" xr6:coauthVersionMax="47" xr10:uidLastSave="{00000000-0000-0000-0000-000000000000}"/>
  <bookViews>
    <workbookView xWindow="100" yWindow="500" windowWidth="38300" windowHeight="18920" xr2:uid="{B0C56F1A-439A-D146-B83A-D517AE3A1B6B}"/>
  </bookViews>
  <sheets>
    <sheet name="Open_Source_AI_Glossary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9" i="1" l="1"/>
  <c r="A120" i="1"/>
  <c r="A92" i="1"/>
  <c r="A94" i="1"/>
  <c r="A95" i="1"/>
  <c r="A96" i="1"/>
  <c r="A46" i="1"/>
  <c r="A42" i="1"/>
  <c r="A91" i="1"/>
  <c r="A114" i="1"/>
  <c r="A10" i="1"/>
  <c r="A9" i="1"/>
  <c r="A12" i="1"/>
  <c r="A87" i="1"/>
  <c r="A40" i="1"/>
  <c r="A26" i="1"/>
  <c r="A8" i="1"/>
  <c r="A90" i="1"/>
  <c r="A43" i="1"/>
  <c r="A4" i="1"/>
  <c r="A27" i="1"/>
  <c r="A118" i="1"/>
  <c r="A108" i="1"/>
  <c r="A101" i="1"/>
  <c r="A97" i="1"/>
  <c r="A85" i="1"/>
  <c r="A41" i="1"/>
  <c r="A5" i="1"/>
  <c r="A102" i="1"/>
  <c r="A103" i="1"/>
  <c r="A98" i="1"/>
  <c r="A80" i="1"/>
  <c r="A39" i="1"/>
  <c r="A122" i="1"/>
  <c r="A123" i="1"/>
  <c r="A126" i="1"/>
  <c r="A125" i="1"/>
  <c r="A129" i="1"/>
  <c r="A128" i="1"/>
  <c r="A127" i="1"/>
  <c r="A14" i="1"/>
  <c r="A13" i="1"/>
  <c r="A16" i="1"/>
  <c r="A17" i="1"/>
  <c r="A7" i="1"/>
  <c r="A6" i="1"/>
  <c r="A3" i="1"/>
  <c r="A113" i="1"/>
  <c r="A112" i="1"/>
  <c r="A111" i="1"/>
  <c r="A110" i="1"/>
  <c r="A109" i="1"/>
  <c r="A107" i="1"/>
  <c r="A89" i="1"/>
  <c r="A88" i="1"/>
  <c r="A86" i="1"/>
  <c r="A76" i="1"/>
  <c r="A77" i="1"/>
  <c r="A78" i="1"/>
  <c r="A79" i="1"/>
  <c r="A81" i="1"/>
  <c r="A82" i="1"/>
  <c r="A83" i="1"/>
  <c r="A56" i="1" l="1"/>
  <c r="A57" i="1"/>
  <c r="A58" i="1"/>
  <c r="A59" i="1"/>
  <c r="A60" i="1"/>
  <c r="A61" i="1"/>
  <c r="A62" i="1"/>
  <c r="A63" i="1"/>
  <c r="A30" i="1"/>
  <c r="A32" i="1"/>
  <c r="A33" i="1"/>
  <c r="A34" i="1"/>
  <c r="A116" i="1"/>
  <c r="A117" i="1"/>
  <c r="A119" i="1"/>
  <c r="A121" i="1"/>
  <c r="A100" i="1"/>
  <c r="A104" i="1"/>
  <c r="A105" i="1"/>
  <c r="A65" i="1"/>
  <c r="A66" i="1"/>
  <c r="A67" i="1"/>
  <c r="A68" i="1"/>
  <c r="A69" i="1"/>
  <c r="A70" i="1"/>
  <c r="A71" i="1"/>
  <c r="A72" i="1"/>
  <c r="A73" i="1"/>
  <c r="A74" i="1"/>
  <c r="A54" i="1"/>
  <c r="A53" i="1"/>
  <c r="A52" i="1"/>
  <c r="A51" i="1"/>
  <c r="A50" i="1"/>
  <c r="A49" i="1"/>
  <c r="A48" i="1"/>
  <c r="A47" i="1"/>
  <c r="A45" i="1"/>
  <c r="A37" i="1"/>
  <c r="A36" i="1"/>
  <c r="A38" i="1"/>
  <c r="A35" i="1"/>
  <c r="A29" i="1"/>
  <c r="A28" i="1"/>
  <c r="A25" i="1"/>
  <c r="A24" i="1"/>
  <c r="A23" i="1"/>
  <c r="A22" i="1"/>
  <c r="A21" i="1"/>
  <c r="A20" i="1"/>
  <c r="A19" i="1"/>
  <c r="A18" i="1"/>
</calcChain>
</file>

<file path=xl/sharedStrings.xml><?xml version="1.0" encoding="utf-8"?>
<sst xmlns="http://schemas.openxmlformats.org/spreadsheetml/2006/main" count="239" uniqueCount="187">
  <si>
    <t>Name</t>
  </si>
  <si>
    <t>Creator</t>
  </si>
  <si>
    <t>Year</t>
  </si>
  <si>
    <t>Description</t>
  </si>
  <si>
    <t>Guido van Rossum</t>
  </si>
  <si>
    <t>A versatile open-source programming language that has become the de facto standard for AI development due to its simplicity and vast ecosystem.</t>
  </si>
  <si>
    <t>Jupyter.org Community</t>
  </si>
  <si>
    <t>An interactive coding environment that blends code, documentation, and visualizations, ideal for rapid prototyping in AI.</t>
  </si>
  <si>
    <t>Google</t>
  </si>
  <si>
    <t>A cloud-hosted Jupyter environment with free GPU access, simplifying AI development without requiring local setup.</t>
  </si>
  <si>
    <t>Travis Oliphant</t>
  </si>
  <si>
    <t>A foundational library for numerical computing in Python, enabling fast array operations essential for machine learning.</t>
  </si>
  <si>
    <t>Wes McKinney</t>
  </si>
  <si>
    <t>A library for data manipulation using DataFrames, widely adopted for cleaning and analyzing structured data.</t>
  </si>
  <si>
    <t>Scikit-learn</t>
  </si>
  <si>
    <t>David Cournapeau</t>
  </si>
  <si>
    <t>A machine learning library that provides accessible tools for classification, regression, clustering, and more.</t>
  </si>
  <si>
    <t>John Hunter</t>
  </si>
  <si>
    <t>A powerful data visualization library used extensively for plotting and exploring AI datasets.</t>
  </si>
  <si>
    <t>Microsoft Research</t>
  </si>
  <si>
    <t>A Python library that enables evaluation and mitigation of fairness issues in machine learning models.</t>
  </si>
  <si>
    <t>Stability AI</t>
  </si>
  <si>
    <t>A text-to-image generation model that produces visual content from prompts using transformer and diffusion techniques.</t>
  </si>
  <si>
    <t>Harrison Chase</t>
  </si>
  <si>
    <t>An open-source framework for building LLM-based applications with support for chaining models, prompts, and tools.</t>
  </si>
  <si>
    <t>Hugging Face</t>
  </si>
  <si>
    <t>A central repository of open-source models, datasets, and demo apps that simplifies sharing and deploying AI assets.</t>
  </si>
  <si>
    <t>A Python library for using pre-trained transformer models like BERT, GPT, and BLOOM, enabling state-of-the-art NLP and vision capabilities.</t>
  </si>
  <si>
    <t>BigScience Workshop</t>
  </si>
  <si>
    <t>A multilingual open-source LLM designed to generate text in 46 languages, built by a global collaboration for responsible AI research.</t>
  </si>
  <si>
    <t>Meta AI</t>
  </si>
  <si>
    <t>A state-of-the-art open-source language model designed for reasoning, coding, and content generation, accessible via Hugging Face.</t>
  </si>
  <si>
    <t>A Python framework for building LLM applications with support for retrieval, chaining, and prompting logic. Used here to infer missing race data and generate synthetic narratives.</t>
  </si>
  <si>
    <t>Chroma</t>
  </si>
  <si>
    <t>An open-source vector database optimized for embedding-based retrieval, used to power RAG workflows with semantically indexed story plots.</t>
  </si>
  <si>
    <t>Explosion AI</t>
  </si>
  <si>
    <t>An NLP library for tokenization and entity recognition, used here to pseudonymize personal data in AI-generated superhero plots.</t>
  </si>
  <si>
    <t>Python Community</t>
  </si>
  <si>
    <t>A Python library for generating synthetic data, enabling the creation of realistic but anonymized datasets such as health records.</t>
  </si>
  <si>
    <t>A library for efficient similarity search on dense vectors, noted as a performant option for high-scale RAG systems.</t>
  </si>
  <si>
    <t>Zilliz</t>
  </si>
  <si>
    <t>A scalable, cloud-native vector database supporting distributed retrieval, positioned as an integration-ready option for hybrid data platforms.</t>
  </si>
  <si>
    <t>SeMI Technologies</t>
  </si>
  <si>
    <t>A graph-aware vector search engine with native support for semantic search, suitable for both text and image embeddings.</t>
  </si>
  <si>
    <t>Mistral AI</t>
  </si>
  <si>
    <t>An open-source LLM hosted on Hugging Face, used via LangChain to generate synthetic plot elements and infer missing data.</t>
  </si>
  <si>
    <t>A community-driven repository for models and datasets, used in this chapter for accessing LLMs and embedding models.</t>
  </si>
  <si>
    <t>Python Cryptographic Authority</t>
  </si>
  <si>
    <t>A secure encryption package used to encrypt sensitive AI datasets in transit and at rest during the data prep process.</t>
  </si>
  <si>
    <t>The core tabular data structure in the pandas library, offering intuitive, spreadsheet-like manipulation of datasets. Used extensively for cleaning, merging, normalizing, and analyzing superhero data in this chapter.</t>
  </si>
  <si>
    <t>A widely used Python library offering accessible implementations of classical machine learning algorithms for regression, classification, clustering, and more.</t>
  </si>
  <si>
    <t>The tabular data structure underpinning all dataset preparation in this chapter, enabling efficient filtering, merging, and feature engineering.</t>
  </si>
  <si>
    <t>A plotting library used here for visualizing regression lines, cluster plots, and confusion matrices, helping interpret model results.</t>
  </si>
  <si>
    <t>Scott Lundberg (Microsoft)</t>
  </si>
  <si>
    <t>An open-source tool for explaining individual model predictions, used to visualize feature importance in random forest classifiers.</t>
  </si>
  <si>
    <t>Farama Foundation</t>
  </si>
  <si>
    <t>A successor to OpenAI Gym, offering reinforcement learning environments like Lunar Lander, used to demonstrate agent-based learning.</t>
  </si>
  <si>
    <t>Scikit-learn team</t>
  </si>
  <si>
    <t>A text vectorization technique for transforming superhero descriptions into features used in Naive Bayes models for gender prediction.</t>
  </si>
  <si>
    <t>A probabilistic classifier especially effective on TF-IDF-transformed data, used here to predict gender from structured text.</t>
  </si>
  <si>
    <t>Tin Kam Ho (origin) / Scikit-learn</t>
  </si>
  <si>
    <t>1995 / 2010</t>
  </si>
  <si>
    <t>An ensemble learning method included in a SHAP-based model explanation section, providing robust predictions and explainability.</t>
  </si>
  <si>
    <t>Karl Pearson (1901) / Scikit-learn</t>
  </si>
  <si>
    <t>1901 / 2010</t>
  </si>
  <si>
    <t>A technique for dimensionality reduction, used to condense 160+ power attributes into a single PCA Power Score per superhero.</t>
  </si>
  <si>
    <t>MacQueen (1967) / Scikit-learn</t>
  </si>
  <si>
    <t>1967 / 2010</t>
  </si>
  <si>
    <t>A clustering method applied to superhero features like alignment and PCA Power Score to uncover natural groupings in unlabeled data.</t>
  </si>
  <si>
    <t>Facebook AI Research</t>
  </si>
  <si>
    <t>Yann LeCun et al.</t>
  </si>
  <si>
    <t>Brian McFee</t>
  </si>
  <si>
    <t>A Python library for analyzing and extracting features from audio signals, widely used in music information retrieval and voice analysis workflows.</t>
  </si>
  <si>
    <t>Intel Research</t>
  </si>
  <si>
    <t>An open-source library for real-time computer vision and video analysis, used here for scene detection and frame-by-frame processing.</t>
  </si>
  <si>
    <t>Ultralytics</t>
  </si>
  <si>
    <t>A real-time object detection model known for its speed and accuracy, applied here for video annotation of people, animals, and objects.</t>
  </si>
  <si>
    <t>OpenAI</t>
  </si>
  <si>
    <t>An open-source speech-to-text model capable of multilingual transcription and translation, used here to transcribe podcast audio.</t>
  </si>
  <si>
    <t>Microsoft Research Asia</t>
  </si>
  <si>
    <t>A transformer-based encoder-decoder model for spoken language tasks including TTS, ASR, and voice conversion.</t>
  </si>
  <si>
    <t>SpeechBrain Team</t>
  </si>
  <si>
    <t>A PyTorch-based toolkit for speech processing, used to extract speaker embeddings in the voice cloning workflow.</t>
  </si>
  <si>
    <t>Jihan Kim et al.</t>
  </si>
  <si>
    <t>A high-fidelity generative adversarial network vocoder used to convert spectrograms into natural-sounding speech.</t>
  </si>
  <si>
    <t>Breakthrough AI</t>
  </si>
  <si>
    <t>An open-source tool for automatic scene boundary detection in video, used in conjunction with OpenCV for video segmentation.</t>
  </si>
  <si>
    <t>DeepSafe Team</t>
  </si>
  <si>
    <t>An open-source deepfake detection platform supporting modular plug-in models for assessing media authenticity.</t>
  </si>
  <si>
    <t>ZeroFox</t>
  </si>
  <si>
    <t>A toolkit for testing and improving deepfake detection models, with a focus on evaluating visual inconsistencies in manipulated video.</t>
  </si>
  <si>
    <t>Lakera</t>
  </si>
  <si>
    <t>A dataset of adversarial prompts used in a prompt injection game, available on Hugging Face to train or test prompt-aware classifiers.</t>
  </si>
  <si>
    <t>Patronus AI</t>
  </si>
  <si>
    <t>A hallucination evaluation model trained on real-world benchmarks like HaluBench, designed to detect factual drift and ungrounded model output.</t>
  </si>
  <si>
    <t>HumanLayer Project</t>
  </si>
  <si>
    <t>A lightweight SDK that wraps AI workflows with human approval checkpoints, ensuring critical actions are gated by review.</t>
  </si>
  <si>
    <t>A performant open-source instruction-following language model used for generation and internal dialogue evaluation in security exercises.</t>
  </si>
  <si>
    <t>A Python library used for fine-tuning models like DistilBERT in prompt injection detection classifiers.</t>
  </si>
  <si>
    <t>A library that simplifies loading and managing large datasets for machine learning workflows, used to manage adversarial prompt corpora.</t>
  </si>
  <si>
    <t>Cleanlab Team</t>
  </si>
  <si>
    <t>A library for finding mislabeled or noisy data in ML datasets, referenced as a tool for catching upstream training vulnerabilities.</t>
  </si>
  <si>
    <t>A benchmark suite for evaluating hallucination performance in LLMs, forming the basis of the LYNX model.</t>
  </si>
  <si>
    <t>OpenCRE Contributors</t>
  </si>
  <si>
    <t>A toolset for managing and inspecting AI supply chain metadata, promoting transparency via AI Bills of Materials (BOMs).</t>
  </si>
  <si>
    <t>A metadata framework used to describe models' capabilities, training data, and intended use, helping mitigate AI supply chain risks.</t>
  </si>
  <si>
    <t>An open-source framework for building structured LLM applications, supporting prompt templates, model abstraction, and tool integrations for intelligent, agent-based systems.</t>
  </si>
  <si>
    <t>João Moura</t>
  </si>
  <si>
    <t>A multi-agent orchestration framework built on LangChain, allowing AI agents to collaborate through structured roles, tasks, and flows in real-time applications.</t>
  </si>
  <si>
    <t>A performant open-source LLM used for inference and structured prompting within CrewAI-powered trivia gameplay in this chapter.</t>
  </si>
  <si>
    <t>Fronkon Games</t>
  </si>
  <si>
    <t>A dataset of over 85,000 titles from Steam, used to inform AI-driven game design through structured prompt-based reasoning.</t>
  </si>
  <si>
    <t>A Python library for accessing and manipulating public datasets, used to load and convert the Steam dataset into a DataFrame.</t>
  </si>
  <si>
    <t>A Python library for tabular data manipulation, used here to sort and filter games based on review counts in structured AI inputs.</t>
  </si>
  <si>
    <t>Claudio Davi</t>
  </si>
  <si>
    <t>A dataset scraped from SuperHeroDB containing character traits and powers, forming the backbone of the data prep examples in this chapter.</t>
  </si>
  <si>
    <t>A widely adopted deep learning library with dynamic computation graphs, ideal for research, prototyping, and scalable deployment across applications.</t>
  </si>
  <si>
    <t>Google Brain (Jeff Dean et al.)</t>
  </si>
  <si>
    <t>An open-source framework for building and deploying large-scale machine learning models across servers, mobile devices, and edge environments.</t>
  </si>
  <si>
    <t>François Chollet</t>
  </si>
  <si>
    <t>A user-friendly neural network API built for rapid experimentation and now the high-level interface of TensorFlow.</t>
  </si>
  <si>
    <t>Microsoft &amp; Facebook</t>
  </si>
  <si>
    <t>An open standard for model exchange, enabling interoperability between deep learning frameworks like PyTorch and TensorFlow.</t>
  </si>
  <si>
    <t>A benchmark dataset of 70,000 handwritten digits widely used to evaluate image classification and pattern recognition models.</t>
  </si>
  <si>
    <t>PyTorch Team</t>
  </si>
  <si>
    <t>A model serving tool for PyTorch, supporting REST APIs, metrics, and multi-model management for production deployment.</t>
  </si>
  <si>
    <t>TensorFlow Team</t>
  </si>
  <si>
    <t>A lightweight framework for running TensorFlow models on mobile, embedded, and IoT devices with optimized performance.</t>
  </si>
  <si>
    <t>A JavaScript library that runs machine learning models directly in the browser, enabling in-browser inference and training.</t>
  </si>
  <si>
    <t>A dynamic deep learning framework used for building and visualizing CNNs, RNNs, and LSTM networks across image, time-series, and sequence prediction tasks.</t>
  </si>
  <si>
    <t>Google Brain</t>
  </si>
  <si>
    <t>An end-to-end machine learning framework used for building CNNs, RNNs, LSTMs, and autoencoders, including support for time series and image classification.</t>
  </si>
  <si>
    <t>A high-level API running on TensorFlow used to quickly build neural networks, including autoencoders and LSTMs, with minimal code and high flexibility.</t>
  </si>
  <si>
    <t>A real-time object detection model used in this chapter to detect multiple objects in images, demonstrating the power of CNNs for spatial recognition.</t>
  </si>
  <si>
    <t>A library for working with transformer-based models like T5, used in this chapter for translation and demonstrating context-rich neural network outputs.</t>
  </si>
  <si>
    <t>A transformer-based framework for speech synthesis and recognition, briefly referenced as a sibling model to the T5 used for translation in the chapter.</t>
  </si>
  <si>
    <t>Intel</t>
  </si>
  <si>
    <t>A computer vision library mentioned in context with image processing and visual pattern recognition; often paired with CNN-based workflows.</t>
  </si>
  <si>
    <t>Brian McFee et al.</t>
  </si>
  <si>
    <t>A Python package for audio analysis mentioned briefly in reference to autoencoding and preprocessing input features for neural networks.</t>
  </si>
  <si>
    <t>Google Research</t>
  </si>
  <si>
    <t>A versatile transformer model that reframes all NLP tasks as text generation, used for summarization in this chapter.</t>
  </si>
  <si>
    <t>William Yang Wang</t>
  </si>
  <si>
    <t>A dataset of political statements with labeled truth ratings, used to train and benchmark fact-checking models.</t>
  </si>
  <si>
    <t>A platform for hosting, sharing, and discovering pre-trained AI models, datasets, and apps, referenced for deployment.</t>
  </si>
  <si>
    <t>A hosted service to deploy ML models with interactive web UIs using Gradio or Streamlit, used to publish the T5 summarizer.</t>
  </si>
  <si>
    <t>Authors of Open Source AI (extended)</t>
  </si>
  <si>
    <t>An extended dataset mirroring LIAR, generated from the book‚Äôs own statements to benchmark truth classification in new domains.</t>
  </si>
  <si>
    <t>A Python library that helps assess and mitigate fairness concerns in AI models, supporting responsible development and evaluation.</t>
  </si>
  <si>
    <t>A suite of tools for understanding, diagnosing, and mitigating fairness and interpretability issues in machine learning models.</t>
  </si>
  <si>
    <t>Databricks</t>
  </si>
  <si>
    <t>An open-source platform for managing the ML lifecycle, including experimentation, reproducibility, and deployment across governance workflows.</t>
  </si>
  <si>
    <t>Iterative.ai</t>
  </si>
  <si>
    <t>A version control system for datasets and models, helping trace data lineage and support transparency in AI workflows.</t>
  </si>
  <si>
    <t>Hugging Face (inspired by Google AI)</t>
  </si>
  <si>
    <t>Standardized documentation for sharing model details, intended use, and limitations to support ethical deployment and governance.</t>
  </si>
  <si>
    <t>Google PAIR</t>
  </si>
  <si>
    <t>An interactive visual interface for exploring counterfactuals and fairness in ML models without writing code.</t>
  </si>
  <si>
    <t>Curtin et al. (MIT/Industry Research)</t>
  </si>
  <si>
    <t>A Python library that detects and corrects label errors and data quality issues, supporting AI trust and integrity.</t>
  </si>
  <si>
    <t>Cl√©ment Delangue, Julien Chaumond, Thomas Wolf</t>
  </si>
  <si>
    <t>A collaborative platform and open-source leader providing transformer models, datasets, and tools for building modern AI applications.</t>
  </si>
  <si>
    <t>An open-source Python library that simplifies access to pre-trained transformer models for text, vision, and speech applications.</t>
  </si>
  <si>
    <t>BigScience Workshop (hosted by Hugging Face)</t>
  </si>
  <si>
    <t>A large-scale multilingual language model developed by over 1,000 researchers, showcasing collaborative open science in AI development.</t>
  </si>
  <si>
    <t>Documentation standards that promote transparency by summarizing the intended use, evaluation, and limitations of AI models.</t>
  </si>
  <si>
    <t>A hub of curated datasets for NLP, vision, and multimodal AI, designed for easy integration and reproducibility in training pipelines.</t>
  </si>
  <si>
    <t>Chris Wanstrath, PJ Hyett, Tom Preston-Werner</t>
  </si>
  <si>
    <t>A platform for hosting and collaborating on open-source code projects, pivotal in the growth of the AI and developer community.</t>
  </si>
  <si>
    <t>A hub for pre-trained models, datasets, and collaboration tools central to the open-source AI movement.</t>
  </si>
  <si>
    <t>Massachusetts Institute of Technology</t>
  </si>
  <si>
    <t>A permissive open-source license that allows reuse, distribution, and modification with minimal restrictions‚Äîwidely used in AI tooling.</t>
  </si>
  <si>
    <t>Free Software Foundation</t>
  </si>
  <si>
    <t>A widely used copyleft license that ensures freedom to use, modify, and distribute software while requiring the same rights downstream.</t>
  </si>
  <si>
    <t>Apache Software Foundation</t>
  </si>
  <si>
    <t>An open-source license that supports commercial and academic use while protecting contributors with an explicit grant of patent rights.</t>
  </si>
  <si>
    <t>Hieu Nguyen (a.k.a. @TranHieuDev)</t>
  </si>
  <si>
    <t>A drag-and-drop UI for building LLM apps using LangChain components—ideal for no-code or low-code development of agent workflows and chatbots.</t>
  </si>
  <si>
    <t>Relevance AI Team (Sydney, Australia)</t>
  </si>
  <si>
    <t>An open-source platform for vector search and AI workflows, offering tools for embedding, clustering, and deploying AI-powered decision systems.</t>
  </si>
  <si>
    <t>Category</t>
  </si>
  <si>
    <t>Chapter</t>
  </si>
  <si>
    <t>Kishore Papineni et al. (IBM Research)</t>
  </si>
  <si>
    <t>A foundational benchmark in machine translation, measuring how closely machine output matches human references using n-gram overlap. Still widely used today.</t>
  </si>
  <si>
    <t>LMSYS, UC Berkeley &amp; Carnegie Mellon</t>
  </si>
  <si>
    <t>A multi-turn benchmark for evaluating LLMs in chatbot settings, comparing contextual coherence, instruction following, and conversational quality across tasks.</t>
  </si>
  <si>
    <t>A lightweight wrapper for managing multi-GPU, mixed-precision, and distributed training across PyTorch models. Simplifies scaling code from single device to full infrastructure.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</si>
</sst>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zerofox-oss/deepstar" TargetMode="External"/><Relationship Id="rId13" Type="http://schemas.openxmlformats.org/officeDocument/2006/relationships/hyperlink" Target="https://pytorch.org/" TargetMode="External"/><Relationship Id="rId18" Type="http://schemas.openxmlformats.org/officeDocument/2006/relationships/hyperlink" Target="https://www.tensorflow.org/" TargetMode="External"/><Relationship Id="rId26" Type="http://schemas.openxmlformats.org/officeDocument/2006/relationships/hyperlink" Target="https://docs.crewai.com/" TargetMode="External"/><Relationship Id="rId3" Type="http://schemas.openxmlformats.org/officeDocument/2006/relationships/hyperlink" Target="https://github.com/ultralytics/yolov5" TargetMode="External"/><Relationship Id="rId21" Type="http://schemas.openxmlformats.org/officeDocument/2006/relationships/hyperlink" Target="https://huggingface.co/docs/transformers" TargetMode="External"/><Relationship Id="rId7" Type="http://schemas.openxmlformats.org/officeDocument/2006/relationships/hyperlink" Target="https://github.com/zerosumAI/deepsafe" TargetMode="External"/><Relationship Id="rId12" Type="http://schemas.openxmlformats.org/officeDocument/2006/relationships/hyperlink" Target="https://docs.crewai.com/" TargetMode="External"/><Relationship Id="rId17" Type="http://schemas.openxmlformats.org/officeDocument/2006/relationships/hyperlink" Target="https://pytorch.org/" TargetMode="External"/><Relationship Id="rId25" Type="http://schemas.openxmlformats.org/officeDocument/2006/relationships/hyperlink" Target="https://www.langchain.com/" TargetMode="External"/><Relationship Id="rId2" Type="http://schemas.openxmlformats.org/officeDocument/2006/relationships/hyperlink" Target="https://opencv.org/" TargetMode="External"/><Relationship Id="rId16" Type="http://schemas.openxmlformats.org/officeDocument/2006/relationships/hyperlink" Target="https://onnx.ai/" TargetMode="External"/><Relationship Id="rId20" Type="http://schemas.openxmlformats.org/officeDocument/2006/relationships/hyperlink" Target="https://github.com/ultralytics/yolov5" TargetMode="External"/><Relationship Id="rId29" Type="http://schemas.openxmlformats.org/officeDocument/2006/relationships/hyperlink" Target="https://github.com/lm-sys/FastChat" TargetMode="External"/><Relationship Id="rId1" Type="http://schemas.openxmlformats.org/officeDocument/2006/relationships/hyperlink" Target="https://librosa.org/" TargetMode="External"/><Relationship Id="rId6" Type="http://schemas.openxmlformats.org/officeDocument/2006/relationships/hyperlink" Target="https://pypi.org/project/scenedetect" TargetMode="External"/><Relationship Id="rId11" Type="http://schemas.openxmlformats.org/officeDocument/2006/relationships/hyperlink" Target="https://www.langchain.com/" TargetMode="External"/><Relationship Id="rId24" Type="http://schemas.openxmlformats.org/officeDocument/2006/relationships/hyperlink" Target="https://librosa.org/" TargetMode="External"/><Relationship Id="rId5" Type="http://schemas.openxmlformats.org/officeDocument/2006/relationships/hyperlink" Target="https://github.com/jik876/hifi-gan" TargetMode="External"/><Relationship Id="rId15" Type="http://schemas.openxmlformats.org/officeDocument/2006/relationships/hyperlink" Target="https://keras.io/" TargetMode="External"/><Relationship Id="rId23" Type="http://schemas.openxmlformats.org/officeDocument/2006/relationships/hyperlink" Target="https://opencv.org/" TargetMode="External"/><Relationship Id="rId28" Type="http://schemas.openxmlformats.org/officeDocument/2006/relationships/hyperlink" Target="https://relevance.ai/" TargetMode="External"/><Relationship Id="rId10" Type="http://schemas.openxmlformats.org/officeDocument/2006/relationships/hyperlink" Target="https://github.com/opencre/opencre" TargetMode="External"/><Relationship Id="rId19" Type="http://schemas.openxmlformats.org/officeDocument/2006/relationships/hyperlink" Target="https://keras.io/" TargetMode="External"/><Relationship Id="rId31" Type="http://schemas.openxmlformats.org/officeDocument/2006/relationships/hyperlink" Target="https://github.com/HumanLayer/humanlayer" TargetMode="External"/><Relationship Id="rId4" Type="http://schemas.openxmlformats.org/officeDocument/2006/relationships/hyperlink" Target="https://speechbrain.readthedocs.io/" TargetMode="External"/><Relationship Id="rId9" Type="http://schemas.openxmlformats.org/officeDocument/2006/relationships/hyperlink" Target="https://github.com/cleanlab/cleanlab" TargetMode="External"/><Relationship Id="rId14" Type="http://schemas.openxmlformats.org/officeDocument/2006/relationships/hyperlink" Target="https://www.tensorflow.org/" TargetMode="External"/><Relationship Id="rId22" Type="http://schemas.openxmlformats.org/officeDocument/2006/relationships/hyperlink" Target="https://www.microsoft.com/en-us/research/project/speecht5" TargetMode="External"/><Relationship Id="rId27" Type="http://schemas.openxmlformats.org/officeDocument/2006/relationships/hyperlink" Target="https://flowiseai.com/" TargetMode="External"/><Relationship Id="rId30" Type="http://schemas.openxmlformats.org/officeDocument/2006/relationships/hyperlink" Target="https://docs.crewa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7B2A-AA95-2846-8697-6023E82BCCDA}">
  <dimension ref="A1:F129"/>
  <sheetViews>
    <sheetView tabSelected="1" topLeftCell="A96" zoomScale="167" zoomScaleNormal="167" workbookViewId="0">
      <selection activeCell="A99" sqref="A99"/>
    </sheetView>
  </sheetViews>
  <sheetFormatPr baseColWidth="10" defaultRowHeight="16" x14ac:dyDescent="0.2"/>
  <cols>
    <col min="1" max="1" width="19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181</v>
      </c>
      <c r="E1" s="1" t="s">
        <v>180</v>
      </c>
      <c r="F1" s="1" t="s">
        <v>3</v>
      </c>
    </row>
    <row r="2" spans="1:6" x14ac:dyDescent="0.2">
      <c r="A2" s="1"/>
      <c r="B2" s="1"/>
      <c r="C2" s="1"/>
      <c r="D2" s="1"/>
      <c r="E2" s="1"/>
      <c r="F2" s="1"/>
    </row>
    <row r="3" spans="1:6" x14ac:dyDescent="0.2">
      <c r="A3" t="str">
        <f>HYPERLINK("https://huggingface.co", "Hugging Face")</f>
        <v>Hugging Face</v>
      </c>
      <c r="B3" t="s">
        <v>160</v>
      </c>
      <c r="C3">
        <v>2016</v>
      </c>
      <c r="D3">
        <v>-1</v>
      </c>
      <c r="E3">
        <v>110</v>
      </c>
      <c r="F3" t="s">
        <v>161</v>
      </c>
    </row>
    <row r="4" spans="1:6" x14ac:dyDescent="0.2">
      <c r="A4" s="2" t="str">
        <f>HYPERLINK("https://huggingface.co/docs/transformers/index", "Transformers Library")</f>
        <v>Transformers Library</v>
      </c>
      <c r="B4" t="s">
        <v>25</v>
      </c>
      <c r="C4">
        <v>2019</v>
      </c>
      <c r="D4">
        <v>-1</v>
      </c>
      <c r="E4">
        <v>300</v>
      </c>
      <c r="F4" t="s">
        <v>162</v>
      </c>
    </row>
    <row r="5" spans="1:6" x14ac:dyDescent="0.2">
      <c r="A5" s="2" t="str">
        <f>HYPERLINK("https://bigscience.huggingface.co", "BLOOM")</f>
        <v>BLOOM</v>
      </c>
      <c r="B5" t="s">
        <v>163</v>
      </c>
      <c r="C5">
        <v>2022</v>
      </c>
      <c r="D5">
        <v>-1</v>
      </c>
      <c r="E5">
        <v>320</v>
      </c>
      <c r="F5" t="s">
        <v>164</v>
      </c>
    </row>
    <row r="6" spans="1:6" x14ac:dyDescent="0.2">
      <c r="A6" t="str">
        <f>HYPERLINK("https://huggingface.co/docs/hub/model-cards", "Model Cards")</f>
        <v>Model Cards</v>
      </c>
      <c r="B6" t="s">
        <v>154</v>
      </c>
      <c r="C6">
        <v>2019</v>
      </c>
      <c r="D6">
        <v>-1</v>
      </c>
      <c r="E6">
        <v>620</v>
      </c>
      <c r="F6" t="s">
        <v>165</v>
      </c>
    </row>
    <row r="7" spans="1:6" x14ac:dyDescent="0.2">
      <c r="A7" t="str">
        <f>HYPERLINK("https://huggingface.co/docs/hub/datasets", "Datasets Library")</f>
        <v>Datasets Library</v>
      </c>
      <c r="B7" t="s">
        <v>25</v>
      </c>
      <c r="C7">
        <v>2020</v>
      </c>
      <c r="D7">
        <v>-1</v>
      </c>
      <c r="E7">
        <v>220</v>
      </c>
      <c r="F7" t="s">
        <v>166</v>
      </c>
    </row>
    <row r="8" spans="1:6" x14ac:dyDescent="0.2">
      <c r="A8" s="2" t="str">
        <f>HYPERLINK("https://docs.crewai.com", "CrewAI")</f>
        <v>CrewAI</v>
      </c>
      <c r="B8" t="s">
        <v>107</v>
      </c>
      <c r="C8">
        <v>2024</v>
      </c>
      <c r="D8">
        <v>-1</v>
      </c>
      <c r="E8">
        <v>400</v>
      </c>
      <c r="F8" t="s">
        <v>108</v>
      </c>
    </row>
    <row r="9" spans="1:6" x14ac:dyDescent="0.2">
      <c r="A9" t="str">
        <f>HYPERLINK("https://numpy.org", "NumPy")</f>
        <v>NumPy</v>
      </c>
      <c r="B9" t="s">
        <v>10</v>
      </c>
      <c r="C9">
        <v>2005</v>
      </c>
      <c r="D9">
        <v>1</v>
      </c>
      <c r="E9">
        <v>200</v>
      </c>
      <c r="F9" t="s">
        <v>11</v>
      </c>
    </row>
    <row r="10" spans="1:6" x14ac:dyDescent="0.2">
      <c r="A10" t="str">
        <f>HYPERLINK("https://pandas.pydata.org", "Pandas")</f>
        <v>Pandas</v>
      </c>
      <c r="B10" t="s">
        <v>12</v>
      </c>
      <c r="C10">
        <v>2008</v>
      </c>
      <c r="D10">
        <v>1</v>
      </c>
      <c r="E10">
        <v>200</v>
      </c>
      <c r="F10" t="s">
        <v>13</v>
      </c>
    </row>
    <row r="12" spans="1:6" x14ac:dyDescent="0.2">
      <c r="A12" t="str">
        <f>HYPERLINK("https://colab.research.google.com", "Google Colab")</f>
        <v>Google Colab</v>
      </c>
      <c r="B12" t="s">
        <v>8</v>
      </c>
      <c r="C12">
        <v>2017</v>
      </c>
      <c r="D12">
        <v>0</v>
      </c>
      <c r="E12">
        <v>100</v>
      </c>
      <c r="F12" t="s">
        <v>9</v>
      </c>
    </row>
    <row r="13" spans="1:6" x14ac:dyDescent="0.2">
      <c r="A13" t="str">
        <f>HYPERLINK("https://github.com", "GitHub")</f>
        <v>GitHub</v>
      </c>
      <c r="B13" t="s">
        <v>167</v>
      </c>
      <c r="C13">
        <v>2008</v>
      </c>
      <c r="D13">
        <v>0</v>
      </c>
      <c r="E13">
        <v>110</v>
      </c>
      <c r="F13" t="s">
        <v>168</v>
      </c>
    </row>
    <row r="14" spans="1:6" x14ac:dyDescent="0.2">
      <c r="A14" t="str">
        <f>HYPERLINK("https://huggingface.co", "Hugging Face")</f>
        <v>Hugging Face</v>
      </c>
      <c r="B14" t="s">
        <v>160</v>
      </c>
      <c r="C14">
        <v>2016</v>
      </c>
      <c r="D14">
        <v>0</v>
      </c>
      <c r="E14">
        <v>110</v>
      </c>
      <c r="F14" t="s">
        <v>169</v>
      </c>
    </row>
    <row r="15" spans="1:6" x14ac:dyDescent="0.2">
      <c r="A15" s="1"/>
      <c r="B15" s="1"/>
      <c r="C15" s="1"/>
      <c r="D15" s="1"/>
      <c r="E15" s="1"/>
      <c r="F15" s="1"/>
    </row>
    <row r="16" spans="1:6" x14ac:dyDescent="0.2">
      <c r="A16" s="2" t="str">
        <f>HYPERLINK("https://www.python.org", "Python")</f>
        <v>Python</v>
      </c>
      <c r="B16" t="s">
        <v>4</v>
      </c>
      <c r="C16">
        <v>1991</v>
      </c>
      <c r="D16">
        <v>1</v>
      </c>
      <c r="E16">
        <v>100</v>
      </c>
      <c r="F16" t="s">
        <v>5</v>
      </c>
    </row>
    <row r="17" spans="1:6" x14ac:dyDescent="0.2">
      <c r="A17" t="str">
        <f>HYPERLINK("https://jupyter.org", "Jupyter Notebooks")</f>
        <v>Jupyter Notebooks</v>
      </c>
      <c r="B17" t="s">
        <v>6</v>
      </c>
      <c r="C17">
        <v>2014</v>
      </c>
      <c r="D17">
        <v>1</v>
      </c>
      <c r="E17">
        <v>100</v>
      </c>
      <c r="F17" t="s">
        <v>7</v>
      </c>
    </row>
    <row r="18" spans="1:6" x14ac:dyDescent="0.2">
      <c r="A18" t="str">
        <f>HYPERLINK("https://colab.research.google.com", "Google Colab")</f>
        <v>Google Colab</v>
      </c>
      <c r="B18" t="s">
        <v>8</v>
      </c>
      <c r="C18">
        <v>2017</v>
      </c>
      <c r="D18">
        <v>1</v>
      </c>
      <c r="E18">
        <v>100</v>
      </c>
      <c r="F18" t="s">
        <v>9</v>
      </c>
    </row>
    <row r="19" spans="1:6" x14ac:dyDescent="0.2">
      <c r="A19" t="str">
        <f>HYPERLINK("https://numpy.org", "NumPy")</f>
        <v>NumPy</v>
      </c>
      <c r="B19" t="s">
        <v>10</v>
      </c>
      <c r="C19">
        <v>2005</v>
      </c>
      <c r="D19">
        <v>1</v>
      </c>
      <c r="E19">
        <v>200</v>
      </c>
      <c r="F19" t="s">
        <v>11</v>
      </c>
    </row>
    <row r="20" spans="1:6" x14ac:dyDescent="0.2">
      <c r="A20" t="str">
        <f>HYPERLINK("https://pandas.pydata.org", "Pandas")</f>
        <v>Pandas</v>
      </c>
      <c r="B20" t="s">
        <v>12</v>
      </c>
      <c r="C20">
        <v>2008</v>
      </c>
      <c r="D20">
        <v>1</v>
      </c>
      <c r="E20">
        <v>200</v>
      </c>
      <c r="F20" t="s">
        <v>13</v>
      </c>
    </row>
    <row r="21" spans="1:6" x14ac:dyDescent="0.2">
      <c r="A21" t="str">
        <f>HYPERLINK("https://scikit-learn.org", "Scikit-learn")</f>
        <v>Scikit-learn</v>
      </c>
      <c r="B21" t="s">
        <v>15</v>
      </c>
      <c r="C21">
        <v>2007</v>
      </c>
      <c r="D21">
        <v>1</v>
      </c>
      <c r="E21">
        <v>310</v>
      </c>
      <c r="F21" t="s">
        <v>16</v>
      </c>
    </row>
    <row r="22" spans="1:6" x14ac:dyDescent="0.2">
      <c r="A22" t="str">
        <f>HYPERLINK("https://matplotlib.org", "Matplotlib")</f>
        <v>Matplotlib</v>
      </c>
      <c r="B22" t="s">
        <v>17</v>
      </c>
      <c r="C22">
        <v>2003</v>
      </c>
      <c r="D22">
        <v>1</v>
      </c>
      <c r="E22">
        <v>310</v>
      </c>
      <c r="F22" t="s">
        <v>18</v>
      </c>
    </row>
    <row r="23" spans="1:6" x14ac:dyDescent="0.2">
      <c r="A23" t="str">
        <f>HYPERLINK("https://fairlearn.org", "Fairlearn")</f>
        <v>Fairlearn</v>
      </c>
      <c r="B23" t="s">
        <v>19</v>
      </c>
      <c r="C23">
        <v>2020</v>
      </c>
      <c r="D23">
        <v>1</v>
      </c>
      <c r="E23">
        <v>620</v>
      </c>
      <c r="F23" t="s">
        <v>20</v>
      </c>
    </row>
    <row r="24" spans="1:6" x14ac:dyDescent="0.2">
      <c r="A24" t="str">
        <f>HYPERLINK("https://github.com/CompVis/stable-diffusion", "Stable Diffusion")</f>
        <v>Stable Diffusion</v>
      </c>
      <c r="B24" t="s">
        <v>21</v>
      </c>
      <c r="C24">
        <v>2022</v>
      </c>
      <c r="D24">
        <v>1</v>
      </c>
      <c r="E24">
        <v>320</v>
      </c>
      <c r="F24" t="s">
        <v>22</v>
      </c>
    </row>
    <row r="25" spans="1:6" x14ac:dyDescent="0.2">
      <c r="A25" t="str">
        <f>HYPERLINK("https://www.langchain.com", "LangChain")</f>
        <v>LangChain</v>
      </c>
      <c r="B25" t="s">
        <v>23</v>
      </c>
      <c r="C25">
        <v>2022</v>
      </c>
      <c r="D25">
        <v>1</v>
      </c>
      <c r="E25">
        <v>400</v>
      </c>
      <c r="F25" t="s">
        <v>24</v>
      </c>
    </row>
    <row r="26" spans="1:6" x14ac:dyDescent="0.2">
      <c r="A26" s="2" t="str">
        <f>HYPERLINK("https://huggingface.co", "Hugging Face")</f>
        <v>Hugging Face</v>
      </c>
      <c r="B26" t="s">
        <v>25</v>
      </c>
      <c r="C26">
        <v>2016</v>
      </c>
      <c r="D26">
        <v>1</v>
      </c>
      <c r="E26">
        <v>110</v>
      </c>
      <c r="F26" t="s">
        <v>26</v>
      </c>
    </row>
    <row r="27" spans="1:6" x14ac:dyDescent="0.2">
      <c r="A27" s="2" t="str">
        <f>HYPERLINK("https://huggingface.co/docs/transformers/index", "Transformers Library")</f>
        <v>Transformers Library</v>
      </c>
      <c r="B27" t="s">
        <v>25</v>
      </c>
      <c r="C27">
        <v>2019</v>
      </c>
      <c r="D27">
        <v>1</v>
      </c>
      <c r="E27">
        <v>300</v>
      </c>
      <c r="F27" t="s">
        <v>27</v>
      </c>
    </row>
    <row r="28" spans="1:6" x14ac:dyDescent="0.2">
      <c r="A28" t="str">
        <f>HYPERLINK("https://huggingface.co/bigscience/bloom", "BLOOM")</f>
        <v>BLOOM</v>
      </c>
      <c r="B28" t="s">
        <v>28</v>
      </c>
      <c r="C28">
        <v>2022</v>
      </c>
      <c r="D28">
        <v>1</v>
      </c>
      <c r="E28">
        <v>320</v>
      </c>
      <c r="F28" t="s">
        <v>29</v>
      </c>
    </row>
    <row r="29" spans="1:6" x14ac:dyDescent="0.2">
      <c r="A29" t="str">
        <f>HYPERLINK("https://ai.meta.com/llama/", "LLaMA 3")</f>
        <v>LLaMA 3</v>
      </c>
      <c r="B29" t="s">
        <v>30</v>
      </c>
      <c r="C29">
        <v>2024</v>
      </c>
      <c r="D29">
        <v>1</v>
      </c>
      <c r="E29">
        <v>320</v>
      </c>
      <c r="F29" t="s">
        <v>31</v>
      </c>
    </row>
    <row r="30" spans="1:6" x14ac:dyDescent="0.2">
      <c r="A30" t="str">
        <f>HYPERLINK("https://kaggle.com/datasets/claudiodavi/superhero-set", "Superheroes Dataset")</f>
        <v>Superheroes Dataset</v>
      </c>
      <c r="B30" t="s">
        <v>114</v>
      </c>
      <c r="C30">
        <v>2016</v>
      </c>
      <c r="D30">
        <v>1</v>
      </c>
      <c r="E30">
        <v>220</v>
      </c>
      <c r="F30" t="s">
        <v>115</v>
      </c>
    </row>
    <row r="32" spans="1:6" x14ac:dyDescent="0.2">
      <c r="A32" t="str">
        <f>HYPERLINK("https://www.langchain.com", "LangChain")</f>
        <v>LangChain</v>
      </c>
      <c r="B32" t="s">
        <v>23</v>
      </c>
      <c r="C32">
        <v>2022</v>
      </c>
      <c r="D32">
        <v>2</v>
      </c>
      <c r="E32">
        <v>400</v>
      </c>
      <c r="F32" t="s">
        <v>32</v>
      </c>
    </row>
    <row r="33" spans="1:6" x14ac:dyDescent="0.2">
      <c r="A33" t="str">
        <f>HYPERLINK("https://www.trychroma.com", "ChromaDB")</f>
        <v>ChromaDB</v>
      </c>
      <c r="B33" t="s">
        <v>33</v>
      </c>
      <c r="C33">
        <v>2021</v>
      </c>
      <c r="D33">
        <v>2</v>
      </c>
      <c r="E33">
        <v>500</v>
      </c>
      <c r="F33" t="s">
        <v>34</v>
      </c>
    </row>
    <row r="34" spans="1:6" x14ac:dyDescent="0.2">
      <c r="A34" t="str">
        <f>HYPERLINK("https://spacy.io", "spaCy")</f>
        <v>spaCy</v>
      </c>
      <c r="B34" t="s">
        <v>35</v>
      </c>
      <c r="C34">
        <v>2015</v>
      </c>
      <c r="D34">
        <v>2</v>
      </c>
      <c r="E34">
        <v>310</v>
      </c>
      <c r="F34" t="s">
        <v>36</v>
      </c>
    </row>
    <row r="35" spans="1:6" x14ac:dyDescent="0.2">
      <c r="A35" t="str">
        <f>HYPERLINK("https://faker.readthedocs.io", "Faker")</f>
        <v>Faker</v>
      </c>
      <c r="B35" t="s">
        <v>37</v>
      </c>
      <c r="C35">
        <v>2012</v>
      </c>
      <c r="D35">
        <v>2</v>
      </c>
      <c r="E35">
        <v>220</v>
      </c>
      <c r="F35" t="s">
        <v>38</v>
      </c>
    </row>
    <row r="36" spans="1:6" x14ac:dyDescent="0.2">
      <c r="A36" t="str">
        <f>HYPERLINK("https://milvus.io", "Milvus")</f>
        <v>Milvus</v>
      </c>
      <c r="B36" t="s">
        <v>40</v>
      </c>
      <c r="C36">
        <v>2019</v>
      </c>
      <c r="D36">
        <v>2</v>
      </c>
      <c r="E36">
        <v>500</v>
      </c>
      <c r="F36" t="s">
        <v>41</v>
      </c>
    </row>
    <row r="37" spans="1:6" x14ac:dyDescent="0.2">
      <c r="A37" t="str">
        <f>HYPERLINK("https://weaviate.io", "Weaviate")</f>
        <v>Weaviate</v>
      </c>
      <c r="B37" t="s">
        <v>42</v>
      </c>
      <c r="C37">
        <v>2019</v>
      </c>
      <c r="D37">
        <v>2</v>
      </c>
      <c r="E37">
        <v>500</v>
      </c>
      <c r="F37" t="s">
        <v>43</v>
      </c>
    </row>
    <row r="38" spans="1:6" x14ac:dyDescent="0.2">
      <c r="A38" t="str">
        <f>HYPERLINK("https://github.com/facebookresearch/faiss", "FAISS")</f>
        <v>FAISS</v>
      </c>
      <c r="B38" t="s">
        <v>30</v>
      </c>
      <c r="C38">
        <v>2017</v>
      </c>
      <c r="D38">
        <v>2</v>
      </c>
      <c r="E38">
        <v>500</v>
      </c>
      <c r="F38" t="s">
        <v>39</v>
      </c>
    </row>
    <row r="39" spans="1:6" x14ac:dyDescent="0.2">
      <c r="A39" s="2" t="str">
        <f>HYPERLINK("https://huggingface.co/mistralai/Mistral-7B-Instruct-v0.2", "Mistral")</f>
        <v>Mistral</v>
      </c>
      <c r="B39" t="s">
        <v>44</v>
      </c>
      <c r="C39">
        <v>2024</v>
      </c>
      <c r="D39">
        <v>2</v>
      </c>
      <c r="E39">
        <v>320</v>
      </c>
      <c r="F39" t="s">
        <v>45</v>
      </c>
    </row>
    <row r="40" spans="1:6" x14ac:dyDescent="0.2">
      <c r="A40" s="2" t="str">
        <f>HYPERLINK("https://huggingface.co", "Hugging Face")</f>
        <v>Hugging Face</v>
      </c>
      <c r="B40" t="s">
        <v>25</v>
      </c>
      <c r="C40">
        <v>2016</v>
      </c>
      <c r="D40">
        <v>2</v>
      </c>
      <c r="E40">
        <v>110</v>
      </c>
      <c r="F40" t="s">
        <v>46</v>
      </c>
    </row>
    <row r="41" spans="1:6" x14ac:dyDescent="0.2">
      <c r="A41" s="2" t="str">
        <f>HYPERLINK("https://cryptography.io/en/latest/fernet/", "Fernet")</f>
        <v>Fernet</v>
      </c>
      <c r="B41" t="s">
        <v>47</v>
      </c>
      <c r="C41">
        <v>2013</v>
      </c>
      <c r="D41">
        <v>2</v>
      </c>
      <c r="E41">
        <v>600</v>
      </c>
      <c r="F41" t="s">
        <v>48</v>
      </c>
    </row>
    <row r="42" spans="1:6" x14ac:dyDescent="0.2">
      <c r="A42" s="2" t="str">
        <f>HYPERLINK("https://pandas.pydata.org/docs/reference/api/pandas.DataFrame.html", "Pandas")</f>
        <v>Pandas</v>
      </c>
      <c r="B42" t="s">
        <v>12</v>
      </c>
      <c r="C42">
        <v>2008</v>
      </c>
      <c r="D42">
        <v>2</v>
      </c>
      <c r="E42">
        <v>200</v>
      </c>
      <c r="F42" t="s">
        <v>49</v>
      </c>
    </row>
    <row r="43" spans="1:6" x14ac:dyDescent="0.2">
      <c r="A43" t="str">
        <f>HYPERLINK("https://colab.research.google.com", "Google Colab")</f>
        <v>Google Colab</v>
      </c>
      <c r="B43" t="s">
        <v>8</v>
      </c>
      <c r="C43">
        <v>2017</v>
      </c>
      <c r="D43">
        <v>2</v>
      </c>
      <c r="E43">
        <v>100</v>
      </c>
      <c r="F43" t="s">
        <v>9</v>
      </c>
    </row>
    <row r="45" spans="1:6" x14ac:dyDescent="0.2">
      <c r="A45" t="str">
        <f>HYPERLINK("https://scikit-learn.org", "Scikit-learn")</f>
        <v>Scikit-learn</v>
      </c>
      <c r="B45" t="s">
        <v>15</v>
      </c>
      <c r="C45">
        <v>2007</v>
      </c>
      <c r="D45">
        <v>3</v>
      </c>
      <c r="E45">
        <v>310</v>
      </c>
      <c r="F45" t="s">
        <v>50</v>
      </c>
    </row>
    <row r="46" spans="1:6" x14ac:dyDescent="0.2">
      <c r="A46" s="2" t="str">
        <f>HYPERLINK("https://pandas.pydata.org/docs/reference/api/pandas.DataFrame.html", "Pandas")</f>
        <v>Pandas</v>
      </c>
      <c r="B46" t="s">
        <v>12</v>
      </c>
      <c r="C46">
        <v>2008</v>
      </c>
      <c r="D46">
        <v>3</v>
      </c>
      <c r="E46">
        <v>200</v>
      </c>
      <c r="F46" t="s">
        <v>51</v>
      </c>
    </row>
    <row r="47" spans="1:6" x14ac:dyDescent="0.2">
      <c r="A47" t="str">
        <f>HYPERLINK("https://matplotlib.org", "Matplotlib")</f>
        <v>Matplotlib</v>
      </c>
      <c r="B47" t="s">
        <v>17</v>
      </c>
      <c r="C47">
        <v>2003</v>
      </c>
      <c r="D47">
        <v>3</v>
      </c>
      <c r="E47">
        <v>310</v>
      </c>
      <c r="F47" t="s">
        <v>52</v>
      </c>
    </row>
    <row r="48" spans="1:6" x14ac:dyDescent="0.2">
      <c r="A48" t="str">
        <f>HYPERLINK("https://github.com/shap/shap", "SHAP")</f>
        <v>SHAP</v>
      </c>
      <c r="B48" t="s">
        <v>53</v>
      </c>
      <c r="C48">
        <v>2017</v>
      </c>
      <c r="D48">
        <v>3</v>
      </c>
      <c r="E48">
        <v>300</v>
      </c>
      <c r="F48" t="s">
        <v>54</v>
      </c>
    </row>
    <row r="49" spans="1:6" x14ac:dyDescent="0.2">
      <c r="A49" t="str">
        <f>HYPERLINK("https://www.farama.org/projects/gymnasium/", "Gymnasium")</f>
        <v>Gymnasium</v>
      </c>
      <c r="B49" t="s">
        <v>55</v>
      </c>
      <c r="C49">
        <v>2022</v>
      </c>
      <c r="D49">
        <v>3</v>
      </c>
      <c r="E49">
        <v>300</v>
      </c>
      <c r="F49" t="s">
        <v>56</v>
      </c>
    </row>
    <row r="50" spans="1:6" x14ac:dyDescent="0.2">
      <c r="A50" t="str">
        <f>HYPERLINK("https://scikit-learn.org/stable/modules/generated/sklearn.feature_extraction.text.TfidfVectorizer.html", "TF-IDF (Scikit-learn)")</f>
        <v>TF-IDF (Scikit-learn)</v>
      </c>
      <c r="B50" t="s">
        <v>57</v>
      </c>
      <c r="C50">
        <v>2010</v>
      </c>
      <c r="D50">
        <v>3</v>
      </c>
      <c r="E50">
        <v>300</v>
      </c>
      <c r="F50" t="s">
        <v>58</v>
      </c>
    </row>
    <row r="51" spans="1:6" x14ac:dyDescent="0.2">
      <c r="A51" t="str">
        <f>HYPERLINK("https://scikit-learn.org/stable/modules/generated/sklearn.naive_bayes.MultinomialNB.html", "Multinomial Naive Bayes (MNB)")</f>
        <v>Multinomial Naive Bayes (MNB)</v>
      </c>
      <c r="B51" t="s">
        <v>14</v>
      </c>
      <c r="C51">
        <v>2010</v>
      </c>
      <c r="D51">
        <v>3</v>
      </c>
      <c r="E51">
        <v>310</v>
      </c>
      <c r="F51" t="s">
        <v>59</v>
      </c>
    </row>
    <row r="52" spans="1:6" x14ac:dyDescent="0.2">
      <c r="A52" t="str">
        <f>HYPERLINK("https://scikit-learn.org/stable/modules/ensemble.html#forest", "Random Forest")</f>
        <v>Random Forest</v>
      </c>
      <c r="B52" t="s">
        <v>60</v>
      </c>
      <c r="C52" t="s">
        <v>61</v>
      </c>
      <c r="D52">
        <v>3</v>
      </c>
      <c r="E52">
        <v>310</v>
      </c>
      <c r="F52" t="s">
        <v>62</v>
      </c>
    </row>
    <row r="53" spans="1:6" x14ac:dyDescent="0.2">
      <c r="A53" t="str">
        <f>HYPERLINK("https://scikit-learn.org/stable/modules/generated/sklearn.decomposition.PCA.html", "Principal Component Analysis (PCA)")</f>
        <v>Principal Component Analysis (PCA)</v>
      </c>
      <c r="B53" t="s">
        <v>63</v>
      </c>
      <c r="C53" t="s">
        <v>64</v>
      </c>
      <c r="D53">
        <v>3</v>
      </c>
      <c r="E53">
        <v>310</v>
      </c>
      <c r="F53" t="s">
        <v>65</v>
      </c>
    </row>
    <row r="54" spans="1:6" x14ac:dyDescent="0.2">
      <c r="A54" t="str">
        <f>HYPERLINK("https://scikit-learn.org/stable/modules/generated/sklearn.cluster.KMeans.html", "K-Means Clustering")</f>
        <v>K-Means Clustering</v>
      </c>
      <c r="B54" t="s">
        <v>66</v>
      </c>
      <c r="C54" t="s">
        <v>67</v>
      </c>
      <c r="D54">
        <v>3</v>
      </c>
      <c r="E54">
        <v>310</v>
      </c>
      <c r="F54" t="s">
        <v>68</v>
      </c>
    </row>
    <row r="56" spans="1:6" x14ac:dyDescent="0.2">
      <c r="A56" s="2" t="str">
        <f>HYPERLINK("https://pytorch.org", "PyTorch")</f>
        <v>PyTorch</v>
      </c>
      <c r="B56" t="s">
        <v>69</v>
      </c>
      <c r="C56">
        <v>2016</v>
      </c>
      <c r="D56">
        <v>4</v>
      </c>
      <c r="E56">
        <v>300</v>
      </c>
      <c r="F56" t="s">
        <v>116</v>
      </c>
    </row>
    <row r="57" spans="1:6" x14ac:dyDescent="0.2">
      <c r="A57" s="2" t="str">
        <f>HYPERLINK("https://www.tensorflow.org", "TensorFlow")</f>
        <v>TensorFlow</v>
      </c>
      <c r="B57" t="s">
        <v>117</v>
      </c>
      <c r="C57">
        <v>2015</v>
      </c>
      <c r="D57">
        <v>4</v>
      </c>
      <c r="E57">
        <v>300</v>
      </c>
      <c r="F57" t="s">
        <v>118</v>
      </c>
    </row>
    <row r="58" spans="1:6" x14ac:dyDescent="0.2">
      <c r="A58" s="2" t="str">
        <f>HYPERLINK("https://keras.io", "Keras")</f>
        <v>Keras</v>
      </c>
      <c r="B58" t="s">
        <v>119</v>
      </c>
      <c r="C58">
        <v>2015</v>
      </c>
      <c r="D58">
        <v>4</v>
      </c>
      <c r="E58">
        <v>300</v>
      </c>
      <c r="F58" t="s">
        <v>120</v>
      </c>
    </row>
    <row r="59" spans="1:6" x14ac:dyDescent="0.2">
      <c r="A59" s="2" t="str">
        <f>HYPERLINK("https://onnx.ai", "ONNX")</f>
        <v>ONNX</v>
      </c>
      <c r="B59" t="s">
        <v>121</v>
      </c>
      <c r="C59">
        <v>2017</v>
      </c>
      <c r="D59">
        <v>4</v>
      </c>
      <c r="E59">
        <v>320</v>
      </c>
      <c r="F59" t="s">
        <v>122</v>
      </c>
    </row>
    <row r="60" spans="1:6" x14ac:dyDescent="0.2">
      <c r="A60" t="str">
        <f>HYPERLINK("http://yann.lecun.com/exdb/mnist/", "MNIST")</f>
        <v>MNIST</v>
      </c>
      <c r="B60" t="s">
        <v>70</v>
      </c>
      <c r="C60">
        <v>1998</v>
      </c>
      <c r="D60">
        <v>4</v>
      </c>
      <c r="E60">
        <v>320</v>
      </c>
      <c r="F60" t="s">
        <v>123</v>
      </c>
    </row>
    <row r="61" spans="1:6" x14ac:dyDescent="0.2">
      <c r="A61" t="str">
        <f>HYPERLINK("https://pytorch.org/serve", "TorchServe")</f>
        <v>TorchServe</v>
      </c>
      <c r="B61" t="s">
        <v>124</v>
      </c>
      <c r="C61">
        <v>2020</v>
      </c>
      <c r="D61">
        <v>4</v>
      </c>
      <c r="E61">
        <v>410</v>
      </c>
      <c r="F61" t="s">
        <v>125</v>
      </c>
    </row>
    <row r="62" spans="1:6" x14ac:dyDescent="0.2">
      <c r="A62" t="str">
        <f>HYPERLINK("https://www.tensorflow.org/lite", "TensorFlow Lite")</f>
        <v>TensorFlow Lite</v>
      </c>
      <c r="B62" t="s">
        <v>126</v>
      </c>
      <c r="C62">
        <v>2017</v>
      </c>
      <c r="D62">
        <v>4</v>
      </c>
      <c r="E62">
        <v>300</v>
      </c>
      <c r="F62" t="s">
        <v>127</v>
      </c>
    </row>
    <row r="63" spans="1:6" x14ac:dyDescent="0.2">
      <c r="A63" t="str">
        <f>HYPERLINK("https://www.tensorflow.org/js", "TensorFlow.js")</f>
        <v>TensorFlow.js</v>
      </c>
      <c r="B63" t="s">
        <v>126</v>
      </c>
      <c r="C63">
        <v>2018</v>
      </c>
      <c r="D63">
        <v>4</v>
      </c>
      <c r="E63">
        <v>300</v>
      </c>
      <c r="F63" t="s">
        <v>128</v>
      </c>
    </row>
    <row r="65" spans="1:6" x14ac:dyDescent="0.2">
      <c r="A65" s="2" t="str">
        <f>HYPERLINK("https://librosa.org", "Librosa")</f>
        <v>Librosa</v>
      </c>
      <c r="B65" t="s">
        <v>71</v>
      </c>
      <c r="C65">
        <v>2015</v>
      </c>
      <c r="D65">
        <v>5</v>
      </c>
      <c r="E65">
        <v>210</v>
      </c>
      <c r="F65" t="s">
        <v>72</v>
      </c>
    </row>
    <row r="66" spans="1:6" x14ac:dyDescent="0.2">
      <c r="A66" s="2" t="str">
        <f>HYPERLINK("https://opencv.org", "OpenCV")</f>
        <v>OpenCV</v>
      </c>
      <c r="B66" t="s">
        <v>73</v>
      </c>
      <c r="C66">
        <v>1999</v>
      </c>
      <c r="D66">
        <v>5</v>
      </c>
      <c r="E66">
        <v>210</v>
      </c>
      <c r="F66" t="s">
        <v>74</v>
      </c>
    </row>
    <row r="67" spans="1:6" x14ac:dyDescent="0.2">
      <c r="A67" s="2" t="str">
        <f>HYPERLINK("https://github.com/ultralytics/yolov5", "YOLOv5")</f>
        <v>YOLOv5</v>
      </c>
      <c r="B67" t="s">
        <v>75</v>
      </c>
      <c r="C67">
        <v>2020</v>
      </c>
      <c r="D67">
        <v>5</v>
      </c>
      <c r="E67">
        <v>210</v>
      </c>
      <c r="F67" t="s">
        <v>76</v>
      </c>
    </row>
    <row r="68" spans="1:6" x14ac:dyDescent="0.2">
      <c r="A68" t="str">
        <f>HYPERLINK("https://huggingface.co/openai/whisper-small", "Whisper")</f>
        <v>Whisper</v>
      </c>
      <c r="B68" t="s">
        <v>77</v>
      </c>
      <c r="C68">
        <v>2022</v>
      </c>
      <c r="D68">
        <v>5</v>
      </c>
      <c r="E68">
        <v>320</v>
      </c>
      <c r="F68" t="s">
        <v>78</v>
      </c>
    </row>
    <row r="69" spans="1:6" x14ac:dyDescent="0.2">
      <c r="A69" t="str">
        <f>HYPERLINK("https://huggingface.co/microsoft/speecht5_tts", "SpeechT5")</f>
        <v>SpeechT5</v>
      </c>
      <c r="B69" t="s">
        <v>79</v>
      </c>
      <c r="C69">
        <v>2022</v>
      </c>
      <c r="D69">
        <v>5</v>
      </c>
      <c r="E69">
        <v>320</v>
      </c>
      <c r="F69" t="s">
        <v>80</v>
      </c>
    </row>
    <row r="70" spans="1:6" x14ac:dyDescent="0.2">
      <c r="A70" s="2" t="str">
        <f>HYPERLINK("https://speechbrain.readthedocs.io", "SpeechBrain")</f>
        <v>SpeechBrain</v>
      </c>
      <c r="B70" t="s">
        <v>81</v>
      </c>
      <c r="C70">
        <v>2021</v>
      </c>
      <c r="D70">
        <v>5</v>
      </c>
      <c r="E70">
        <v>300</v>
      </c>
      <c r="F70" t="s">
        <v>82</v>
      </c>
    </row>
    <row r="71" spans="1:6" x14ac:dyDescent="0.2">
      <c r="A71" s="2" t="str">
        <f>HYPERLINK("https://github.com/jik876/hifi-gan", "HiFi-GAN")</f>
        <v>HiFi-GAN</v>
      </c>
      <c r="B71" t="s">
        <v>83</v>
      </c>
      <c r="C71">
        <v>2020</v>
      </c>
      <c r="D71">
        <v>5</v>
      </c>
      <c r="E71">
        <v>300</v>
      </c>
      <c r="F71" t="s">
        <v>84</v>
      </c>
    </row>
    <row r="72" spans="1:6" x14ac:dyDescent="0.2">
      <c r="A72" s="2" t="str">
        <f>HYPERLINK("https://pypi.org/project/scenedetect", "SceneDetect")</f>
        <v>SceneDetect</v>
      </c>
      <c r="B72" t="s">
        <v>85</v>
      </c>
      <c r="C72">
        <v>2018</v>
      </c>
      <c r="D72">
        <v>5</v>
      </c>
      <c r="E72">
        <v>300</v>
      </c>
      <c r="F72" t="s">
        <v>86</v>
      </c>
    </row>
    <row r="73" spans="1:6" x14ac:dyDescent="0.2">
      <c r="A73" s="2" t="str">
        <f>HYPERLINK("https://github.com/zerosumAI/deepsafe", "DeepSafe")</f>
        <v>DeepSafe</v>
      </c>
      <c r="B73" t="s">
        <v>87</v>
      </c>
      <c r="C73">
        <v>2021</v>
      </c>
      <c r="D73">
        <v>5</v>
      </c>
      <c r="E73">
        <v>600</v>
      </c>
      <c r="F73" t="s">
        <v>88</v>
      </c>
    </row>
    <row r="74" spans="1:6" x14ac:dyDescent="0.2">
      <c r="A74" s="2" t="str">
        <f>HYPERLINK("https://github.com/zerofox-oss/deepstar", "Deepstar")</f>
        <v>Deepstar</v>
      </c>
      <c r="B74" t="s">
        <v>89</v>
      </c>
      <c r="C74">
        <v>2022</v>
      </c>
      <c r="D74">
        <v>5</v>
      </c>
      <c r="E74">
        <v>600</v>
      </c>
      <c r="F74" t="s">
        <v>90</v>
      </c>
    </row>
    <row r="75" spans="1:6" x14ac:dyDescent="0.2">
      <c r="A75" s="2"/>
    </row>
    <row r="76" spans="1:6" x14ac:dyDescent="0.2">
      <c r="A76" s="2" t="str">
        <f>HYPERLINK("https://pytorch.org", "PyTorch")</f>
        <v>PyTorch</v>
      </c>
      <c r="B76" t="s">
        <v>69</v>
      </c>
      <c r="C76">
        <v>2016</v>
      </c>
      <c r="D76">
        <v>6</v>
      </c>
      <c r="E76">
        <v>300</v>
      </c>
      <c r="F76" t="s">
        <v>129</v>
      </c>
    </row>
    <row r="77" spans="1:6" x14ac:dyDescent="0.2">
      <c r="A77" s="2" t="str">
        <f>HYPERLINK("https://www.tensorflow.org", "TensorFlow")</f>
        <v>TensorFlow</v>
      </c>
      <c r="B77" t="s">
        <v>130</v>
      </c>
      <c r="C77">
        <v>2015</v>
      </c>
      <c r="D77">
        <v>6</v>
      </c>
      <c r="E77">
        <v>300</v>
      </c>
      <c r="F77" t="s">
        <v>131</v>
      </c>
    </row>
    <row r="78" spans="1:6" x14ac:dyDescent="0.2">
      <c r="A78" s="2" t="str">
        <f>HYPERLINK("https://keras.io", "Keras")</f>
        <v>Keras</v>
      </c>
      <c r="B78" t="s">
        <v>119</v>
      </c>
      <c r="C78">
        <v>2015</v>
      </c>
      <c r="D78">
        <v>6</v>
      </c>
      <c r="E78">
        <v>300</v>
      </c>
      <c r="F78" t="s">
        <v>132</v>
      </c>
    </row>
    <row r="79" spans="1:6" x14ac:dyDescent="0.2">
      <c r="A79" s="2" t="str">
        <f>HYPERLINK("https://github.com/ultralytics/yolov5", "YOLOv5")</f>
        <v>YOLOv5</v>
      </c>
      <c r="B79" t="s">
        <v>75</v>
      </c>
      <c r="C79">
        <v>2020</v>
      </c>
      <c r="D79">
        <v>6</v>
      </c>
      <c r="E79">
        <v>210</v>
      </c>
      <c r="F79" t="s">
        <v>133</v>
      </c>
    </row>
    <row r="80" spans="1:6" x14ac:dyDescent="0.2">
      <c r="A80" s="2" t="str">
        <f>HYPERLINK("https://huggingface.co/docs/transformers", "Transformers Library")</f>
        <v>Transformers Library</v>
      </c>
      <c r="B80" t="s">
        <v>25</v>
      </c>
      <c r="C80">
        <v>2019</v>
      </c>
      <c r="D80">
        <v>6</v>
      </c>
      <c r="E80">
        <v>300</v>
      </c>
      <c r="F80" t="s">
        <v>134</v>
      </c>
    </row>
    <row r="81" spans="1:6" x14ac:dyDescent="0.2">
      <c r="A81" s="2" t="str">
        <f>HYPERLINK("https://www.microsoft.com/en-us/research/project/speecht5", "SpeechT5")</f>
        <v>SpeechT5</v>
      </c>
      <c r="B81" t="s">
        <v>19</v>
      </c>
      <c r="C81">
        <v>2022</v>
      </c>
      <c r="D81">
        <v>6</v>
      </c>
      <c r="E81">
        <v>320</v>
      </c>
      <c r="F81" t="s">
        <v>135</v>
      </c>
    </row>
    <row r="82" spans="1:6" x14ac:dyDescent="0.2">
      <c r="A82" s="2" t="str">
        <f>HYPERLINK("https://opencv.org", "OpenCV")</f>
        <v>OpenCV</v>
      </c>
      <c r="B82" t="s">
        <v>136</v>
      </c>
      <c r="C82">
        <v>2000</v>
      </c>
      <c r="D82">
        <v>6</v>
      </c>
      <c r="E82">
        <v>210</v>
      </c>
      <c r="F82" t="s">
        <v>137</v>
      </c>
    </row>
    <row r="83" spans="1:6" x14ac:dyDescent="0.2">
      <c r="A83" s="2" t="str">
        <f>HYPERLINK("https://librosa.org", "Librosa")</f>
        <v>Librosa</v>
      </c>
      <c r="B83" t="s">
        <v>138</v>
      </c>
      <c r="C83">
        <v>2015</v>
      </c>
      <c r="D83">
        <v>6</v>
      </c>
      <c r="E83">
        <v>210</v>
      </c>
      <c r="F83" t="s">
        <v>139</v>
      </c>
    </row>
    <row r="85" spans="1:6" x14ac:dyDescent="0.2">
      <c r="A85" s="2" t="str">
        <f>HYPERLINK("https://huggingface.co/t5-small", "T5")</f>
        <v>T5</v>
      </c>
      <c r="B85" t="s">
        <v>140</v>
      </c>
      <c r="C85">
        <v>2020</v>
      </c>
      <c r="D85">
        <v>8</v>
      </c>
      <c r="E85">
        <v>320</v>
      </c>
      <c r="F85" t="s">
        <v>141</v>
      </c>
    </row>
    <row r="86" spans="1:6" x14ac:dyDescent="0.2">
      <c r="A86" t="str">
        <f>HYPERLINK("https://huggingface.co/datasets/liar", "LIAR Dataset")</f>
        <v>LIAR Dataset</v>
      </c>
      <c r="B86" t="s">
        <v>142</v>
      </c>
      <c r="C86">
        <v>2017</v>
      </c>
      <c r="D86">
        <v>8</v>
      </c>
      <c r="E86">
        <v>220</v>
      </c>
      <c r="F86" t="s">
        <v>143</v>
      </c>
    </row>
    <row r="87" spans="1:6" x14ac:dyDescent="0.2">
      <c r="A87" s="2" t="str">
        <f>HYPERLINK("https://huggingface.co", "Hugging Face")</f>
        <v>Hugging Face</v>
      </c>
      <c r="B87" t="s">
        <v>25</v>
      </c>
      <c r="C87">
        <v>2016</v>
      </c>
      <c r="D87">
        <v>8</v>
      </c>
      <c r="E87">
        <v>110</v>
      </c>
      <c r="F87" t="s">
        <v>144</v>
      </c>
    </row>
    <row r="88" spans="1:6" x14ac:dyDescent="0.2">
      <c r="A88" t="str">
        <f>HYPERLINK("https://huggingface.co/spaces", "Hugging Face Spaces")</f>
        <v>Hugging Face Spaces</v>
      </c>
      <c r="B88" t="s">
        <v>25</v>
      </c>
      <c r="C88">
        <v>2021</v>
      </c>
      <c r="D88">
        <v>8</v>
      </c>
      <c r="E88">
        <v>410</v>
      </c>
      <c r="F88" t="s">
        <v>145</v>
      </c>
    </row>
    <row r="89" spans="1:6" x14ac:dyDescent="0.2">
      <c r="A89" t="str">
        <f>HYPERLINK("https://paperswithcode.com/dataset/liar", "OSAI-Extended LIAR Dataset")</f>
        <v>OSAI-Extended LIAR Dataset</v>
      </c>
      <c r="B89" t="s">
        <v>146</v>
      </c>
      <c r="C89">
        <v>2025</v>
      </c>
      <c r="D89">
        <v>8</v>
      </c>
      <c r="E89">
        <v>220</v>
      </c>
      <c r="F89" t="s">
        <v>147</v>
      </c>
    </row>
    <row r="90" spans="1:6" x14ac:dyDescent="0.2">
      <c r="A90" t="str">
        <f>HYPERLINK("https://github.com", "GitHub")</f>
        <v>GitHub</v>
      </c>
      <c r="B90" t="s">
        <v>167</v>
      </c>
      <c r="C90">
        <v>2008</v>
      </c>
      <c r="D90">
        <v>8</v>
      </c>
      <c r="E90">
        <v>110</v>
      </c>
      <c r="F90" t="s">
        <v>168</v>
      </c>
    </row>
    <row r="91" spans="1:6" x14ac:dyDescent="0.2">
      <c r="A91" s="2" t="str">
        <f>HYPERLINK("https://huggingface.co/datasets/PatronusAI/HaluBench", "HaluBench")</f>
        <v>HaluBench</v>
      </c>
      <c r="B91" t="s">
        <v>93</v>
      </c>
      <c r="C91">
        <v>2024</v>
      </c>
      <c r="D91">
        <v>8</v>
      </c>
      <c r="E91">
        <v>520</v>
      </c>
      <c r="F91" t="s">
        <v>102</v>
      </c>
    </row>
    <row r="92" spans="1:6" x14ac:dyDescent="0.2">
      <c r="A92" s="2" t="str">
        <f>HYPERLINK("https://github.com/huggingface/accelerate", "Accelerate")</f>
        <v>Accelerate</v>
      </c>
      <c r="B92" t="s">
        <v>25</v>
      </c>
      <c r="C92">
        <v>2021</v>
      </c>
      <c r="D92">
        <v>8</v>
      </c>
      <c r="E92">
        <v>510</v>
      </c>
      <c r="F92" t="s">
        <v>186</v>
      </c>
    </row>
    <row r="94" spans="1:6" x14ac:dyDescent="0.2">
      <c r="A94" t="str">
        <f>HYPERLINK("https://huggingface.co/datasets/lakera/gandalf", "Gandalf Dataset")</f>
        <v>Gandalf Dataset</v>
      </c>
      <c r="B94" t="s">
        <v>91</v>
      </c>
      <c r="C94">
        <v>2023</v>
      </c>
      <c r="D94">
        <v>9</v>
      </c>
      <c r="E94">
        <v>600</v>
      </c>
      <c r="F94" t="s">
        <v>92</v>
      </c>
    </row>
    <row r="95" spans="1:6" x14ac:dyDescent="0.2">
      <c r="A95" t="str">
        <f>HYPERLINK("https://huggingface.co/PatronusAI/lynx", "LYNX")</f>
        <v>LYNX</v>
      </c>
      <c r="B95" t="s">
        <v>93</v>
      </c>
      <c r="C95">
        <v>2024</v>
      </c>
      <c r="D95">
        <v>9</v>
      </c>
      <c r="E95">
        <v>510</v>
      </c>
      <c r="F95" t="s">
        <v>94</v>
      </c>
    </row>
    <row r="96" spans="1:6" x14ac:dyDescent="0.2">
      <c r="A96" s="2" t="str">
        <f>HYPERLINK("https://github.com/HumanLayer/humanlayer", "HumanLayer")</f>
        <v>HumanLayer</v>
      </c>
      <c r="B96" t="s">
        <v>95</v>
      </c>
      <c r="C96">
        <v>2024</v>
      </c>
      <c r="D96">
        <v>9</v>
      </c>
      <c r="E96">
        <v>600</v>
      </c>
      <c r="F96" t="s">
        <v>96</v>
      </c>
    </row>
    <row r="97" spans="1:6" x14ac:dyDescent="0.2">
      <c r="A97" s="2" t="str">
        <f>HYPERLINK("https://huggingface.co/mistralai/Mistral-7B-Instruct-v0.2", "Mistral")</f>
        <v>Mistral</v>
      </c>
      <c r="B97" t="s">
        <v>44</v>
      </c>
      <c r="C97">
        <v>2024</v>
      </c>
      <c r="D97">
        <v>9</v>
      </c>
      <c r="E97">
        <v>320</v>
      </c>
      <c r="F97" t="s">
        <v>97</v>
      </c>
    </row>
    <row r="98" spans="1:6" x14ac:dyDescent="0.2">
      <c r="A98" s="2" t="str">
        <f>HYPERLINK("https://huggingface.co/docs/transformers/index", "Transformers Library")</f>
        <v>Transformers Library</v>
      </c>
      <c r="B98" t="s">
        <v>25</v>
      </c>
      <c r="C98">
        <v>2019</v>
      </c>
      <c r="D98">
        <v>9</v>
      </c>
      <c r="E98">
        <v>300</v>
      </c>
      <c r="F98" t="s">
        <v>98</v>
      </c>
    </row>
    <row r="99" spans="1:6" x14ac:dyDescent="0.2">
      <c r="A99" s="2" t="str">
        <f>HYPERLINK("https://huggingface.co/docs/datasets/index", "Datasets Library")</f>
        <v>Datasets Library</v>
      </c>
      <c r="B99" t="s">
        <v>25</v>
      </c>
      <c r="C99">
        <v>2020</v>
      </c>
      <c r="D99">
        <v>9</v>
      </c>
      <c r="E99">
        <v>220</v>
      </c>
      <c r="F99" t="s">
        <v>99</v>
      </c>
    </row>
    <row r="100" spans="1:6" x14ac:dyDescent="0.2">
      <c r="A100" s="2" t="str">
        <f>HYPERLINK("https://github.com/cleanlab/cleanlab", "Cleanlab")</f>
        <v>Cleanlab</v>
      </c>
      <c r="B100" t="s">
        <v>100</v>
      </c>
      <c r="C100">
        <v>2020</v>
      </c>
      <c r="D100">
        <v>9</v>
      </c>
      <c r="E100">
        <v>210</v>
      </c>
      <c r="F100" t="s">
        <v>101</v>
      </c>
    </row>
    <row r="101" spans="1:6" x14ac:dyDescent="0.2">
      <c r="A101" s="2" t="str">
        <f>HYPERLINK("https://aclanthology.org/P02-1040/", "BLEU")</f>
        <v>BLEU</v>
      </c>
      <c r="B101" t="s">
        <v>182</v>
      </c>
      <c r="C101">
        <v>2002</v>
      </c>
      <c r="D101">
        <v>9</v>
      </c>
      <c r="E101">
        <v>520</v>
      </c>
      <c r="F101" t="s">
        <v>183</v>
      </c>
    </row>
    <row r="102" spans="1:6" x14ac:dyDescent="0.2">
      <c r="A102" s="2" t="str">
        <f>HYPERLINK("https://github.com/lm-sys/FastChat", "MT-Bench")</f>
        <v>MT-Bench</v>
      </c>
      <c r="B102" t="s">
        <v>184</v>
      </c>
      <c r="C102">
        <v>2023</v>
      </c>
      <c r="D102">
        <v>9</v>
      </c>
      <c r="E102">
        <v>520</v>
      </c>
      <c r="F102" t="s">
        <v>185</v>
      </c>
    </row>
    <row r="103" spans="1:6" x14ac:dyDescent="0.2">
      <c r="A103" s="2" t="str">
        <f>HYPERLINK("https://huggingface.co/datasets/PatronusAI/HaluBench", "HaluBench")</f>
        <v>HaluBench</v>
      </c>
      <c r="B103" t="s">
        <v>93</v>
      </c>
      <c r="C103">
        <v>2024</v>
      </c>
      <c r="D103">
        <v>9</v>
      </c>
      <c r="E103">
        <v>520</v>
      </c>
      <c r="F103" t="s">
        <v>102</v>
      </c>
    </row>
    <row r="104" spans="1:6" x14ac:dyDescent="0.2">
      <c r="A104" s="2" t="str">
        <f>HYPERLINK("https://github.com/opencre/opencre", "OpenCRE")</f>
        <v>OpenCRE</v>
      </c>
      <c r="B104" t="s">
        <v>103</v>
      </c>
      <c r="C104">
        <v>2023</v>
      </c>
      <c r="D104">
        <v>9</v>
      </c>
      <c r="E104">
        <v>210</v>
      </c>
      <c r="F104" t="s">
        <v>104</v>
      </c>
    </row>
    <row r="105" spans="1:6" x14ac:dyDescent="0.2">
      <c r="A105" t="str">
        <f>HYPERLINK("https://huggingface.co/docs/hub/model-cards", "Model Cards")</f>
        <v>Model Cards</v>
      </c>
      <c r="B105" t="s">
        <v>25</v>
      </c>
      <c r="C105">
        <v>2020</v>
      </c>
      <c r="D105">
        <v>9</v>
      </c>
      <c r="E105">
        <v>620</v>
      </c>
      <c r="F105" t="s">
        <v>105</v>
      </c>
    </row>
    <row r="107" spans="1:6" x14ac:dyDescent="0.2">
      <c r="A107" t="str">
        <f>HYPERLINK("https://fairlearn.org", "Fairlearn")</f>
        <v>Fairlearn</v>
      </c>
      <c r="B107" t="s">
        <v>19</v>
      </c>
      <c r="C107">
        <v>2020</v>
      </c>
      <c r="D107">
        <v>10</v>
      </c>
      <c r="E107">
        <v>620</v>
      </c>
      <c r="F107" t="s">
        <v>148</v>
      </c>
    </row>
    <row r="108" spans="1:6" x14ac:dyDescent="0.2">
      <c r="A108" s="2" t="str">
        <f>HYPERLINK("https://www.microsoft.com/en-us/research/project/responsible-ai-dashboard/", "Responsible AI")</f>
        <v>Responsible AI</v>
      </c>
      <c r="B108" t="s">
        <v>19</v>
      </c>
      <c r="C108">
        <v>2022</v>
      </c>
      <c r="D108">
        <v>10</v>
      </c>
      <c r="E108">
        <v>620</v>
      </c>
      <c r="F108" t="s">
        <v>149</v>
      </c>
    </row>
    <row r="109" spans="1:6" x14ac:dyDescent="0.2">
      <c r="A109" t="str">
        <f>HYPERLINK("https://mlflow.org", "MLflow")</f>
        <v>MLflow</v>
      </c>
      <c r="B109" t="s">
        <v>150</v>
      </c>
      <c r="C109">
        <v>2018</v>
      </c>
      <c r="D109">
        <v>10</v>
      </c>
      <c r="E109">
        <v>420</v>
      </c>
      <c r="F109" t="s">
        <v>151</v>
      </c>
    </row>
    <row r="110" spans="1:6" x14ac:dyDescent="0.2">
      <c r="A110" t="str">
        <f>HYPERLINK("https://dvc.org", "DVC (Data Version Control)")</f>
        <v>DVC (Data Version Control)</v>
      </c>
      <c r="B110" t="s">
        <v>152</v>
      </c>
      <c r="C110">
        <v>2017</v>
      </c>
      <c r="D110">
        <v>10</v>
      </c>
      <c r="E110">
        <v>420</v>
      </c>
      <c r="F110" t="s">
        <v>153</v>
      </c>
    </row>
    <row r="111" spans="1:6" x14ac:dyDescent="0.2">
      <c r="A111" t="str">
        <f>HYPERLINK("https://huggingface.co/docs/hub/model-cards", "Model Cards")</f>
        <v>Model Cards</v>
      </c>
      <c r="B111" t="s">
        <v>154</v>
      </c>
      <c r="C111">
        <v>2019</v>
      </c>
      <c r="D111">
        <v>10</v>
      </c>
      <c r="E111">
        <v>620</v>
      </c>
      <c r="F111" t="s">
        <v>155</v>
      </c>
    </row>
    <row r="112" spans="1:6" x14ac:dyDescent="0.2">
      <c r="A112" t="str">
        <f>HYPERLINK("https://pair-code.github.io/what-if-tool/", "What-If Tool")</f>
        <v>What-If Tool</v>
      </c>
      <c r="B112" t="s">
        <v>156</v>
      </c>
      <c r="C112">
        <v>2018</v>
      </c>
      <c r="D112">
        <v>10</v>
      </c>
      <c r="E112">
        <v>620</v>
      </c>
      <c r="F112" t="s">
        <v>157</v>
      </c>
    </row>
    <row r="113" spans="1:6" x14ac:dyDescent="0.2">
      <c r="A113" t="str">
        <f>HYPERLINK("https://cleanlab.io", "Cleanlab")</f>
        <v>Cleanlab</v>
      </c>
      <c r="B113" t="s">
        <v>158</v>
      </c>
      <c r="C113">
        <v>2021</v>
      </c>
      <c r="D113">
        <v>10</v>
      </c>
      <c r="E113">
        <v>210</v>
      </c>
      <c r="F113" t="s">
        <v>159</v>
      </c>
    </row>
    <row r="114" spans="1:6" x14ac:dyDescent="0.2">
      <c r="A114" t="str">
        <f>HYPERLINK("https://faker.readthedocs.io", "Faker")</f>
        <v>Faker</v>
      </c>
      <c r="B114" t="s">
        <v>37</v>
      </c>
      <c r="C114">
        <v>2012</v>
      </c>
      <c r="D114">
        <v>10</v>
      </c>
      <c r="E114">
        <v>220</v>
      </c>
      <c r="F114" t="s">
        <v>38</v>
      </c>
    </row>
    <row r="116" spans="1:6" x14ac:dyDescent="0.2">
      <c r="A116" s="2" t="str">
        <f>HYPERLINK("https://www.langchain.com", "LangChain")</f>
        <v>LangChain</v>
      </c>
      <c r="B116" t="s">
        <v>23</v>
      </c>
      <c r="C116">
        <v>2022</v>
      </c>
      <c r="D116">
        <v>11</v>
      </c>
      <c r="E116">
        <v>400</v>
      </c>
      <c r="F116" t="s">
        <v>106</v>
      </c>
    </row>
    <row r="117" spans="1:6" x14ac:dyDescent="0.2">
      <c r="A117" s="2" t="str">
        <f>HYPERLINK("https://docs.crewai.com", "CrewAI")</f>
        <v>CrewAI</v>
      </c>
      <c r="B117" t="s">
        <v>107</v>
      </c>
      <c r="C117">
        <v>2024</v>
      </c>
      <c r="D117">
        <v>11</v>
      </c>
      <c r="E117">
        <v>400</v>
      </c>
      <c r="F117" t="s">
        <v>108</v>
      </c>
    </row>
    <row r="118" spans="1:6" x14ac:dyDescent="0.2">
      <c r="A118" s="2" t="str">
        <f>HYPERLINK("https://huggingface.co/mistralai/Mistral-Nemo-Instruct-2407", "Mistral")</f>
        <v>Mistral</v>
      </c>
      <c r="B118" t="s">
        <v>44</v>
      </c>
      <c r="C118">
        <v>2024</v>
      </c>
      <c r="D118">
        <v>11</v>
      </c>
      <c r="E118">
        <v>320</v>
      </c>
      <c r="F118" t="s">
        <v>109</v>
      </c>
    </row>
    <row r="119" spans="1:6" x14ac:dyDescent="0.2">
      <c r="A119" t="str">
        <f>HYPERLINK("https://huggingface.co/datasets/FronkonGames/steam-games-dataset", "Steam Games Dataset")</f>
        <v>Steam Games Dataset</v>
      </c>
      <c r="B119" t="s">
        <v>110</v>
      </c>
      <c r="C119">
        <v>2023</v>
      </c>
      <c r="D119">
        <v>11</v>
      </c>
      <c r="E119">
        <v>220</v>
      </c>
      <c r="F119" t="s">
        <v>111</v>
      </c>
    </row>
    <row r="120" spans="1:6" x14ac:dyDescent="0.2">
      <c r="A120" s="2" t="str">
        <f>HYPERLINK("https://huggingface.co/docs/datasets/index", "Datasets Library")</f>
        <v>Datasets Library</v>
      </c>
      <c r="B120" t="s">
        <v>25</v>
      </c>
      <c r="C120">
        <v>2020</v>
      </c>
      <c r="D120">
        <v>11</v>
      </c>
      <c r="E120">
        <v>220</v>
      </c>
      <c r="F120" t="s">
        <v>112</v>
      </c>
    </row>
    <row r="121" spans="1:6" x14ac:dyDescent="0.2">
      <c r="A121" t="str">
        <f>HYPERLINK("https://pandas.pydata.org", "Pandas")</f>
        <v>Pandas</v>
      </c>
      <c r="B121" t="s">
        <v>12</v>
      </c>
      <c r="C121">
        <v>2008</v>
      </c>
      <c r="D121">
        <v>11</v>
      </c>
      <c r="E121">
        <v>200</v>
      </c>
      <c r="F121" t="s">
        <v>113</v>
      </c>
    </row>
    <row r="122" spans="1:6" x14ac:dyDescent="0.2">
      <c r="A122" s="2" t="str">
        <f>HYPERLINK("https://flowiseai.com", "Flowise")</f>
        <v>Flowise</v>
      </c>
      <c r="B122" t="s">
        <v>176</v>
      </c>
      <c r="C122">
        <v>2023</v>
      </c>
      <c r="D122">
        <v>11</v>
      </c>
      <c r="E122">
        <v>400</v>
      </c>
      <c r="F122" t="s">
        <v>177</v>
      </c>
    </row>
    <row r="123" spans="1:6" x14ac:dyDescent="0.2">
      <c r="A123" s="2" t="str">
        <f>HYPERLINK("https://relevance.ai", "Relevance AI")</f>
        <v>Relevance AI</v>
      </c>
      <c r="B123" t="s">
        <v>178</v>
      </c>
      <c r="C123">
        <v>2020</v>
      </c>
      <c r="D123">
        <v>11</v>
      </c>
      <c r="E123">
        <v>620</v>
      </c>
      <c r="F123" t="s">
        <v>179</v>
      </c>
    </row>
    <row r="125" spans="1:6" x14ac:dyDescent="0.2">
      <c r="A125" s="2" t="str">
        <f>HYPERLINK("https://www.langchain.com", "LangChain")</f>
        <v>LangChain</v>
      </c>
      <c r="B125" t="s">
        <v>23</v>
      </c>
      <c r="C125">
        <v>2022</v>
      </c>
      <c r="D125">
        <v>12</v>
      </c>
      <c r="E125">
        <v>400</v>
      </c>
      <c r="F125" t="s">
        <v>106</v>
      </c>
    </row>
    <row r="126" spans="1:6" x14ac:dyDescent="0.2">
      <c r="A126" s="2" t="str">
        <f>HYPERLINK("https://docs.crewai.com", "CrewAI")</f>
        <v>CrewAI</v>
      </c>
      <c r="B126" t="s">
        <v>107</v>
      </c>
      <c r="C126">
        <v>2024</v>
      </c>
      <c r="D126">
        <v>12</v>
      </c>
      <c r="E126">
        <v>400</v>
      </c>
      <c r="F126" t="s">
        <v>108</v>
      </c>
    </row>
    <row r="127" spans="1:6" x14ac:dyDescent="0.2">
      <c r="A127" t="str">
        <f>HYPERLINK("https://opensource.org/licenses/MIT", "MIT License")</f>
        <v>MIT License</v>
      </c>
      <c r="B127" t="s">
        <v>170</v>
      </c>
      <c r="C127">
        <v>1988</v>
      </c>
      <c r="D127">
        <v>12</v>
      </c>
      <c r="E127">
        <v>610</v>
      </c>
      <c r="F127" t="s">
        <v>171</v>
      </c>
    </row>
    <row r="128" spans="1:6" x14ac:dyDescent="0.2">
      <c r="A128" t="str">
        <f>HYPERLINK("https://www.gnu.org/licenses/gpl-3.0.en.html", "GNU General Public License (GPL)")</f>
        <v>GNU General Public License (GPL)</v>
      </c>
      <c r="B128" t="s">
        <v>172</v>
      </c>
      <c r="C128">
        <v>1989</v>
      </c>
      <c r="D128">
        <v>12</v>
      </c>
      <c r="E128">
        <v>610</v>
      </c>
      <c r="F128" t="s">
        <v>173</v>
      </c>
    </row>
    <row r="129" spans="1:6" x14ac:dyDescent="0.2">
      <c r="A129" t="str">
        <f>HYPERLINK("https://www.apache.org/licenses/LICENSE-2.0", "Apache 2.0 License")</f>
        <v>Apache 2.0 License</v>
      </c>
      <c r="B129" t="s">
        <v>174</v>
      </c>
      <c r="C129">
        <v>2004</v>
      </c>
      <c r="D129">
        <v>12</v>
      </c>
      <c r="E129">
        <v>610</v>
      </c>
      <c r="F129" t="s">
        <v>175</v>
      </c>
    </row>
  </sheetData>
  <hyperlinks>
    <hyperlink ref="A65" r:id="rId1" display="https://librosa.org/" xr:uid="{D650AE6F-8300-5340-9E4E-ACFF56C1C57A}"/>
    <hyperlink ref="A66" r:id="rId2" display="https://opencv.org/" xr:uid="{5B02EBCB-9234-AB4C-9D99-AF52FAAC24E5}"/>
    <hyperlink ref="A67" r:id="rId3" display="https://github.com/ultralytics/yolov5" xr:uid="{C83E3680-F453-8244-A0AC-5374A9818759}"/>
    <hyperlink ref="A70" r:id="rId4" display="https://speechbrain.readthedocs.io/" xr:uid="{760664A8-4B85-A342-B170-1B02DEA35DA2}"/>
    <hyperlink ref="A71" r:id="rId5" display="https://github.com/jik876/hifi-gan" xr:uid="{102DE91A-306F-A44F-B788-F6A14C6FB430}"/>
    <hyperlink ref="A72" r:id="rId6" display="https://pypi.org/project/scenedetect" xr:uid="{1B607EC2-640D-884B-894D-6249525BA6EC}"/>
    <hyperlink ref="A73" r:id="rId7" display="https://github.com/zerosumAI/deepsafe" xr:uid="{20F801AC-F28C-C046-9E3C-92CC15BA799B}"/>
    <hyperlink ref="A74" r:id="rId8" display="https://github.com/zerofox-oss/deepstar" xr:uid="{FFF9B2D5-D3F1-6940-BE3E-696B7D3F813E}"/>
    <hyperlink ref="A100" r:id="rId9" display="https://github.com/cleanlab/cleanlab" xr:uid="{F3028ABC-0228-744F-A31B-B15A18A7A6F2}"/>
    <hyperlink ref="A104" r:id="rId10" display="https://github.com/opencre/opencre" xr:uid="{1D3833C0-B691-9942-984A-28A563C52ACA}"/>
    <hyperlink ref="A116" r:id="rId11" display="https://www.langchain.com/" xr:uid="{987FA201-67AA-924C-8A5F-141B8DAA3FF9}"/>
    <hyperlink ref="A117" r:id="rId12" display="https://docs.crewai.com/" xr:uid="{10FF8C51-DBF0-AD4E-B98B-478C727B7402}"/>
    <hyperlink ref="A56" r:id="rId13" display="https://pytorch.org/" xr:uid="{589E1011-2ED2-2146-842C-D18681A9F972}"/>
    <hyperlink ref="A57" r:id="rId14" display="https://www.tensorflow.org/" xr:uid="{A885BA2A-9AB6-1144-BC05-7FC37EA9CCF0}"/>
    <hyperlink ref="A58" r:id="rId15" display="https://keras.io/" xr:uid="{7EC4A51B-C8CF-5C47-8F57-E66134110173}"/>
    <hyperlink ref="A59" r:id="rId16" display="https://onnx.ai/" xr:uid="{9372DE23-60B5-B843-8341-3E02FF13984D}"/>
    <hyperlink ref="A76" r:id="rId17" display="https://pytorch.org/" xr:uid="{FA148C9F-8B2E-1E4F-9B12-9DAAA71A43EE}"/>
    <hyperlink ref="A77" r:id="rId18" display="https://www.tensorflow.org/" xr:uid="{20438BE4-D2CC-7B4C-82A4-B944C21B7971}"/>
    <hyperlink ref="A78" r:id="rId19" display="https://keras.io/" xr:uid="{08D1A3D1-3585-6945-9065-333A7D926683}"/>
    <hyperlink ref="A79" r:id="rId20" display="https://github.com/ultralytics/yolov5" xr:uid="{E9D9F042-E100-E94D-BF16-D4F07B23DD4C}"/>
    <hyperlink ref="A80" r:id="rId21" display="https://huggingface.co/docs/transformers" xr:uid="{B0E5AAAA-0903-7A45-87FB-8D85C509667D}"/>
    <hyperlink ref="A81" r:id="rId22" display="https://www.microsoft.com/en-us/research/project/speecht5" xr:uid="{999A78CB-1415-8943-98F2-D4EFC20787DA}"/>
    <hyperlink ref="A82" r:id="rId23" display="https://opencv.org/" xr:uid="{59C09614-A063-A14E-A494-5F25DE17E37F}"/>
    <hyperlink ref="A83" r:id="rId24" display="https://librosa.org/" xr:uid="{29FB8265-8566-9244-8119-4EAD476D0F8B}"/>
    <hyperlink ref="A125" r:id="rId25" display="https://www.langchain.com/" xr:uid="{0B6A7719-0C78-5449-A612-A9AACBF5ED0E}"/>
    <hyperlink ref="A126" r:id="rId26" display="https://docs.crewai.com/" xr:uid="{30D5A5E4-C1BC-6541-9A82-0BD89A60F93D}"/>
    <hyperlink ref="A122" r:id="rId27" display="https://flowiseai.com/" xr:uid="{F3246B97-573F-8648-9F6E-6221F5A5DD40}"/>
    <hyperlink ref="A123" r:id="rId28" display="https://relevance.ai/" xr:uid="{191E1537-4EED-F449-BD82-78CB88FA7949}"/>
    <hyperlink ref="A102" r:id="rId29" display="https://github.com/lm-sys/FastChat" xr:uid="{1A541FD2-C81E-7449-93AD-4EE4F090DC1A}"/>
    <hyperlink ref="A8" r:id="rId30" display="https://docs.crewai.com/" xr:uid="{DA6DDFFE-342C-2449-A953-D1B1C08D696C}"/>
    <hyperlink ref="A96" r:id="rId31" display="https://github.com/HumanLayer/humanlayer" xr:uid="{CF6F1FDF-5ECE-8047-832B-6C50298B4F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65AF-55EC-4340-831A-CE63E2C23869}">
  <dimension ref="A1"/>
  <sheetViews>
    <sheetView workbookViewId="0">
      <selection activeCell="F18" sqref="F18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Open_Source_AI_Glossary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jerry@cuomoz.com</dc:creator>
  <cp:lastModifiedBy>jerry@cuomoz.com</cp:lastModifiedBy>
  <dcterms:created xsi:type="dcterms:W3CDTF">2025-04-02T10:24:39Z</dcterms:created>
  <dcterms:modified xsi:type="dcterms:W3CDTF">2025-05-16T14:52:00Z</dcterms:modified>
</cp:coreProperties>
</file>