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dahlhau\Desktop\ComStock\ComStock_Parametrics\"/>
    </mc:Choice>
  </mc:AlternateContent>
  <xr:revisionPtr revIDLastSave="0" documentId="13_ncr:1_{E0F8DF98-068A-42CF-A02B-A0D2CADC1C1E}" xr6:coauthVersionLast="34" xr6:coauthVersionMax="34" xr10:uidLastSave="{00000000-0000-0000-0000-000000000000}"/>
  <bookViews>
    <workbookView xWindow="0" yWindow="0" windowWidth="23040" windowHeight="8496" tabRatio="822" xr2:uid="{00000000-000D-0000-FFFF-FFFF00000000}"/>
  </bookViews>
  <sheets>
    <sheet name="graphs" sheetId="14" r:id="rId1"/>
    <sheet name="from_results_csv" sheetId="89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89" l="1"/>
  <c r="B66" i="89"/>
  <c r="B67" i="89"/>
  <c r="B68" i="89"/>
  <c r="C56" i="89"/>
  <c r="D57" i="89"/>
  <c r="F57" i="89"/>
  <c r="B57" i="89"/>
  <c r="C35" i="89"/>
  <c r="D35" i="89"/>
  <c r="E35" i="89"/>
  <c r="F35" i="89"/>
  <c r="B35" i="89"/>
  <c r="C33" i="89"/>
  <c r="D33" i="89"/>
  <c r="D56" i="89" s="1"/>
  <c r="E33" i="89"/>
  <c r="E56" i="89" s="1"/>
  <c r="F33" i="89"/>
  <c r="F56" i="89" s="1"/>
  <c r="C34" i="89"/>
  <c r="C57" i="89" s="1"/>
  <c r="D34" i="89"/>
  <c r="E34" i="89"/>
  <c r="E57" i="89" s="1"/>
  <c r="F34" i="89"/>
  <c r="C36" i="89"/>
  <c r="C59" i="89" s="1"/>
  <c r="D36" i="89"/>
  <c r="D59" i="89" s="1"/>
  <c r="E36" i="89"/>
  <c r="E59" i="89" s="1"/>
  <c r="F36" i="89"/>
  <c r="F59" i="89" s="1"/>
  <c r="C37" i="89"/>
  <c r="C60" i="89" s="1"/>
  <c r="D37" i="89"/>
  <c r="D60" i="89" s="1"/>
  <c r="E37" i="89"/>
  <c r="E60" i="89" s="1"/>
  <c r="F37" i="89"/>
  <c r="F60" i="89" s="1"/>
  <c r="C38" i="89"/>
  <c r="C61" i="89" s="1"/>
  <c r="D38" i="89"/>
  <c r="D61" i="89" s="1"/>
  <c r="E38" i="89"/>
  <c r="E61" i="89" s="1"/>
  <c r="F38" i="89"/>
  <c r="F61" i="89" s="1"/>
  <c r="C39" i="89"/>
  <c r="C62" i="89" s="1"/>
  <c r="D39" i="89"/>
  <c r="D62" i="89" s="1"/>
  <c r="E39" i="89"/>
  <c r="E62" i="89" s="1"/>
  <c r="F39" i="89"/>
  <c r="F62" i="89" s="1"/>
  <c r="C40" i="89"/>
  <c r="C63" i="89" s="1"/>
  <c r="D40" i="89"/>
  <c r="D63" i="89" s="1"/>
  <c r="E40" i="89"/>
  <c r="E63" i="89" s="1"/>
  <c r="F40" i="89"/>
  <c r="F63" i="89" s="1"/>
  <c r="C41" i="89"/>
  <c r="C64" i="89" s="1"/>
  <c r="D41" i="89"/>
  <c r="D64" i="89" s="1"/>
  <c r="E41" i="89"/>
  <c r="E64" i="89" s="1"/>
  <c r="F41" i="89"/>
  <c r="F64" i="89" s="1"/>
  <c r="C42" i="89"/>
  <c r="C65" i="89" s="1"/>
  <c r="D42" i="89"/>
  <c r="D65" i="89" s="1"/>
  <c r="E42" i="89"/>
  <c r="E65" i="89" s="1"/>
  <c r="F42" i="89"/>
  <c r="F65" i="89" s="1"/>
  <c r="C43" i="89"/>
  <c r="C66" i="89" s="1"/>
  <c r="D43" i="89"/>
  <c r="D66" i="89" s="1"/>
  <c r="E43" i="89"/>
  <c r="E66" i="89" s="1"/>
  <c r="F43" i="89"/>
  <c r="F66" i="89" s="1"/>
  <c r="C44" i="89"/>
  <c r="C67" i="89" s="1"/>
  <c r="D44" i="89"/>
  <c r="D67" i="89" s="1"/>
  <c r="E44" i="89"/>
  <c r="E67" i="89" s="1"/>
  <c r="F44" i="89"/>
  <c r="F67" i="89" s="1"/>
  <c r="C45" i="89"/>
  <c r="C68" i="89" s="1"/>
  <c r="D45" i="89"/>
  <c r="D68" i="89" s="1"/>
  <c r="E45" i="89"/>
  <c r="E68" i="89" s="1"/>
  <c r="F45" i="89"/>
  <c r="F68" i="89" s="1"/>
  <c r="C46" i="89"/>
  <c r="C69" i="89" s="1"/>
  <c r="D46" i="89"/>
  <c r="D69" i="89" s="1"/>
  <c r="E46" i="89"/>
  <c r="E69" i="89" s="1"/>
  <c r="F46" i="89"/>
  <c r="F69" i="89" s="1"/>
  <c r="C47" i="89"/>
  <c r="C70" i="89" s="1"/>
  <c r="D47" i="89"/>
  <c r="D70" i="89" s="1"/>
  <c r="E47" i="89"/>
  <c r="E70" i="89" s="1"/>
  <c r="F47" i="89"/>
  <c r="F70" i="89" s="1"/>
  <c r="C48" i="89"/>
  <c r="C71" i="89" s="1"/>
  <c r="D48" i="89"/>
  <c r="D71" i="89" s="1"/>
  <c r="E48" i="89"/>
  <c r="E71" i="89" s="1"/>
  <c r="F48" i="89"/>
  <c r="F71" i="89" s="1"/>
  <c r="C49" i="89"/>
  <c r="C72" i="89" s="1"/>
  <c r="D49" i="89"/>
  <c r="D72" i="89" s="1"/>
  <c r="E49" i="89"/>
  <c r="E72" i="89" s="1"/>
  <c r="F49" i="89"/>
  <c r="F72" i="89" s="1"/>
  <c r="C50" i="89"/>
  <c r="C73" i="89" s="1"/>
  <c r="D50" i="89"/>
  <c r="D73" i="89" s="1"/>
  <c r="E50" i="89"/>
  <c r="E73" i="89" s="1"/>
  <c r="F50" i="89"/>
  <c r="F73" i="89" s="1"/>
  <c r="B34" i="89"/>
  <c r="B36" i="89"/>
  <c r="B37" i="89"/>
  <c r="B38" i="89"/>
  <c r="B61" i="89" s="1"/>
  <c r="B39" i="89"/>
  <c r="B62" i="89" s="1"/>
  <c r="B40" i="89"/>
  <c r="B63" i="89" s="1"/>
  <c r="B41" i="89"/>
  <c r="B64" i="89" s="1"/>
  <c r="B42" i="89"/>
  <c r="B65" i="89" s="1"/>
  <c r="B43" i="89"/>
  <c r="B44" i="89"/>
  <c r="B45" i="89"/>
  <c r="B46" i="89"/>
  <c r="B69" i="89" s="1"/>
  <c r="B47" i="89"/>
  <c r="B70" i="89" s="1"/>
  <c r="B48" i="89"/>
  <c r="B71" i="89" s="1"/>
  <c r="B49" i="89"/>
  <c r="B72" i="89" s="1"/>
  <c r="B50" i="89"/>
  <c r="B73" i="89" s="1"/>
  <c r="B32" i="89" l="1"/>
  <c r="B33" i="89"/>
  <c r="C31" i="89"/>
  <c r="C54" i="89" s="1"/>
  <c r="D31" i="89"/>
  <c r="D54" i="89" s="1"/>
  <c r="E31" i="89"/>
  <c r="E54" i="89" s="1"/>
  <c r="F31" i="89"/>
  <c r="F54" i="89" s="1"/>
  <c r="B31" i="89"/>
  <c r="B54" i="89" s="1"/>
  <c r="C118" i="89" l="1"/>
  <c r="D3" i="14" s="1"/>
  <c r="D118" i="89"/>
  <c r="E3" i="14" s="1"/>
  <c r="E118" i="89"/>
  <c r="F3" i="14" s="1"/>
  <c r="F118" i="89"/>
  <c r="G3" i="14" s="1"/>
  <c r="B118" i="89"/>
  <c r="C3" i="14" s="1"/>
  <c r="D24" i="14" l="1"/>
  <c r="E24" i="14"/>
  <c r="F24" i="14"/>
  <c r="G24" i="14"/>
  <c r="C24" i="14"/>
  <c r="C106" i="89" l="1"/>
  <c r="D106" i="89"/>
  <c r="E106" i="89"/>
  <c r="F106" i="89"/>
  <c r="B106" i="89"/>
  <c r="C90" i="89"/>
  <c r="D90" i="89"/>
  <c r="E90" i="89"/>
  <c r="F90" i="89"/>
  <c r="B90" i="89"/>
  <c r="C76" i="89"/>
  <c r="D76" i="89"/>
  <c r="E76" i="89"/>
  <c r="F76" i="89"/>
  <c r="B76" i="89"/>
  <c r="C53" i="89"/>
  <c r="D53" i="89"/>
  <c r="E53" i="89"/>
  <c r="F53" i="89"/>
  <c r="B53" i="89"/>
  <c r="C30" i="89"/>
  <c r="D30" i="89"/>
  <c r="E30" i="89"/>
  <c r="F30" i="89"/>
  <c r="B30" i="89"/>
  <c r="C32" i="89" l="1"/>
  <c r="D32" i="89"/>
  <c r="E32" i="89"/>
  <c r="F32" i="89"/>
  <c r="C58" i="89"/>
  <c r="D58" i="89"/>
  <c r="E58" i="89"/>
  <c r="F58" i="89"/>
  <c r="B58" i="89"/>
  <c r="B56" i="89" l="1"/>
  <c r="E55" i="89"/>
  <c r="F55" i="89"/>
  <c r="C100" i="89"/>
  <c r="D100" i="89"/>
  <c r="E100" i="89"/>
  <c r="F100" i="89"/>
  <c r="C91" i="89"/>
  <c r="D91" i="89"/>
  <c r="E91" i="89"/>
  <c r="F91" i="89"/>
  <c r="B100" i="89"/>
  <c r="F77" i="89"/>
  <c r="F121" i="89" s="1"/>
  <c r="F78" i="89"/>
  <c r="F80" i="89"/>
  <c r="F120" i="89" s="1"/>
  <c r="F81" i="89"/>
  <c r="F128" i="89" s="1"/>
  <c r="F82" i="89"/>
  <c r="F119" i="89" s="1"/>
  <c r="F83" i="89"/>
  <c r="F84" i="89"/>
  <c r="F126" i="89" s="1"/>
  <c r="F85" i="89"/>
  <c r="F125" i="89" s="1"/>
  <c r="F79" i="89"/>
  <c r="F123" i="89" s="1"/>
  <c r="F86" i="89"/>
  <c r="F122" i="89" s="1"/>
  <c r="F87" i="89"/>
  <c r="F127" i="89" s="1"/>
  <c r="F51" i="89"/>
  <c r="F74" i="89" s="1"/>
  <c r="E77" i="89"/>
  <c r="E78" i="89"/>
  <c r="E80" i="89"/>
  <c r="E120" i="89" s="1"/>
  <c r="E81" i="89"/>
  <c r="E128" i="89" s="1"/>
  <c r="E82" i="89"/>
  <c r="E119" i="89" s="1"/>
  <c r="E83" i="89"/>
  <c r="E84" i="89"/>
  <c r="E126" i="89" s="1"/>
  <c r="E85" i="89"/>
  <c r="E125" i="89" s="1"/>
  <c r="E79" i="89"/>
  <c r="E123" i="89" s="1"/>
  <c r="E86" i="89"/>
  <c r="E122" i="89" s="1"/>
  <c r="E87" i="89"/>
  <c r="E127" i="89" s="1"/>
  <c r="E51" i="89"/>
  <c r="E74" i="89" s="1"/>
  <c r="D77" i="89"/>
  <c r="D121" i="89" s="1"/>
  <c r="D78" i="89"/>
  <c r="D80" i="89"/>
  <c r="D120" i="89" s="1"/>
  <c r="D81" i="89"/>
  <c r="D128" i="89" s="1"/>
  <c r="D82" i="89"/>
  <c r="D119" i="89" s="1"/>
  <c r="D83" i="89"/>
  <c r="D84" i="89"/>
  <c r="D126" i="89" s="1"/>
  <c r="D85" i="89"/>
  <c r="D125" i="89" s="1"/>
  <c r="D79" i="89"/>
  <c r="D123" i="89" s="1"/>
  <c r="D86" i="89"/>
  <c r="D122" i="89" s="1"/>
  <c r="D87" i="89"/>
  <c r="D127" i="89" s="1"/>
  <c r="D51" i="89"/>
  <c r="D74" i="89" s="1"/>
  <c r="C77" i="89"/>
  <c r="C78" i="89"/>
  <c r="C80" i="89"/>
  <c r="C120" i="89" s="1"/>
  <c r="C81" i="89"/>
  <c r="C128" i="89" s="1"/>
  <c r="C82" i="89"/>
  <c r="C119" i="89" s="1"/>
  <c r="C83" i="89"/>
  <c r="C84" i="89"/>
  <c r="C126" i="89" s="1"/>
  <c r="C85" i="89"/>
  <c r="C125" i="89" s="1"/>
  <c r="C79" i="89"/>
  <c r="C123" i="89" s="1"/>
  <c r="C86" i="89"/>
  <c r="C122" i="89" s="1"/>
  <c r="C87" i="89"/>
  <c r="C127" i="89" s="1"/>
  <c r="C51" i="89"/>
  <c r="C74" i="89" s="1"/>
  <c r="B78" i="89"/>
  <c r="B124" i="89" s="1"/>
  <c r="B81" i="89"/>
  <c r="B128" i="89" s="1"/>
  <c r="B82" i="89"/>
  <c r="B119" i="89" s="1"/>
  <c r="B83" i="89"/>
  <c r="B84" i="89"/>
  <c r="B126" i="89" s="1"/>
  <c r="B85" i="89"/>
  <c r="B125" i="89" s="1"/>
  <c r="B79" i="89"/>
  <c r="B123" i="89" s="1"/>
  <c r="B86" i="89"/>
  <c r="B122" i="89" s="1"/>
  <c r="B87" i="89"/>
  <c r="B127" i="89" s="1"/>
  <c r="B51" i="89"/>
  <c r="B74" i="89" s="1"/>
  <c r="C55" i="89"/>
  <c r="D55" i="89"/>
  <c r="B55" i="89"/>
  <c r="F124" i="89" l="1"/>
  <c r="G10" i="14" s="1"/>
  <c r="D124" i="89"/>
  <c r="D129" i="89" s="1"/>
  <c r="C129" i="89"/>
  <c r="C124" i="89"/>
  <c r="D10" i="14" s="1"/>
  <c r="E124" i="89"/>
  <c r="F10" i="14" s="1"/>
  <c r="C121" i="89"/>
  <c r="E121" i="89"/>
  <c r="F7" i="14" s="1"/>
  <c r="F129" i="89"/>
  <c r="E7" i="14"/>
  <c r="C5" i="14"/>
  <c r="C20" i="14" s="1"/>
  <c r="D5" i="14"/>
  <c r="D20" i="14" s="1"/>
  <c r="B80" i="89"/>
  <c r="C8" i="14"/>
  <c r="F8" i="14"/>
  <c r="F22" i="14" s="1"/>
  <c r="D6" i="14"/>
  <c r="D21" i="14" s="1"/>
  <c r="F6" i="14"/>
  <c r="F21" i="14" s="1"/>
  <c r="E9" i="14"/>
  <c r="C11" i="14"/>
  <c r="D14" i="14"/>
  <c r="E8" i="14"/>
  <c r="E22" i="14" s="1"/>
  <c r="G11" i="14"/>
  <c r="C12" i="14"/>
  <c r="D13" i="14"/>
  <c r="E6" i="14"/>
  <c r="E21" i="14" s="1"/>
  <c r="F9" i="14"/>
  <c r="G12" i="14"/>
  <c r="C14" i="14"/>
  <c r="D8" i="14"/>
  <c r="D22" i="14" s="1"/>
  <c r="F11" i="14"/>
  <c r="G14" i="14"/>
  <c r="F12" i="14"/>
  <c r="G5" i="14"/>
  <c r="F14" i="14"/>
  <c r="D7" i="14"/>
  <c r="F13" i="14"/>
  <c r="G6" i="14"/>
  <c r="G21" i="14" s="1"/>
  <c r="C10" i="14"/>
  <c r="D11" i="14"/>
  <c r="E14" i="14"/>
  <c r="C13" i="14"/>
  <c r="G13" i="14"/>
  <c r="E11" i="14"/>
  <c r="G8" i="14"/>
  <c r="G22" i="14" s="1"/>
  <c r="D9" i="14"/>
  <c r="E12" i="14"/>
  <c r="F5" i="14"/>
  <c r="C9" i="14"/>
  <c r="D12" i="14"/>
  <c r="E13" i="14"/>
  <c r="E5" i="14"/>
  <c r="G9" i="14"/>
  <c r="G7" i="14"/>
  <c r="F102" i="89"/>
  <c r="E102" i="89"/>
  <c r="D102" i="89"/>
  <c r="C102" i="89"/>
  <c r="B91" i="89"/>
  <c r="B102" i="89" s="1"/>
  <c r="B59" i="89"/>
  <c r="B77" i="89" s="1"/>
  <c r="B121" i="89" s="1"/>
  <c r="C88" i="89"/>
  <c r="E88" i="89"/>
  <c r="F88" i="89"/>
  <c r="D88" i="89"/>
  <c r="E10" i="14" l="1"/>
  <c r="E129" i="89"/>
  <c r="B120" i="89"/>
  <c r="B129" i="89" s="1"/>
  <c r="F104" i="89"/>
  <c r="E104" i="89"/>
  <c r="C104" i="89"/>
  <c r="D104" i="89"/>
  <c r="C22" i="14"/>
  <c r="G20" i="14"/>
  <c r="G17" i="14"/>
  <c r="D17" i="14"/>
  <c r="D23" i="14" s="1"/>
  <c r="D26" i="14" s="1"/>
  <c r="E20" i="14"/>
  <c r="E17" i="14"/>
  <c r="F20" i="14"/>
  <c r="F17" i="14"/>
  <c r="B88" i="89"/>
  <c r="B104" i="89" s="1"/>
  <c r="C6" i="14" l="1"/>
  <c r="C21" i="14" s="1"/>
  <c r="F23" i="14"/>
  <c r="F26" i="14" s="1"/>
  <c r="G23" i="14"/>
  <c r="G26" i="14" s="1"/>
  <c r="E23" i="14"/>
  <c r="E26" i="14" s="1"/>
  <c r="C7" i="14"/>
  <c r="C17" i="14" l="1"/>
  <c r="C23" i="14" l="1"/>
  <c r="C26" i="14" s="1"/>
</calcChain>
</file>

<file path=xl/sharedStrings.xml><?xml version="1.0" encoding="utf-8"?>
<sst xmlns="http://schemas.openxmlformats.org/spreadsheetml/2006/main" count="158" uniqueCount="111">
  <si>
    <t>Electricity [kBtu]</t>
  </si>
  <si>
    <t>Natural Gas [kBtu]</t>
  </si>
  <si>
    <t>Heating</t>
  </si>
  <si>
    <t>Cooling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</si>
  <si>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</si>
  <si>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</si>
  <si>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</si>
  <si>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</si>
  <si>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</si>
  <si>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</si>
  <si>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</si>
  <si>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Water Systems</t>
  </si>
  <si>
    <t>Refrigeration</t>
  </si>
  <si>
    <t>kBtu</t>
  </si>
  <si>
    <t>Annual Energy [kbtu]/SF</t>
  </si>
  <si>
    <t>COP</t>
  </si>
  <si>
    <t>Plug Loads</t>
  </si>
  <si>
    <t>Lighting</t>
  </si>
  <si>
    <t>Hot Water</t>
  </si>
  <si>
    <t>Standard Output Graphs</t>
  </si>
  <si>
    <t>By End Use</t>
  </si>
  <si>
    <t>Renewable Energy</t>
  </si>
  <si>
    <t>Hot H2O</t>
  </si>
  <si>
    <t>HVAC</t>
  </si>
  <si>
    <t>kBtu/sf</t>
  </si>
  <si>
    <t>Detailed Breakdown</t>
  </si>
  <si>
    <t xml:space="preserve">Total </t>
  </si>
  <si>
    <t>Cooling Towers</t>
  </si>
  <si>
    <t>Model Site Energy [GJ]</t>
  </si>
  <si>
    <t>Model Peak Electricity Demand [W]</t>
  </si>
  <si>
    <t>Model Site Electricity [GJ]</t>
  </si>
  <si>
    <t>Model Site Natural Gas [GJ]</t>
  </si>
  <si>
    <t>Heating Electricity [GJ]</t>
  </si>
  <si>
    <t>Heating Natural Gas [GJ]</t>
  </si>
  <si>
    <t>Cooling Electricity [GJ]</t>
  </si>
  <si>
    <t>Interior Lighting Electricity [GJ]</t>
  </si>
  <si>
    <t>Exterior Lighting Electricity [GJ]</t>
  </si>
  <si>
    <t>Interior Equipment Electricity [GJ]</t>
  </si>
  <si>
    <t>Exterior Equipment Electricity [GJ]</t>
  </si>
  <si>
    <t>Fans Electricity [GJ]</t>
  </si>
  <si>
    <t>Pumps Electricity [GJ]</t>
  </si>
  <si>
    <t>Heat Rejection Electricity [GJ]</t>
  </si>
  <si>
    <t>Humidification Electricity [GJ]</t>
  </si>
  <si>
    <t>Heat Recovery Electricity [GJ]</t>
  </si>
  <si>
    <t>Water Systems Electricity [GJ]</t>
  </si>
  <si>
    <t>Water Systems Natural Gas [GJ]</t>
  </si>
  <si>
    <t>Model Site Energy (kwh)</t>
  </si>
  <si>
    <t>1 GJ =</t>
  </si>
  <si>
    <t>kWh</t>
  </si>
  <si>
    <t>1 therm =</t>
  </si>
  <si>
    <t>1 kWh =</t>
  </si>
  <si>
    <t>Conversions</t>
  </si>
  <si>
    <t>Conversion (kBtu)</t>
  </si>
  <si>
    <t>Refrigeration Electricity [GJ]</t>
  </si>
  <si>
    <t>Generators Electricity [GJ]</t>
  </si>
  <si>
    <t>Refrigeration Electricity (kwh)</t>
  </si>
  <si>
    <t>Generators Electricity (kwh)</t>
  </si>
  <si>
    <t>Total EUI (kBtu/sf)</t>
  </si>
  <si>
    <t>SoCal</t>
  </si>
  <si>
    <t>Total Building Area [m2]</t>
  </si>
  <si>
    <t>model</t>
  </si>
  <si>
    <t>Total Energy Breakdown (kBTU/sf)</t>
  </si>
  <si>
    <t>Total Building Area [ft2]</t>
  </si>
  <si>
    <t>baseline</t>
  </si>
  <si>
    <t>eem_lpd_04</t>
  </si>
  <si>
    <t>eem_lpd_06</t>
  </si>
  <si>
    <t>eem_lpd_08</t>
  </si>
  <si>
    <t>eem_lpd_10</t>
  </si>
  <si>
    <t>1 m2 =</t>
  </si>
  <si>
    <t>ft2</t>
  </si>
  <si>
    <t>Model Site Natural Gas (kwh)</t>
  </si>
  <si>
    <t>Heating Natural Gas (kwh)</t>
  </si>
  <si>
    <t>Water Systems Natural Gas (kwh)</t>
  </si>
  <si>
    <t>Model Site Energy (kbtu)</t>
  </si>
  <si>
    <t>Model Site Electricity (kbtu)</t>
  </si>
  <si>
    <t>Model Site Natural Gas (kbtu)</t>
  </si>
  <si>
    <t>Heating Electricity (kbtu)</t>
  </si>
  <si>
    <t>Heating Natural Gas (kbtu)</t>
  </si>
  <si>
    <t>Cooling Electricity (kbtu)</t>
  </si>
  <si>
    <t>Interior Lighting Electricity (kbtu)</t>
  </si>
  <si>
    <t>Exterior Lighting Electricity (kbtu)</t>
  </si>
  <si>
    <t xml:space="preserve">Interior Equipment Electricity (kbtu) </t>
  </si>
  <si>
    <t>Exterior Equipment Electricity (kbtu)</t>
  </si>
  <si>
    <t>Fans Electricity (kbtu)</t>
  </si>
  <si>
    <t>Pumps Electricity (kbtu)</t>
  </si>
  <si>
    <t>Heat Rejection Electricity (kbtu)</t>
  </si>
  <si>
    <t>Humidification Electricity (kbtu)</t>
  </si>
  <si>
    <t>Heat Recovery Electricity (kbtu)</t>
  </si>
  <si>
    <t>Water Systems Electricity (kbtu)</t>
  </si>
  <si>
    <t>Water Systems Natural Gas (kbtu)</t>
  </si>
  <si>
    <t>Refrigeration Electricity (kbtu)</t>
  </si>
  <si>
    <t>Generators Electricity (kbtu)</t>
  </si>
  <si>
    <t>Heating Electricity (kwh)</t>
  </si>
  <si>
    <t>Model Site Electricity (kwh)</t>
  </si>
  <si>
    <t>Cooling Electricity (kwh)</t>
  </si>
  <si>
    <t>Interior Lighting Electricity (kwh)</t>
  </si>
  <si>
    <t>Exterior Lighting Electricity (kwh)</t>
  </si>
  <si>
    <t>Interior Equipment Electricity (kwh)</t>
  </si>
  <si>
    <t>Exterior Equipment Electricity (kwh)</t>
  </si>
  <si>
    <t>Fans Electricity (kwh)</t>
  </si>
  <si>
    <t>Pumps Electricity (kwh)</t>
  </si>
  <si>
    <t>Heat Rejection Electricity (kwh)</t>
  </si>
  <si>
    <t>Humidification Electricity (kwh)</t>
  </si>
  <si>
    <t>Heat Recovery Electricity (kwh)</t>
  </si>
  <si>
    <t>Water Systems Electricity (kwh)</t>
  </si>
  <si>
    <t>Model Peak Electricity Demand (W)</t>
  </si>
  <si>
    <t>Conversion (kwh)</t>
  </si>
  <si>
    <t>Total</t>
  </si>
  <si>
    <t>Total Gas</t>
  </si>
  <si>
    <t>Total Electricity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</si>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</sst>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#,##0\ &quot;kWh&quot;"/>
    <numFmt numFmtId="168" formatCode="_(&quot;$&quot;* #,##0_);_(&quot;$&quot;* \(#,##0\);_(&quot;$&quot;* &quot;-&quot;??_);_(@_)"/>
    <numFmt numFmtId="169" formatCode="#,##0\ &quot;kW&quot;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0"/>
      <name val="Arial Narrow"/>
      <family val="2"/>
    </font>
    <font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3F3F3F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2"/>
      <color theme="1" tint="0.34998626667073579"/>
      <name val="Arial Narrow"/>
      <family val="2"/>
    </font>
    <font>
      <sz val="10"/>
      <color theme="8" tint="-0.249977111117893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0" fontId="3" fillId="0" borderId="0"/>
    <xf numFmtId="0" fontId="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4" borderId="4" applyNumberFormat="0" applyAlignment="0" applyProtection="0"/>
  </cellStyleXfs>
  <cellXfs count="109">
    <xf numFmtId="0" fontId="0" fillId="0" borderId="0" xfId="0"/>
    <xf numFmtId="0" fontId="6" fillId="0" borderId="0" xfId="3" applyFont="1"/>
    <xf numFmtId="0" fontId="3" fillId="0" borderId="0" xfId="3"/>
    <xf numFmtId="0" fontId="3" fillId="2" borderId="1" xfId="3" applyFill="1" applyBorder="1"/>
    <xf numFmtId="0" fontId="9" fillId="3" borderId="2" xfId="3" applyFont="1" applyFill="1" applyBorder="1" applyAlignment="1">
      <alignment horizontal="left"/>
    </xf>
    <xf numFmtId="0" fontId="9" fillId="3" borderId="3" xfId="3" applyFont="1" applyFill="1" applyBorder="1" applyAlignment="1">
      <alignment horizontal="center"/>
    </xf>
    <xf numFmtId="1" fontId="3" fillId="0" borderId="1" xfId="3" applyNumberFormat="1" applyBorder="1"/>
    <xf numFmtId="1" fontId="8" fillId="0" borderId="1" xfId="3" applyNumberFormat="1" applyFont="1" applyBorder="1"/>
    <xf numFmtId="1" fontId="3" fillId="0" borderId="0" xfId="3" applyNumberFormat="1" applyBorder="1"/>
    <xf numFmtId="0" fontId="2" fillId="2" borderId="1" xfId="3" applyFont="1" applyFill="1" applyBorder="1"/>
    <xf numFmtId="0" fontId="1" fillId="2" borderId="1" xfId="3" applyFont="1" applyFill="1" applyBorder="1" applyAlignment="1">
      <alignment horizontal="center" vertical="center" wrapText="1"/>
    </xf>
    <xf numFmtId="0" fontId="1" fillId="0" borderId="0" xfId="3" applyFont="1"/>
    <xf numFmtId="165" fontId="3" fillId="0" borderId="1" xfId="3" applyNumberFormat="1" applyBorder="1"/>
    <xf numFmtId="166" fontId="3" fillId="0" borderId="0" xfId="3" applyNumberFormat="1"/>
    <xf numFmtId="3" fontId="1" fillId="0" borderId="0" xfId="0" applyNumberFormat="1" applyFont="1" applyBorder="1" applyAlignment="1">
      <alignment horizontal="right" vertical="center" wrapText="1"/>
    </xf>
    <xf numFmtId="165" fontId="8" fillId="0" borderId="0" xfId="3" applyNumberFormat="1" applyFont="1" applyBorder="1"/>
    <xf numFmtId="1" fontId="8" fillId="0" borderId="0" xfId="3" applyNumberFormat="1" applyFont="1" applyBorder="1"/>
    <xf numFmtId="0" fontId="3" fillId="7" borderId="0" xfId="3" applyFill="1" applyBorder="1"/>
    <xf numFmtId="0" fontId="1" fillId="7" borderId="0" xfId="3" applyFont="1" applyFill="1" applyBorder="1"/>
    <xf numFmtId="166" fontId="1" fillId="7" borderId="0" xfId="5" applyNumberFormat="1" applyFont="1" applyFill="1" applyBorder="1"/>
    <xf numFmtId="169" fontId="3" fillId="7" borderId="0" xfId="3" applyNumberFormat="1" applyFill="1" applyBorder="1"/>
    <xf numFmtId="0" fontId="1" fillId="7" borderId="0" xfId="3" applyFont="1" applyFill="1" applyBorder="1" applyAlignment="1">
      <alignment horizontal="right"/>
    </xf>
    <xf numFmtId="167" fontId="3" fillId="7" borderId="0" xfId="5" applyNumberFormat="1" applyFont="1" applyFill="1" applyBorder="1"/>
    <xf numFmtId="167" fontId="1" fillId="7" borderId="0" xfId="5" applyNumberFormat="1" applyFont="1" applyFill="1" applyBorder="1"/>
    <xf numFmtId="167" fontId="1" fillId="7" borderId="0" xfId="4" applyNumberFormat="1" applyFill="1" applyBorder="1"/>
    <xf numFmtId="166" fontId="3" fillId="7" borderId="0" xfId="5" applyNumberFormat="1" applyFont="1" applyFill="1" applyBorder="1"/>
    <xf numFmtId="1" fontId="3" fillId="7" borderId="0" xfId="3" applyNumberFormat="1" applyFill="1" applyBorder="1"/>
    <xf numFmtId="0" fontId="14" fillId="7" borderId="0" xfId="3" applyFont="1" applyFill="1" applyBorder="1" applyAlignment="1">
      <alignment horizontal="center" wrapText="1"/>
    </xf>
    <xf numFmtId="0" fontId="15" fillId="7" borderId="0" xfId="3" applyFont="1" applyFill="1" applyBorder="1"/>
    <xf numFmtId="9" fontId="3" fillId="7" borderId="0" xfId="7" applyFont="1" applyFill="1" applyBorder="1"/>
    <xf numFmtId="0" fontId="12" fillId="7" borderId="0" xfId="3" applyFont="1" applyFill="1" applyBorder="1" applyAlignment="1">
      <alignment horizontal="right"/>
    </xf>
    <xf numFmtId="166" fontId="12" fillId="7" borderId="0" xfId="5" applyNumberFormat="1" applyFont="1" applyFill="1" applyBorder="1"/>
    <xf numFmtId="166" fontId="12" fillId="7" borderId="0" xfId="5" applyNumberFormat="1" applyFont="1" applyFill="1" applyBorder="1" applyAlignment="1">
      <alignment horizontal="right"/>
    </xf>
    <xf numFmtId="0" fontId="12" fillId="7" borderId="0" xfId="3" applyFont="1" applyFill="1" applyBorder="1"/>
    <xf numFmtId="167" fontId="3" fillId="7" borderId="0" xfId="3" applyNumberFormat="1" applyFill="1" applyBorder="1"/>
    <xf numFmtId="43" fontId="3" fillId="7" borderId="0" xfId="5" applyNumberFormat="1" applyFont="1" applyFill="1" applyBorder="1"/>
    <xf numFmtId="9" fontId="12" fillId="7" borderId="0" xfId="7" applyFont="1" applyFill="1" applyBorder="1" applyAlignment="1">
      <alignment horizontal="right"/>
    </xf>
    <xf numFmtId="168" fontId="3" fillId="7" borderId="0" xfId="6" applyNumberFormat="1" applyFont="1" applyFill="1" applyBorder="1"/>
    <xf numFmtId="43" fontId="1" fillId="7" borderId="0" xfId="5" applyNumberFormat="1" applyFont="1" applyFill="1" applyBorder="1"/>
    <xf numFmtId="44" fontId="12" fillId="7" borderId="0" xfId="6" applyFont="1" applyFill="1" applyBorder="1"/>
    <xf numFmtId="43" fontId="12" fillId="7" borderId="0" xfId="5" applyNumberFormat="1" applyFont="1" applyFill="1" applyBorder="1"/>
    <xf numFmtId="43" fontId="12" fillId="7" borderId="0" xfId="5" applyNumberFormat="1" applyFont="1" applyFill="1" applyBorder="1" applyAlignment="1">
      <alignment horizontal="left"/>
    </xf>
    <xf numFmtId="168" fontId="1" fillId="7" borderId="0" xfId="6" applyNumberFormat="1" applyFont="1" applyFill="1" applyBorder="1"/>
    <xf numFmtId="44" fontId="3" fillId="7" borderId="0" xfId="6" applyFont="1" applyFill="1" applyBorder="1"/>
    <xf numFmtId="168" fontId="12" fillId="7" borderId="0" xfId="6" applyNumberFormat="1" applyFont="1" applyFill="1" applyBorder="1"/>
    <xf numFmtId="43" fontId="12" fillId="7" borderId="0" xfId="5" applyNumberFormat="1" applyFont="1" applyFill="1" applyBorder="1" applyAlignment="1">
      <alignment horizontal="right"/>
    </xf>
    <xf numFmtId="168" fontId="3" fillId="7" borderId="0" xfId="3" applyNumberFormat="1" applyFill="1" applyBorder="1"/>
    <xf numFmtId="168" fontId="1" fillId="7" borderId="0" xfId="6" applyNumberFormat="1" applyFont="1" applyFill="1" applyBorder="1" applyAlignment="1">
      <alignment horizontal="right"/>
    </xf>
    <xf numFmtId="165" fontId="3" fillId="7" borderId="0" xfId="3" applyNumberFormat="1" applyFill="1" applyBorder="1"/>
    <xf numFmtId="166" fontId="1" fillId="7" borderId="0" xfId="5" applyNumberFormat="1" applyFont="1" applyFill="1" applyBorder="1" applyAlignment="1">
      <alignment horizontal="right"/>
    </xf>
    <xf numFmtId="0" fontId="8" fillId="7" borderId="0" xfId="3" applyFont="1" applyFill="1" applyBorder="1"/>
    <xf numFmtId="0" fontId="16" fillId="7" borderId="0" xfId="3" applyFont="1" applyFill="1" applyBorder="1" applyAlignment="1">
      <alignment horizontal="right"/>
    </xf>
    <xf numFmtId="169" fontId="7" fillId="7" borderId="0" xfId="5" applyNumberFormat="1" applyFont="1" applyFill="1" applyBorder="1"/>
    <xf numFmtId="166" fontId="12" fillId="7" borderId="0" xfId="5" applyNumberFormat="1" applyFont="1" applyFill="1" applyBorder="1" applyAlignment="1">
      <alignment horizontal="left"/>
    </xf>
    <xf numFmtId="9" fontId="3" fillId="7" borderId="0" xfId="3" applyNumberFormat="1" applyFill="1" applyBorder="1"/>
    <xf numFmtId="169" fontId="13" fillId="7" borderId="0" xfId="8" applyNumberFormat="1" applyFill="1" applyBorder="1"/>
    <xf numFmtId="0" fontId="13" fillId="7" borderId="0" xfId="8" applyFill="1" applyBorder="1"/>
    <xf numFmtId="166" fontId="13" fillId="7" borderId="0" xfId="8" applyNumberFormat="1" applyFill="1" applyBorder="1"/>
    <xf numFmtId="0" fontId="8" fillId="0" borderId="1" xfId="1" applyFont="1" applyFill="1" applyBorder="1"/>
    <xf numFmtId="165" fontId="8" fillId="0" borderId="1" xfId="1" applyNumberFormat="1" applyFont="1" applyBorder="1"/>
    <xf numFmtId="0" fontId="3" fillId="2" borderId="0" xfId="3" applyFill="1" applyBorder="1"/>
    <xf numFmtId="165" fontId="3" fillId="0" borderId="0" xfId="3" applyNumberFormat="1" applyBorder="1"/>
    <xf numFmtId="0" fontId="8" fillId="5" borderId="1" xfId="3" applyFont="1" applyFill="1" applyBorder="1"/>
    <xf numFmtId="165" fontId="8" fillId="5" borderId="1" xfId="3" applyNumberFormat="1" applyFont="1" applyFill="1" applyBorder="1"/>
    <xf numFmtId="3" fontId="1" fillId="6" borderId="1" xfId="0" applyNumberFormat="1" applyFont="1" applyFill="1" applyBorder="1" applyAlignment="1">
      <alignment horizontal="right" vertical="center" wrapText="1"/>
    </xf>
    <xf numFmtId="164" fontId="1" fillId="6" borderId="1" xfId="0" applyNumberFormat="1" applyFont="1" applyFill="1" applyBorder="1" applyAlignment="1">
      <alignment horizontal="center"/>
    </xf>
    <xf numFmtId="0" fontId="1" fillId="0" borderId="1" xfId="1" applyFont="1" applyBorder="1"/>
    <xf numFmtId="165" fontId="1" fillId="0" borderId="1" xfId="1" applyNumberFormat="1" applyFont="1" applyBorder="1"/>
    <xf numFmtId="0" fontId="1" fillId="0" borderId="1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7" fillId="0" borderId="0" xfId="0" applyFont="1" applyAlignment="1"/>
    <xf numFmtId="43" fontId="17" fillId="0" borderId="0" xfId="0" applyNumberFormat="1" applyFont="1"/>
    <xf numFmtId="0" fontId="17" fillId="0" borderId="0" xfId="0" applyFont="1"/>
    <xf numFmtId="0" fontId="18" fillId="0" borderId="0" xfId="0" applyFont="1"/>
    <xf numFmtId="0" fontId="8" fillId="0" borderId="0" xfId="0" applyFont="1" applyAlignment="1">
      <alignment wrapText="1"/>
    </xf>
    <xf numFmtId="0" fontId="1" fillId="2" borderId="1" xfId="3" applyFont="1" applyFill="1" applyBorder="1"/>
    <xf numFmtId="3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Fill="1"/>
    <xf numFmtId="0" fontId="19" fillId="0" borderId="13" xfId="0" applyFont="1" applyBorder="1"/>
    <xf numFmtId="0" fontId="19" fillId="5" borderId="0" xfId="0" applyFont="1" applyFill="1" applyBorder="1" applyAlignment="1"/>
    <xf numFmtId="0" fontId="19" fillId="0" borderId="0" xfId="0" applyFont="1" applyBorder="1" applyAlignment="1"/>
    <xf numFmtId="0" fontId="19" fillId="0" borderId="14" xfId="0" applyFont="1" applyBorder="1" applyAlignment="1"/>
    <xf numFmtId="0" fontId="1" fillId="0" borderId="0" xfId="0" applyFont="1" applyAlignment="1">
      <alignment wrapText="1"/>
    </xf>
    <xf numFmtId="0" fontId="20" fillId="0" borderId="13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9" fillId="0" borderId="0" xfId="0" applyFont="1" applyFill="1" applyBorder="1" applyAlignment="1"/>
    <xf numFmtId="166" fontId="19" fillId="5" borderId="0" xfId="5" applyNumberFormat="1" applyFont="1" applyFill="1" applyBorder="1"/>
    <xf numFmtId="166" fontId="19" fillId="0" borderId="0" xfId="5" applyNumberFormat="1" applyFont="1" applyBorder="1"/>
    <xf numFmtId="166" fontId="19" fillId="0" borderId="14" xfId="5" applyNumberFormat="1" applyFont="1" applyBorder="1"/>
    <xf numFmtId="166" fontId="19" fillId="0" borderId="0" xfId="5" applyNumberFormat="1" applyFont="1" applyFill="1" applyBorder="1"/>
    <xf numFmtId="0" fontId="1" fillId="6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Border="1" applyAlignment="1">
      <alignment horizontal="right" vertical="center" wrapText="1"/>
    </xf>
    <xf numFmtId="3" fontId="8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8" fillId="2" borderId="2" xfId="3" applyFont="1" applyFill="1" applyBorder="1" applyAlignment="1">
      <alignment horizontal="right"/>
    </xf>
  </cellXfs>
  <cellStyles count="9">
    <cellStyle name="Comma" xfId="5" builtinId="3"/>
    <cellStyle name="Currency" xfId="6" builtinId="4"/>
    <cellStyle name="Normal" xfId="0" builtinId="0"/>
    <cellStyle name="Normal 2" xfId="1" xr:uid="{00000000-0005-0000-0000-000003000000}"/>
    <cellStyle name="Normal 3" xfId="2" xr:uid="{00000000-0005-0000-0000-000004000000}"/>
    <cellStyle name="Normal 4" xfId="3" xr:uid="{00000000-0005-0000-0000-000005000000}"/>
    <cellStyle name="Normal 4 2" xfId="4" xr:uid="{00000000-0005-0000-0000-000006000000}"/>
    <cellStyle name="Output" xfId="8" builtinId="21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/>
              <a:t>EUI</a:t>
            </a:r>
            <a:r>
              <a:rPr lang="en-US" sz="1400" baseline="0"/>
              <a:t> Graphs</a:t>
            </a:r>
            <a:endParaRPr lang="en-US" sz="1400"/>
          </a:p>
        </c:rich>
      </c:tx>
      <c:layout>
        <c:manualLayout>
          <c:xMode val="edge"/>
          <c:yMode val="edge"/>
          <c:x val="0.455882077240344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5312460942383"/>
          <c:y val="0.15787811679790026"/>
          <c:w val="0.88435883014623173"/>
          <c:h val="0.73387439851268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Plug Loads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graphs!$C$5:$G$5</c:f>
              <c:numCache>
                <c:formatCode>0.0</c:formatCode>
                <c:ptCount val="5"/>
                <c:pt idx="0">
                  <c:v>13.496997263727195</c:v>
                </c:pt>
                <c:pt idx="1">
                  <c:v>13.496997263727195</c:v>
                </c:pt>
                <c:pt idx="2">
                  <c:v>13.496997263727195</c:v>
                </c:pt>
                <c:pt idx="3">
                  <c:v>13.496997263727195</c:v>
                </c:pt>
                <c:pt idx="4">
                  <c:v>13.496997263727195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C-41D6-A018-E9874FB9FE23}"/>
            </c:ext>
          </c:extLst>
        </c:ser>
        <c:ser>
          <c:idx val="1"/>
          <c:order val="1"/>
          <c:tx>
            <c:strRef>
              <c:f>graphs!$B$6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graphs!$C$6:$G$6</c:f>
              <c:numCache>
                <c:formatCode>0.0</c:formatCode>
                <c:ptCount val="5"/>
                <c:pt idx="0">
                  <c:v>6.008248359644222</c:v>
                </c:pt>
                <c:pt idx="1">
                  <c:v>2.930956312399688</c:v>
                </c:pt>
                <c:pt idx="2">
                  <c:v>4.3962577346202503</c:v>
                </c:pt>
                <c:pt idx="3">
                  <c:v>5.8617358908200945</c:v>
                </c:pt>
                <c:pt idx="4">
                  <c:v>7.3272140470199378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C-41D6-A018-E9874FB9FE23}"/>
            </c:ext>
          </c:extLst>
        </c:ser>
        <c:ser>
          <c:idx val="2"/>
          <c:order val="2"/>
          <c:tx>
            <c:strRef>
              <c:f>graphs!$B$7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graphs!$C$7:$G$7</c:f>
              <c:numCache>
                <c:formatCode>0.0</c:formatCode>
                <c:ptCount val="5"/>
                <c:pt idx="0">
                  <c:v>7.8238365288001557</c:v>
                </c:pt>
                <c:pt idx="1">
                  <c:v>9.2294018660236681</c:v>
                </c:pt>
                <c:pt idx="2">
                  <c:v>8.4528327610620018</c:v>
                </c:pt>
                <c:pt idx="3">
                  <c:v>7.7527894691291062</c:v>
                </c:pt>
                <c:pt idx="4">
                  <c:v>7.1075337107733869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C-41D6-A018-E9874FB9FE23}"/>
            </c:ext>
          </c:extLst>
        </c:ser>
        <c:ser>
          <c:idx val="3"/>
          <c:order val="3"/>
          <c:tx>
            <c:strRef>
              <c:f>graphs!$B$8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graphs!$C$8:$G$8</c:f>
              <c:numCache>
                <c:formatCode>0.0</c:formatCode>
                <c:ptCount val="5"/>
                <c:pt idx="0">
                  <c:v>0.9425223115067255</c:v>
                </c:pt>
                <c:pt idx="1">
                  <c:v>0.9426990454860068</c:v>
                </c:pt>
                <c:pt idx="2">
                  <c:v>0.9426990454860068</c:v>
                </c:pt>
                <c:pt idx="3">
                  <c:v>0.9425223115067255</c:v>
                </c:pt>
                <c:pt idx="4">
                  <c:v>0.9425223115067255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C-41D6-A018-E9874FB9FE23}"/>
            </c:ext>
          </c:extLst>
        </c:ser>
        <c:ser>
          <c:idx val="5"/>
          <c:order val="5"/>
          <c:tx>
            <c:strRef>
              <c:f>graphs!$B$10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graphs!$C$10:$G$10</c:f>
              <c:numCache>
                <c:formatCode>0.0</c:formatCode>
                <c:ptCount val="5"/>
                <c:pt idx="0">
                  <c:v>3.8573958317918224</c:v>
                </c:pt>
                <c:pt idx="1">
                  <c:v>3.6272881907676795</c:v>
                </c:pt>
                <c:pt idx="2">
                  <c:v>3.8123286670751129</c:v>
                </c:pt>
                <c:pt idx="3">
                  <c:v>4.0023176948024206</c:v>
                </c:pt>
                <c:pt idx="4">
                  <c:v>4.1915997866126027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C-41D6-A018-E9874FB9FE23}"/>
            </c:ext>
          </c:extLst>
        </c:ser>
        <c:ser>
          <c:idx val="6"/>
          <c:order val="6"/>
          <c:tx>
            <c:strRef>
              <c:f>graphs!$B$11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graphs!$C$11:$G$11</c:f>
              <c:numCache>
                <c:formatCode>0.0</c:formatCode>
                <c:ptCount val="5"/>
                <c:pt idx="0">
                  <c:v>1.0604038756872967E-3</c:v>
                </c:pt>
                <c:pt idx="1">
                  <c:v>1.0604038756872967E-3</c:v>
                </c:pt>
                <c:pt idx="2">
                  <c:v>1.0604038756872967E-3</c:v>
                </c:pt>
                <c:pt idx="3">
                  <c:v>1.0604038756872967E-3</c:v>
                </c:pt>
                <c:pt idx="4">
                  <c:v>1.0604038756872967E-3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C-41D6-A018-E9874FB9FE23}"/>
            </c:ext>
          </c:extLst>
        </c:ser>
        <c:ser>
          <c:idx val="7"/>
          <c:order val="7"/>
          <c:tx>
            <c:strRef>
              <c:f>graphs!$B$12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graphs!$C$12:$G$12</c:f>
              <c:numCache>
                <c:formatCode>0.0</c:formatCode>
                <c:ptCount val="5"/>
                <c:pt idx="0">
                  <c:v>1.9087269762371342</c:v>
                </c:pt>
                <c:pt idx="1">
                  <c:v>1.8509349650121765</c:v>
                </c:pt>
                <c:pt idx="2">
                  <c:v>1.9787136320324954</c:v>
                </c:pt>
                <c:pt idx="3">
                  <c:v>2.1130314562862198</c:v>
                </c:pt>
                <c:pt idx="4">
                  <c:v>2.2538884377733495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2C-41D6-A018-E9874FB9FE23}"/>
            </c:ext>
          </c:extLst>
        </c:ser>
        <c:ser>
          <c:idx val="9"/>
          <c:order val="9"/>
          <c:tx>
            <c:strRef>
              <c:f>graphs!$B$14</c:f>
              <c:strCache>
                <c:ptCount val="1"/>
                <c:pt idx="0">
                  <c:v>Exterior Lighting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graphs!$C$14:$G$14</c:f>
              <c:numCache>
                <c:formatCode>0.0</c:formatCode>
                <c:ptCount val="5"/>
                <c:pt idx="0">
                  <c:v>1.8887560365783567</c:v>
                </c:pt>
                <c:pt idx="1">
                  <c:v>1.8887560365783567</c:v>
                </c:pt>
                <c:pt idx="2">
                  <c:v>1.8887560365783567</c:v>
                </c:pt>
                <c:pt idx="3">
                  <c:v>1.8887560365783567</c:v>
                </c:pt>
                <c:pt idx="4">
                  <c:v>1.8887560365783567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2C-41D6-A018-E9874FB9FE23}"/>
            </c:ext>
          </c:extLst>
        </c:ser>
        <c:ser>
          <c:idx val="10"/>
          <c:order val="10"/>
          <c:tx>
            <c:strRef>
              <c:f>graphs!$B$15</c:f>
              <c:strCache>
                <c:ptCount val="1"/>
                <c:pt idx="0">
                  <c:v>Renewable Energy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0DEC92-EFD2-4904-994E-311D72CBC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2C-41D6-A018-E9874FB9FE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67995B-B796-4228-A836-F6B591580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42C-41D6-A018-E9874FB9FE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BA89A0-94C9-4E58-A777-C437B64D4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42C-41D6-A018-E9874FB9FE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E66862-EB81-4436-B2BC-69E13F24C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42C-41D6-A018-E9874FB9FE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BB1CDB-BD26-4EF3-B4D6-71217AE5E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42C-41D6-A018-E9874FB9F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graphs!$C$3:$G$3</c:f>
              <c:strCache>
                <c:ptCount val="5"/>
                <c:pt idx="0">
                  <c:v>baseline</c:v>
                </c:pt>
                <c:pt idx="1">
                  <c:v>eem_lpd_04</c:v>
                </c:pt>
                <c:pt idx="2">
                  <c:v>eem_lpd_06</c:v>
                </c:pt>
                <c:pt idx="3">
                  <c:v>eem_lpd_08</c:v>
                </c:pt>
                <c:pt idx="4">
                  <c:v>eem_lpd_10</c:v>
                </c:pt>
              </c:strCache>
            </c:strRef>
          </c:cat>
          <c:val>
            <c:numRef>
              <c:f>graphs!$C$15:$G$15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graphs!$C$17:$G$17</c15:f>
                <c15:dlblRangeCache>
                  <c:ptCount val="5"/>
                  <c:pt idx="0">
                    <c:v>35.9</c:v>
                  </c:pt>
                  <c:pt idx="1">
                    <c:v>34.0</c:v>
                  </c:pt>
                  <c:pt idx="2">
                    <c:v>35.0</c:v>
                  </c:pt>
                  <c:pt idx="3">
                    <c:v>36.1</c:v>
                  </c:pt>
                  <c:pt idx="4">
                    <c:v>37.2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42C-41D6-A018-E9874FB9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321648"/>
        <c:axId val="428032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graphs!$B$9</c15:sqref>
                        </c15:formulaRef>
                      </c:ext>
                    </c:extLst>
                    <c:strCache>
                      <c:ptCount val="1"/>
                      <c:pt idx="0">
                        <c:v>Cooling Towers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graphs!$C$3:$G$3</c15:sqref>
                        </c15:formulaRef>
                      </c:ext>
                    </c:extLst>
                    <c:strCache>
                      <c:ptCount val="5"/>
                      <c:pt idx="0">
                        <c:v>baseline</c:v>
                      </c:pt>
                      <c:pt idx="1">
                        <c:v>eem_lpd_04</c:v>
                      </c:pt>
                      <c:pt idx="2">
                        <c:v>eem_lpd_06</c:v>
                      </c:pt>
                      <c:pt idx="3">
                        <c:v>eem_lpd_08</c:v>
                      </c:pt>
                      <c:pt idx="4">
                        <c:v>eem_lpd_10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graphs!$C$9:$G$9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A42C-41D6-A018-E9874FB9FE2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graphs!$B$13</c15:sqref>
                        </c15:formulaRef>
                      </c:ext>
                    </c:extLst>
                    <c:strCache>
                      <c:ptCount val="1"/>
                      <c:pt idx="0">
                        <c:v>Refrigeration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graphs!$C$3:$G$3</c15:sqref>
                        </c15:formulaRef>
                      </c:ext>
                    </c:extLst>
                    <c:strCache>
                      <c:ptCount val="5"/>
                      <c:pt idx="0">
                        <c:v>baseline</c:v>
                      </c:pt>
                      <c:pt idx="1">
                        <c:v>eem_lpd_04</c:v>
                      </c:pt>
                      <c:pt idx="2">
                        <c:v>eem_lpd_06</c:v>
                      </c:pt>
                      <c:pt idx="3">
                        <c:v>eem_lpd_08</c:v>
                      </c:pt>
                      <c:pt idx="4">
                        <c:v>eem_lpd_10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graphs!$C$13:$G$13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42C-41D6-A018-E9874FB9FE23}"/>
                  </c:ext>
                </c:extLst>
              </c15:ser>
            </c15:filteredBarSeries>
          </c:ext>
        </c:extLst>
      </c:barChart>
      <c:catAx>
        <c:axId val="4273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8032600"/>
        <c:crosses val="autoZero"/>
        <c:auto val="1"/>
        <c:lblAlgn val="ctr"/>
        <c:lblOffset val="100"/>
        <c:noMultiLvlLbl val="0"/>
      </c:catAx>
      <c:valAx>
        <c:axId val="4280326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400" baseline="0"/>
                  <a:t>Energy Use Intensity [kBtu/sf-yr]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4.8832958380202471E-3"/>
              <c:y val="0.13909703995333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73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6.3347081614798142E-2"/>
          <c:y val="6.8347550306211716E-2"/>
          <c:w val="0.93400653043369575"/>
          <c:h val="4.541105155973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298998</xdr:colOff>
      <xdr:row>1</xdr:row>
      <xdr:rowOff>42164</xdr:rowOff>
    </xdr:from>
    <xdr:to>
      <xdr:col>15</xdr:col>
      <xdr:colOff>298998</xdr:colOff>
      <xdr:row>25</xdr:row>
      <xdr:rowOff>19304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ntegralTheme2015">
  <a:themeElements>
    <a:clrScheme name="IG Colour Palette">
      <a:dk1>
        <a:sysClr val="windowText" lastClr="000000"/>
      </a:dk1>
      <a:lt1>
        <a:sysClr val="window" lastClr="FFFFFF"/>
      </a:lt1>
      <a:dk2>
        <a:srgbClr val="425968"/>
      </a:dk2>
      <a:lt2>
        <a:srgbClr val="D4DEE4"/>
      </a:lt2>
      <a:accent1>
        <a:srgbClr val="C25828"/>
      </a:accent1>
      <a:accent2>
        <a:srgbClr val="FEB626"/>
      </a:accent2>
      <a:accent3>
        <a:srgbClr val="A3AF33"/>
      </a:accent3>
      <a:accent4>
        <a:srgbClr val="677130"/>
      </a:accent4>
      <a:accent5>
        <a:srgbClr val="158DBD"/>
      </a:accent5>
      <a:accent6>
        <a:srgbClr val="4E479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DT57"/>
  <sheetViews>
    <sheetView showGridLines="0" tabSelected="1" topLeftCell="F1" zoomScaleNormal="100" workbookViewId="0">
      <selection activeCell="I1" sqref="I1"/>
    </sheetView>
  </sheetViews>
  <sheetFormatPr defaultColWidth="8.88671875" defaultRowHeight="13.8" x14ac:dyDescent="0.3"/>
  <cols>
    <col min="1" max="1" width="8.88671875" style="2"/>
    <col min="2" max="2" width="26.109375" style="2" customWidth="1"/>
    <col min="3" max="27" width="11.6640625" style="2" customWidth="1"/>
    <col min="28" max="28" width="9.88671875" style="2" customWidth="1"/>
    <col min="29" max="29" width="24" style="2" bestFit="1" customWidth="1"/>
    <col min="30" max="31" width="13.109375" style="2" customWidth="1"/>
    <col min="32" max="33" width="13.33203125" style="2" customWidth="1"/>
    <col min="34" max="34" width="25.88671875" style="2" customWidth="1"/>
    <col min="35" max="35" width="23.44140625" style="2" customWidth="1"/>
    <col min="36" max="36" width="8.88671875" style="2" customWidth="1"/>
    <col min="37" max="73" width="12.33203125" style="2" customWidth="1"/>
    <col min="74" max="74" width="10.5546875" style="2" customWidth="1"/>
    <col min="75" max="75" width="16.44140625" style="2" customWidth="1"/>
    <col min="76" max="77" width="12.33203125" style="2" customWidth="1"/>
    <col min="78" max="79" width="12.6640625" style="2" customWidth="1"/>
    <col min="80" max="80" width="37" style="2" customWidth="1"/>
    <col min="81" max="82" width="8.88671875" style="2"/>
    <col min="83" max="96" width="12.109375" style="2" customWidth="1"/>
    <col min="97" max="97" width="9.44140625" style="2" customWidth="1"/>
    <col min="98" max="98" width="16.44140625" style="2" customWidth="1"/>
    <col min="99" max="102" width="12.33203125" style="2" customWidth="1"/>
    <col min="103" max="103" width="33.6640625" style="2" customWidth="1"/>
    <col min="104" max="105" width="12.33203125" style="2" customWidth="1"/>
    <col min="106" max="118" width="12.109375" style="2" customWidth="1"/>
    <col min="119" max="119" width="10.5546875" style="2" customWidth="1"/>
    <col min="120" max="120" width="16.33203125" style="2" customWidth="1"/>
    <col min="121" max="124" width="12.33203125" style="2" customWidth="1"/>
    <col min="125" max="125" width="33.6640625" style="2" customWidth="1"/>
    <col min="126" max="16384" width="8.88671875" style="2"/>
  </cols>
  <sheetData>
    <row r="1" spans="1:124" ht="23.4" x14ac:dyDescent="0.45">
      <c r="A1" s="1" t="s">
        <v>19</v>
      </c>
      <c r="DC1" s="11" t="s">
        <v>58</v>
      </c>
    </row>
    <row r="2" spans="1:124" s="17" customFormat="1" x14ac:dyDescent="0.3">
      <c r="B2" s="50"/>
      <c r="C2" s="50"/>
      <c r="D2" s="50"/>
      <c r="E2" s="50"/>
      <c r="F2" s="50"/>
      <c r="G2" s="50"/>
      <c r="AC2" s="19"/>
      <c r="AD2" s="20"/>
      <c r="AE2" s="20"/>
      <c r="AF2" s="20"/>
      <c r="AG2" s="20"/>
    </row>
    <row r="3" spans="1:124" s="17" customFormat="1" ht="12" customHeight="1" x14ac:dyDescent="0.3">
      <c r="B3" s="108" t="s">
        <v>110</v>
      </c>
      <c r="C3" s="10" t="str">
        <f>from_results_csv!B118</f>
        <v>baseline</v>
      </c>
      <c r="D3" s="10" t="str">
        <f>from_results_csv!C118</f>
        <v>eem_lpd_04</v>
      </c>
      <c r="E3" s="10" t="str">
        <f>from_results_csv!D118</f>
        <v>eem_lpd_06</v>
      </c>
      <c r="F3" s="10" t="str">
        <f>from_results_csv!E118</f>
        <v>eem_lpd_08</v>
      </c>
      <c r="G3" s="10" t="str">
        <f>from_results_csv!F118</f>
        <v>eem_lpd_10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9"/>
      <c r="AD3" s="26"/>
      <c r="AE3" s="26"/>
      <c r="AF3" s="26"/>
      <c r="AG3" s="26"/>
    </row>
    <row r="4" spans="1:124" s="17" customFormat="1" ht="12" customHeight="1" x14ac:dyDescent="0.3">
      <c r="B4" s="4" t="s">
        <v>25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4"/>
      <c r="AE4" s="24"/>
      <c r="AF4" s="24"/>
      <c r="AG4" s="24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8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</row>
    <row r="5" spans="1:124" s="17" customFormat="1" ht="12" customHeight="1" x14ac:dyDescent="0.3">
      <c r="B5" s="3" t="s">
        <v>16</v>
      </c>
      <c r="C5" s="12">
        <f>from_results_csv!B119</f>
        <v>13.496997263727195</v>
      </c>
      <c r="D5" s="12">
        <f>from_results_csv!C119</f>
        <v>13.496997263727195</v>
      </c>
      <c r="E5" s="12">
        <f>from_results_csv!D119</f>
        <v>13.496997263727195</v>
      </c>
      <c r="F5" s="12">
        <f>from_results_csv!E119</f>
        <v>13.496997263727195</v>
      </c>
      <c r="G5" s="12">
        <f>from_results_csv!F119</f>
        <v>13.496997263727195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2"/>
      <c r="AC5" s="23"/>
      <c r="AD5" s="24"/>
      <c r="AE5" s="24"/>
      <c r="AF5" s="24"/>
      <c r="AG5" s="24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8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</row>
    <row r="6" spans="1:124" s="17" customFormat="1" ht="12" customHeight="1" x14ac:dyDescent="0.3">
      <c r="B6" s="3" t="s">
        <v>17</v>
      </c>
      <c r="C6" s="12">
        <f>from_results_csv!B120</f>
        <v>6.008248359644222</v>
      </c>
      <c r="D6" s="12">
        <f>from_results_csv!C120</f>
        <v>2.930956312399688</v>
      </c>
      <c r="E6" s="12">
        <f>from_results_csv!D120</f>
        <v>4.3962577346202503</v>
      </c>
      <c r="F6" s="12">
        <f>from_results_csv!E120</f>
        <v>5.8617358908200945</v>
      </c>
      <c r="G6" s="12">
        <f>from_results_csv!F120</f>
        <v>7.3272140470199378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5"/>
      <c r="AJ6" s="30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2"/>
      <c r="BX6" s="31"/>
      <c r="BY6" s="31"/>
      <c r="BZ6" s="31"/>
      <c r="CA6" s="31"/>
      <c r="CD6" s="30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2"/>
      <c r="CU6" s="31"/>
      <c r="CV6" s="31"/>
      <c r="CW6" s="31"/>
      <c r="CX6" s="31"/>
      <c r="CZ6" s="30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2"/>
      <c r="DQ6" s="31"/>
      <c r="DR6" s="31"/>
      <c r="DS6" s="31"/>
      <c r="DT6" s="31"/>
    </row>
    <row r="7" spans="1:124" s="17" customFormat="1" ht="12" customHeight="1" x14ac:dyDescent="0.3">
      <c r="B7" s="3" t="s">
        <v>2</v>
      </c>
      <c r="C7" s="12">
        <f>from_results_csv!B121</f>
        <v>7.8238365288001557</v>
      </c>
      <c r="D7" s="12">
        <f>from_results_csv!C121</f>
        <v>9.2294018660236681</v>
      </c>
      <c r="E7" s="12">
        <f>from_results_csv!D121</f>
        <v>8.4528327610620018</v>
      </c>
      <c r="F7" s="12">
        <f>from_results_csv!E121</f>
        <v>7.7527894691291062</v>
      </c>
      <c r="G7" s="12">
        <f>from_results_csv!F121</f>
        <v>7.1075337107733869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I7" s="33"/>
      <c r="AJ7" s="30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2"/>
      <c r="BX7" s="31"/>
      <c r="BY7" s="31"/>
      <c r="BZ7" s="31"/>
      <c r="CA7" s="31"/>
      <c r="CC7" s="33"/>
      <c r="CD7" s="30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2"/>
      <c r="CU7" s="31"/>
      <c r="CV7" s="31"/>
      <c r="CW7" s="31"/>
      <c r="CX7" s="31"/>
      <c r="CZ7" s="30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2"/>
      <c r="DQ7" s="31"/>
      <c r="DR7" s="31"/>
      <c r="DS7" s="31"/>
      <c r="DT7" s="31"/>
    </row>
    <row r="8" spans="1:124" s="17" customFormat="1" ht="12" customHeight="1" x14ac:dyDescent="0.3">
      <c r="B8" s="3" t="s">
        <v>18</v>
      </c>
      <c r="C8" s="12">
        <f>from_results_csv!B122</f>
        <v>0.9425223115067255</v>
      </c>
      <c r="D8" s="12">
        <f>from_results_csv!C122</f>
        <v>0.9426990454860068</v>
      </c>
      <c r="E8" s="12">
        <f>from_results_csv!D122</f>
        <v>0.9426990454860068</v>
      </c>
      <c r="F8" s="12">
        <f>from_results_csv!E122</f>
        <v>0.9425223115067255</v>
      </c>
      <c r="G8" s="12">
        <f>from_results_csv!F122</f>
        <v>0.9425223115067255</v>
      </c>
      <c r="AC8" s="34"/>
      <c r="AI8" s="33"/>
      <c r="AJ8" s="30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2"/>
      <c r="BX8" s="31"/>
      <c r="BY8" s="31"/>
      <c r="BZ8" s="31"/>
      <c r="CA8" s="31"/>
      <c r="CC8" s="33"/>
      <c r="CD8" s="30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2"/>
      <c r="CU8" s="31"/>
      <c r="CV8" s="31"/>
      <c r="CW8" s="31"/>
      <c r="CX8" s="31"/>
      <c r="CZ8" s="30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2"/>
      <c r="DQ8" s="31"/>
      <c r="DR8" s="31"/>
      <c r="DS8" s="31"/>
      <c r="DT8" s="31"/>
    </row>
    <row r="9" spans="1:124" s="17" customFormat="1" ht="12" customHeight="1" x14ac:dyDescent="0.3">
      <c r="B9" s="9" t="s">
        <v>27</v>
      </c>
      <c r="C9" s="12">
        <f>from_results_csv!B123</f>
        <v>0</v>
      </c>
      <c r="D9" s="12">
        <f>from_results_csv!C123</f>
        <v>0</v>
      </c>
      <c r="E9" s="12">
        <f>from_results_csv!D123</f>
        <v>0</v>
      </c>
      <c r="F9" s="12">
        <f>from_results_csv!E123</f>
        <v>0</v>
      </c>
      <c r="G9" s="12">
        <f>from_results_csv!F123</f>
        <v>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21"/>
      <c r="AD9" s="35"/>
      <c r="AE9" s="35"/>
      <c r="AF9" s="35"/>
      <c r="AG9" s="35"/>
      <c r="AI9" s="33"/>
      <c r="AJ9" s="30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1"/>
      <c r="BW9" s="32"/>
      <c r="BX9" s="32"/>
      <c r="BY9" s="32"/>
      <c r="BZ9" s="32"/>
      <c r="CA9" s="32"/>
      <c r="CC9" s="33"/>
      <c r="CD9" s="30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1"/>
      <c r="CT9" s="32"/>
      <c r="CU9" s="32"/>
      <c r="CV9" s="32"/>
      <c r="CW9" s="32"/>
      <c r="CX9" s="32"/>
      <c r="CZ9" s="30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1"/>
      <c r="DP9" s="32"/>
      <c r="DQ9" s="31"/>
      <c r="DR9" s="31"/>
      <c r="DS9" s="31"/>
      <c r="DT9" s="31"/>
    </row>
    <row r="10" spans="1:124" s="17" customFormat="1" ht="12" customHeight="1" x14ac:dyDescent="0.3">
      <c r="B10" s="3" t="s">
        <v>3</v>
      </c>
      <c r="C10" s="12">
        <f>from_results_csv!B124</f>
        <v>3.8573958317918224</v>
      </c>
      <c r="D10" s="12">
        <f>from_results_csv!C124</f>
        <v>3.6272881907676795</v>
      </c>
      <c r="E10" s="12">
        <f>from_results_csv!D124</f>
        <v>3.8123286670751129</v>
      </c>
      <c r="F10" s="12">
        <f>from_results_csv!E124</f>
        <v>4.0023176948024206</v>
      </c>
      <c r="G10" s="12">
        <f>from_results_csv!F124</f>
        <v>4.1915997866126027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8"/>
      <c r="AD10" s="37"/>
      <c r="AE10" s="37"/>
      <c r="AF10" s="37"/>
      <c r="AG10" s="37"/>
      <c r="AI10" s="33"/>
      <c r="AJ10" s="30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40"/>
      <c r="BW10" s="41"/>
      <c r="BX10" s="31"/>
      <c r="BY10" s="31"/>
      <c r="BZ10" s="31"/>
      <c r="CA10" s="31"/>
      <c r="CC10" s="33"/>
      <c r="CD10" s="30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40"/>
      <c r="CT10" s="41"/>
      <c r="CU10" s="31"/>
      <c r="CV10" s="31"/>
      <c r="CW10" s="31"/>
      <c r="CX10" s="31"/>
      <c r="CZ10" s="30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40"/>
      <c r="DP10" s="41"/>
      <c r="DQ10" s="31"/>
      <c r="DR10" s="31"/>
      <c r="DS10" s="31"/>
      <c r="DT10" s="31"/>
    </row>
    <row r="11" spans="1:124" s="17" customFormat="1" ht="12" customHeight="1" x14ac:dyDescent="0.3">
      <c r="B11" s="3" t="s">
        <v>9</v>
      </c>
      <c r="C11" s="12">
        <f>from_results_csv!B125</f>
        <v>1.0604038756872967E-3</v>
      </c>
      <c r="D11" s="12">
        <f>from_results_csv!C125</f>
        <v>1.0604038756872967E-3</v>
      </c>
      <c r="E11" s="12">
        <f>from_results_csv!D125</f>
        <v>1.0604038756872967E-3</v>
      </c>
      <c r="F11" s="12">
        <f>from_results_csv!E125</f>
        <v>1.0604038756872967E-3</v>
      </c>
      <c r="G11" s="12">
        <f>from_results_csv!F125</f>
        <v>1.0604038756872967E-3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42"/>
      <c r="AD11" s="43"/>
      <c r="AE11" s="43"/>
      <c r="AF11" s="43"/>
      <c r="AI11" s="33"/>
      <c r="AJ11" s="30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5"/>
      <c r="BX11" s="44"/>
      <c r="BY11" s="44"/>
      <c r="BZ11" s="44"/>
      <c r="CA11" s="44"/>
      <c r="CC11" s="33"/>
      <c r="CD11" s="30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5"/>
      <c r="CU11" s="44"/>
      <c r="CV11" s="44"/>
      <c r="CW11" s="44"/>
      <c r="CX11" s="44"/>
      <c r="CZ11" s="30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5"/>
      <c r="DQ11" s="44"/>
      <c r="DR11" s="44"/>
      <c r="DS11" s="44"/>
      <c r="DT11" s="44"/>
    </row>
    <row r="12" spans="1:124" s="17" customFormat="1" ht="12" customHeight="1" x14ac:dyDescent="0.3">
      <c r="B12" s="3" t="s">
        <v>8</v>
      </c>
      <c r="C12" s="12">
        <f>from_results_csv!B126</f>
        <v>1.9087269762371342</v>
      </c>
      <c r="D12" s="12">
        <f>from_results_csv!C126</f>
        <v>1.8509349650121765</v>
      </c>
      <c r="E12" s="12">
        <f>from_results_csv!D126</f>
        <v>1.9787136320324954</v>
      </c>
      <c r="F12" s="12">
        <f>from_results_csv!E126</f>
        <v>2.1130314562862198</v>
      </c>
      <c r="G12" s="12">
        <f>from_results_csv!F126</f>
        <v>2.2538884377733495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8"/>
      <c r="AD12" s="46"/>
      <c r="AE12" s="46"/>
      <c r="AF12" s="46"/>
      <c r="AG12" s="46"/>
      <c r="AI12" s="33"/>
      <c r="AJ12" s="30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W12" s="41"/>
      <c r="CC12" s="33"/>
      <c r="CD12" s="30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T12" s="41"/>
      <c r="CZ12" s="30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P12" s="41"/>
    </row>
    <row r="13" spans="1:124" s="17" customFormat="1" ht="12" customHeight="1" x14ac:dyDescent="0.3">
      <c r="B13" s="3" t="s">
        <v>12</v>
      </c>
      <c r="C13" s="12">
        <f>from_results_csv!B127</f>
        <v>0</v>
      </c>
      <c r="D13" s="12">
        <f>from_results_csv!C127</f>
        <v>0</v>
      </c>
      <c r="E13" s="12">
        <f>from_results_csv!D127</f>
        <v>0</v>
      </c>
      <c r="F13" s="12">
        <f>from_results_csv!E127</f>
        <v>0</v>
      </c>
      <c r="G13" s="12">
        <f>from_results_csv!F127</f>
        <v>0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47"/>
      <c r="AD13" s="48"/>
      <c r="AE13" s="48"/>
      <c r="AF13" s="48"/>
      <c r="AG13" s="48"/>
      <c r="AI13" s="33"/>
      <c r="AJ13" s="30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9"/>
      <c r="BW13" s="49"/>
      <c r="BX13" s="49"/>
      <c r="BY13" s="49"/>
      <c r="BZ13" s="18"/>
      <c r="CA13" s="18"/>
      <c r="CC13" s="33"/>
      <c r="CD13" s="30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19"/>
      <c r="CT13" s="49"/>
      <c r="CU13" s="49"/>
      <c r="CV13" s="49"/>
      <c r="CW13" s="18"/>
      <c r="CX13" s="18"/>
      <c r="CZ13" s="30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</row>
    <row r="14" spans="1:124" s="17" customFormat="1" ht="12" customHeight="1" x14ac:dyDescent="0.3">
      <c r="B14" s="80" t="s">
        <v>5</v>
      </c>
      <c r="C14" s="12">
        <f>from_results_csv!B128</f>
        <v>1.8887560365783567</v>
      </c>
      <c r="D14" s="12">
        <f>from_results_csv!C128</f>
        <v>1.8887560365783567</v>
      </c>
      <c r="E14" s="12">
        <f>from_results_csv!D128</f>
        <v>1.8887560365783567</v>
      </c>
      <c r="F14" s="12">
        <f>from_results_csv!E128</f>
        <v>1.8887560365783567</v>
      </c>
      <c r="G14" s="12">
        <f>from_results_csv!F128</f>
        <v>1.8887560365783567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I14" s="33"/>
      <c r="AJ14" s="30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CC14" s="33"/>
      <c r="CD14" s="30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Z14" s="30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</row>
    <row r="15" spans="1:124" s="17" customFormat="1" ht="12" customHeight="1" x14ac:dyDescent="0.3">
      <c r="B15" s="3" t="s">
        <v>21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37"/>
      <c r="AI15" s="33"/>
      <c r="AJ15" s="30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9"/>
      <c r="BW15" s="49"/>
      <c r="BX15" s="49"/>
      <c r="BY15" s="49"/>
      <c r="BZ15" s="18"/>
      <c r="CA15" s="18"/>
      <c r="CC15" s="33"/>
      <c r="CD15" s="30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19"/>
      <c r="CT15" s="49"/>
      <c r="CU15" s="49"/>
      <c r="CV15" s="49"/>
      <c r="CW15" s="18"/>
      <c r="CX15" s="18"/>
      <c r="CZ15" s="30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</row>
    <row r="16" spans="1:124" s="17" customFormat="1" ht="12" customHeight="1" x14ac:dyDescent="0.3">
      <c r="B16" s="60"/>
      <c r="C16" s="61"/>
      <c r="D16" s="61"/>
      <c r="E16" s="61"/>
      <c r="F16" s="61"/>
      <c r="G16" s="61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37"/>
      <c r="AI16" s="33"/>
      <c r="AJ16" s="30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9"/>
      <c r="BW16" s="49"/>
      <c r="BX16" s="49"/>
      <c r="BY16" s="49"/>
      <c r="BZ16" s="18"/>
      <c r="CA16" s="18"/>
      <c r="CC16" s="33"/>
      <c r="CD16" s="30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19"/>
      <c r="CT16" s="49"/>
      <c r="CU16" s="49"/>
      <c r="CV16" s="49"/>
      <c r="CW16" s="18"/>
      <c r="CX16" s="18"/>
      <c r="CZ16" s="30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</row>
    <row r="17" spans="2:118" s="17" customFormat="1" ht="12" customHeight="1" x14ac:dyDescent="0.3">
      <c r="B17" s="62" t="s">
        <v>61</v>
      </c>
      <c r="C17" s="63">
        <f>SUM(C5:C14)</f>
        <v>35.927543712161295</v>
      </c>
      <c r="D17" s="63">
        <f t="shared" ref="D17:G17" si="0">SUM(D5:D14)</f>
        <v>33.968094083870454</v>
      </c>
      <c r="E17" s="63">
        <f t="shared" si="0"/>
        <v>34.969645544457109</v>
      </c>
      <c r="F17" s="63">
        <f t="shared" si="0"/>
        <v>36.059210526725799</v>
      </c>
      <c r="G17" s="63">
        <f t="shared" si="0"/>
        <v>37.209571997867236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5"/>
      <c r="AI17" s="50"/>
      <c r="AJ17" s="51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3"/>
      <c r="BZ17" s="31"/>
      <c r="CA17" s="31"/>
      <c r="CC17" s="50"/>
      <c r="CD17" s="51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3"/>
      <c r="CW17" s="31"/>
      <c r="CX17" s="31"/>
      <c r="CZ17" s="30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</row>
    <row r="18" spans="2:118" s="17" customFormat="1" ht="12" customHeight="1" x14ac:dyDescent="0.3">
      <c r="B18" s="15"/>
      <c r="C18" s="8"/>
      <c r="D18" s="8"/>
      <c r="E18" s="8"/>
      <c r="F18" s="8"/>
      <c r="G18" s="8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25"/>
      <c r="AC18" s="25"/>
      <c r="AJ18" s="30"/>
    </row>
    <row r="19" spans="2:118" s="17" customFormat="1" ht="12" customHeight="1" x14ac:dyDescent="0.3">
      <c r="B19" s="4" t="s">
        <v>20</v>
      </c>
      <c r="C19" s="5"/>
      <c r="D19" s="5"/>
      <c r="E19" s="5"/>
      <c r="F19" s="5"/>
      <c r="G19" s="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35"/>
      <c r="AC19" s="35"/>
      <c r="AJ19" s="30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49"/>
      <c r="BX19" s="49"/>
      <c r="BY19" s="49"/>
      <c r="BZ19" s="18"/>
      <c r="CA19" s="18"/>
    </row>
    <row r="20" spans="2:118" s="17" customFormat="1" ht="12" customHeight="1" x14ac:dyDescent="0.3">
      <c r="B20" s="3" t="s">
        <v>16</v>
      </c>
      <c r="C20" s="6">
        <f>C5</f>
        <v>13.496997263727195</v>
      </c>
      <c r="D20" s="6">
        <f t="shared" ref="D20:G20" si="1">D5</f>
        <v>13.496997263727195</v>
      </c>
      <c r="E20" s="6">
        <f t="shared" si="1"/>
        <v>13.496997263727195</v>
      </c>
      <c r="F20" s="6">
        <f t="shared" si="1"/>
        <v>13.496997263727195</v>
      </c>
      <c r="G20" s="6">
        <f t="shared" si="1"/>
        <v>13.496997263727195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J20" s="30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49"/>
      <c r="BX20" s="49"/>
      <c r="BY20" s="49"/>
    </row>
    <row r="21" spans="2:118" s="17" customFormat="1" ht="12" customHeight="1" x14ac:dyDescent="0.3">
      <c r="B21" s="3" t="s">
        <v>17</v>
      </c>
      <c r="C21" s="6">
        <f>C6</f>
        <v>6.008248359644222</v>
      </c>
      <c r="D21" s="6">
        <f t="shared" ref="D21:G21" si="2">D6</f>
        <v>2.930956312399688</v>
      </c>
      <c r="E21" s="6">
        <f t="shared" si="2"/>
        <v>4.3962577346202503</v>
      </c>
      <c r="F21" s="6">
        <f t="shared" si="2"/>
        <v>5.8617358908200945</v>
      </c>
      <c r="G21" s="6">
        <f t="shared" si="2"/>
        <v>7.3272140470199378</v>
      </c>
      <c r="AJ21" s="30"/>
    </row>
    <row r="22" spans="2:118" s="17" customFormat="1" ht="12" customHeight="1" x14ac:dyDescent="0.3">
      <c r="B22" s="3" t="s">
        <v>22</v>
      </c>
      <c r="C22" s="6">
        <f>C8</f>
        <v>0.9425223115067255</v>
      </c>
      <c r="D22" s="6">
        <f t="shared" ref="D22:G22" si="3">D8</f>
        <v>0.9426990454860068</v>
      </c>
      <c r="E22" s="6">
        <f t="shared" si="3"/>
        <v>0.9426990454860068</v>
      </c>
      <c r="F22" s="6">
        <f t="shared" si="3"/>
        <v>0.9425223115067255</v>
      </c>
      <c r="G22" s="6">
        <f t="shared" si="3"/>
        <v>0.9425223115067255</v>
      </c>
      <c r="AJ22" s="30"/>
    </row>
    <row r="23" spans="2:118" s="17" customFormat="1" ht="12" customHeight="1" x14ac:dyDescent="0.3">
      <c r="B23" s="3" t="s">
        <v>23</v>
      </c>
      <c r="C23" s="6">
        <f>C17-C20-C21-C22</f>
        <v>15.479775777283155</v>
      </c>
      <c r="D23" s="6">
        <f t="shared" ref="D23:G23" si="4">D17-D20-D21-D22</f>
        <v>16.597441462257567</v>
      </c>
      <c r="E23" s="6">
        <f t="shared" si="4"/>
        <v>16.133691500623659</v>
      </c>
      <c r="F23" s="6">
        <f t="shared" si="4"/>
        <v>15.757955060671787</v>
      </c>
      <c r="G23" s="6">
        <f t="shared" si="4"/>
        <v>15.44283837561338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6"/>
      <c r="AC23" s="57"/>
      <c r="AD23" s="55"/>
      <c r="AE23" s="55"/>
      <c r="AF23" s="55"/>
      <c r="AG23" s="55"/>
      <c r="AJ23" s="30"/>
    </row>
    <row r="24" spans="2:118" s="17" customFormat="1" ht="12" customHeight="1" x14ac:dyDescent="0.3">
      <c r="B24" s="3" t="s">
        <v>21</v>
      </c>
      <c r="C24" s="6">
        <f>C15</f>
        <v>0</v>
      </c>
      <c r="D24" s="6">
        <f t="shared" ref="D24:G24" si="5">D15</f>
        <v>0</v>
      </c>
      <c r="E24" s="6">
        <f t="shared" si="5"/>
        <v>0</v>
      </c>
      <c r="F24" s="6">
        <f t="shared" si="5"/>
        <v>0</v>
      </c>
      <c r="G24" s="6">
        <f t="shared" si="5"/>
        <v>0</v>
      </c>
    </row>
    <row r="25" spans="2:118" ht="12" customHeight="1" x14ac:dyDescent="0.3"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</row>
    <row r="26" spans="2:118" ht="12" customHeight="1" x14ac:dyDescent="0.3">
      <c r="B26" s="3" t="s">
        <v>26</v>
      </c>
      <c r="C26" s="7">
        <f>SUM(C20:C24)</f>
        <v>35.927543712161295</v>
      </c>
      <c r="D26" s="7">
        <f t="shared" ref="D26:G26" si="6">SUM(D20:D24)</f>
        <v>33.968094083870454</v>
      </c>
      <c r="E26" s="7">
        <f t="shared" si="6"/>
        <v>34.969645544457109</v>
      </c>
      <c r="F26" s="7">
        <f t="shared" si="6"/>
        <v>36.059210526725799</v>
      </c>
      <c r="G26" s="7">
        <f t="shared" si="6"/>
        <v>37.209571997867236</v>
      </c>
    </row>
    <row r="27" spans="2:118" ht="12" customHeight="1" x14ac:dyDescent="0.3"/>
    <row r="28" spans="2:118" ht="12" customHeight="1" x14ac:dyDescent="0.3">
      <c r="B28" s="15"/>
      <c r="C28" s="16"/>
      <c r="E28" s="11"/>
      <c r="F28" s="11"/>
      <c r="G28" s="11"/>
    </row>
    <row r="29" spans="2:118" ht="12" customHeight="1" x14ac:dyDescent="0.3"/>
    <row r="30" spans="2:118" ht="12" customHeight="1" x14ac:dyDescent="0.3"/>
    <row r="31" spans="2:118" ht="12" customHeight="1" x14ac:dyDescent="0.3"/>
    <row r="32" spans="2:118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36"/>
  <sheetViews>
    <sheetView topLeftCell="A19" zoomScale="85" zoomScaleNormal="85" workbookViewId="0">
      <selection activeCell="G22" sqref="G22"/>
    </sheetView>
  </sheetViews>
  <sheetFormatPr defaultColWidth="9.109375" defaultRowHeight="13.8" x14ac:dyDescent="0.3"/>
  <cols>
    <col min="1" max="1" width="32.88671875" style="70" bestFit="1" customWidth="1"/>
    <col min="2" max="6" width="12.109375" style="70" customWidth="1"/>
    <col min="7" max="7" width="10.33203125" style="70" customWidth="1"/>
    <col min="8" max="8" width="9.109375" style="70"/>
    <col min="9" max="9" width="34.109375" style="70" bestFit="1" customWidth="1"/>
    <col min="10" max="10" width="14" style="70" bestFit="1" customWidth="1"/>
    <col min="11" max="17" width="9.109375" style="70"/>
    <col min="18" max="18" width="10" style="70" bestFit="1" customWidth="1"/>
    <col min="19" max="16384" width="9.109375" style="70"/>
  </cols>
  <sheetData>
    <row r="1" spans="1:21" ht="14.4" thickBot="1" x14ac:dyDescent="0.35">
      <c r="A1" s="91" t="s">
        <v>51</v>
      </c>
      <c r="B1" s="92"/>
      <c r="C1" s="93"/>
    </row>
    <row r="2" spans="1:21" ht="14.4" thickTop="1" x14ac:dyDescent="0.3">
      <c r="A2" s="82" t="s">
        <v>47</v>
      </c>
      <c r="B2" s="71">
        <v>277.77999999999997</v>
      </c>
      <c r="C2" s="72" t="s">
        <v>48</v>
      </c>
    </row>
    <row r="3" spans="1:21" x14ac:dyDescent="0.3">
      <c r="A3" s="82" t="s">
        <v>50</v>
      </c>
      <c r="B3" s="71">
        <v>3.4119999999999999</v>
      </c>
      <c r="C3" s="72" t="s">
        <v>13</v>
      </c>
    </row>
    <row r="4" spans="1:21" x14ac:dyDescent="0.3">
      <c r="A4" s="82" t="s">
        <v>49</v>
      </c>
      <c r="B4" s="71">
        <v>100</v>
      </c>
      <c r="C4" s="72" t="s">
        <v>13</v>
      </c>
    </row>
    <row r="5" spans="1:21" ht="14.4" thickBot="1" x14ac:dyDescent="0.35">
      <c r="A5" s="83" t="s">
        <v>68</v>
      </c>
      <c r="B5" s="73">
        <v>10.7639</v>
      </c>
      <c r="C5" s="74" t="s">
        <v>69</v>
      </c>
    </row>
    <row r="7" spans="1:21" x14ac:dyDescent="0.3">
      <c r="A7" s="70" t="s">
        <v>60</v>
      </c>
      <c r="B7" s="89" t="s">
        <v>63</v>
      </c>
      <c r="C7" s="89" t="s">
        <v>64</v>
      </c>
      <c r="D7" s="89" t="s">
        <v>65</v>
      </c>
      <c r="E7" s="89" t="s">
        <v>66</v>
      </c>
      <c r="F7" s="89" t="s">
        <v>67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x14ac:dyDescent="0.3">
      <c r="A8" s="70" t="s">
        <v>59</v>
      </c>
      <c r="B8" s="70">
        <v>4982.1899999999996</v>
      </c>
      <c r="C8" s="70">
        <v>4982.1899999999996</v>
      </c>
      <c r="D8" s="70">
        <v>4982.1899999999996</v>
      </c>
      <c r="E8" s="70">
        <v>4982.1899999999996</v>
      </c>
      <c r="F8" s="70">
        <v>4982.1899999999996</v>
      </c>
    </row>
    <row r="9" spans="1:21" x14ac:dyDescent="0.3">
      <c r="A9" s="70" t="s">
        <v>28</v>
      </c>
      <c r="B9" s="70">
        <v>2032.87</v>
      </c>
      <c r="C9" s="70">
        <v>1922</v>
      </c>
      <c r="D9" s="70">
        <v>1978.67</v>
      </c>
      <c r="E9" s="70">
        <v>2040.32</v>
      </c>
      <c r="F9" s="70">
        <v>2105.41</v>
      </c>
    </row>
    <row r="10" spans="1:21" x14ac:dyDescent="0.3">
      <c r="A10" s="70" t="s">
        <v>30</v>
      </c>
      <c r="B10" s="70">
        <v>1746.87</v>
      </c>
      <c r="C10" s="70">
        <v>1571.4</v>
      </c>
      <c r="D10" s="70">
        <v>1656.68</v>
      </c>
      <c r="E10" s="70">
        <v>1743.86</v>
      </c>
      <c r="F10" s="70">
        <v>1832.42</v>
      </c>
    </row>
    <row r="11" spans="1:21" x14ac:dyDescent="0.3">
      <c r="A11" s="84" t="s">
        <v>31</v>
      </c>
      <c r="B11" s="70">
        <v>286</v>
      </c>
      <c r="C11" s="70">
        <v>350.6</v>
      </c>
      <c r="D11" s="70">
        <v>321.99</v>
      </c>
      <c r="E11" s="70">
        <v>296.45999999999998</v>
      </c>
      <c r="F11" s="70">
        <v>272.99</v>
      </c>
    </row>
    <row r="12" spans="1:21" x14ac:dyDescent="0.3">
      <c r="A12" s="84" t="s">
        <v>29</v>
      </c>
      <c r="B12" s="70">
        <v>254159.38</v>
      </c>
      <c r="C12" s="70">
        <v>240309.1</v>
      </c>
      <c r="D12" s="70">
        <v>243609.97</v>
      </c>
      <c r="E12" s="70">
        <v>247735.98</v>
      </c>
      <c r="F12" s="70">
        <v>249663.59</v>
      </c>
    </row>
    <row r="13" spans="1:21" x14ac:dyDescent="0.3">
      <c r="A13" s="84" t="s">
        <v>32</v>
      </c>
      <c r="B13" s="70">
        <v>210.02</v>
      </c>
      <c r="C13" s="70">
        <v>224.96</v>
      </c>
      <c r="D13" s="70">
        <v>209.63</v>
      </c>
      <c r="E13" s="70">
        <v>195.54</v>
      </c>
      <c r="F13" s="70">
        <v>182.51</v>
      </c>
    </row>
    <row r="14" spans="1:21" x14ac:dyDescent="0.3">
      <c r="A14" s="84" t="s">
        <v>33</v>
      </c>
      <c r="B14" s="70">
        <v>232.67</v>
      </c>
      <c r="C14" s="70">
        <v>297.26</v>
      </c>
      <c r="D14" s="70">
        <v>268.64999999999998</v>
      </c>
      <c r="E14" s="70">
        <v>243.13</v>
      </c>
      <c r="F14" s="70">
        <v>219.65</v>
      </c>
    </row>
    <row r="15" spans="1:21" x14ac:dyDescent="0.3">
      <c r="A15" s="84" t="s">
        <v>34</v>
      </c>
      <c r="B15" s="70">
        <v>218.26</v>
      </c>
      <c r="C15" s="70">
        <v>205.24</v>
      </c>
      <c r="D15" s="70">
        <v>215.71</v>
      </c>
      <c r="E15" s="70">
        <v>226.46</v>
      </c>
      <c r="F15" s="70">
        <v>237.17</v>
      </c>
    </row>
    <row r="16" spans="1:21" x14ac:dyDescent="0.3">
      <c r="A16" s="84" t="s">
        <v>35</v>
      </c>
      <c r="B16" s="70">
        <v>339.96</v>
      </c>
      <c r="C16" s="70">
        <v>165.84</v>
      </c>
      <c r="D16" s="70">
        <v>248.75</v>
      </c>
      <c r="E16" s="70">
        <v>331.67</v>
      </c>
      <c r="F16" s="70">
        <v>414.59</v>
      </c>
    </row>
    <row r="17" spans="1:20" x14ac:dyDescent="0.3">
      <c r="A17" s="84" t="s">
        <v>36</v>
      </c>
      <c r="B17" s="70">
        <v>106.87</v>
      </c>
      <c r="C17" s="70">
        <v>106.87</v>
      </c>
      <c r="D17" s="70">
        <v>106.87</v>
      </c>
      <c r="E17" s="70">
        <v>106.87</v>
      </c>
      <c r="F17" s="70">
        <v>106.87</v>
      </c>
    </row>
    <row r="18" spans="1:20" x14ac:dyDescent="0.3">
      <c r="A18" s="84" t="s">
        <v>37</v>
      </c>
      <c r="B18" s="70">
        <v>763.69</v>
      </c>
      <c r="C18" s="70">
        <v>763.69</v>
      </c>
      <c r="D18" s="70">
        <v>763.69</v>
      </c>
      <c r="E18" s="70">
        <v>763.69</v>
      </c>
      <c r="F18" s="70">
        <v>763.69</v>
      </c>
    </row>
    <row r="19" spans="1:20" x14ac:dyDescent="0.3">
      <c r="A19" s="84" t="s">
        <v>38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</row>
    <row r="20" spans="1:20" x14ac:dyDescent="0.3">
      <c r="A20" s="84" t="s">
        <v>39</v>
      </c>
      <c r="B20" s="70">
        <v>108</v>
      </c>
      <c r="C20" s="70">
        <v>104.73</v>
      </c>
      <c r="D20" s="70">
        <v>111.96</v>
      </c>
      <c r="E20" s="70">
        <v>119.56</v>
      </c>
      <c r="F20" s="70">
        <v>127.53</v>
      </c>
    </row>
    <row r="21" spans="1:20" x14ac:dyDescent="0.3">
      <c r="A21" s="84" t="s">
        <v>40</v>
      </c>
      <c r="B21" s="70">
        <v>0.06</v>
      </c>
      <c r="C21" s="70">
        <v>0.06</v>
      </c>
      <c r="D21" s="70">
        <v>0.06</v>
      </c>
      <c r="E21" s="70">
        <v>0.06</v>
      </c>
      <c r="F21" s="70">
        <v>0.06</v>
      </c>
    </row>
    <row r="22" spans="1:20" x14ac:dyDescent="0.3">
      <c r="A22" s="84" t="s">
        <v>41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</row>
    <row r="23" spans="1:20" x14ac:dyDescent="0.3">
      <c r="A23" s="84" t="s">
        <v>42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</row>
    <row r="24" spans="1:20" x14ac:dyDescent="0.3">
      <c r="A24" s="84" t="s">
        <v>43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</row>
    <row r="25" spans="1:20" x14ac:dyDescent="0.3">
      <c r="A25" s="84" t="s">
        <v>44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</row>
    <row r="26" spans="1:20" x14ac:dyDescent="0.3">
      <c r="A26" s="84" t="s">
        <v>45</v>
      </c>
      <c r="B26" s="70">
        <v>53.33</v>
      </c>
      <c r="C26" s="70">
        <v>53.34</v>
      </c>
      <c r="D26" s="70">
        <v>53.34</v>
      </c>
      <c r="E26" s="70">
        <v>53.33</v>
      </c>
      <c r="F26" s="70">
        <v>53.33</v>
      </c>
    </row>
    <row r="27" spans="1:20" x14ac:dyDescent="0.3">
      <c r="A27" s="70" t="s">
        <v>53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</row>
    <row r="28" spans="1:20" x14ac:dyDescent="0.3">
      <c r="A28" s="70" t="s">
        <v>54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</row>
    <row r="30" spans="1:20" x14ac:dyDescent="0.3">
      <c r="A30" s="85" t="s">
        <v>106</v>
      </c>
      <c r="B30" s="90" t="str">
        <f t="shared" ref="B30:F30" si="0">B7</f>
        <v>baseline</v>
      </c>
      <c r="C30" s="90" t="str">
        <f t="shared" si="0"/>
        <v>eem_lpd_04</v>
      </c>
      <c r="D30" s="90" t="str">
        <f t="shared" si="0"/>
        <v>eem_lpd_06</v>
      </c>
      <c r="E30" s="90" t="str">
        <f t="shared" si="0"/>
        <v>eem_lpd_08</v>
      </c>
      <c r="F30" s="90" t="str">
        <f t="shared" si="0"/>
        <v>eem_lpd_10</v>
      </c>
      <c r="G30" s="78"/>
      <c r="I30" s="75"/>
      <c r="J30" s="76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1:20" x14ac:dyDescent="0.3">
      <c r="A31" s="86" t="s">
        <v>62</v>
      </c>
      <c r="B31" s="95">
        <f>B8*$B$5</f>
        <v>53627.794940999993</v>
      </c>
      <c r="C31" s="95">
        <f t="shared" ref="C31:F31" si="1">C8*$B$5</f>
        <v>53627.794940999993</v>
      </c>
      <c r="D31" s="95">
        <f t="shared" si="1"/>
        <v>53627.794940999993</v>
      </c>
      <c r="E31" s="95">
        <f t="shared" si="1"/>
        <v>53627.794940999993</v>
      </c>
      <c r="F31" s="95">
        <f t="shared" si="1"/>
        <v>53627.794940999993</v>
      </c>
      <c r="G31" s="78"/>
      <c r="I31" s="75"/>
      <c r="J31" s="76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1:20" x14ac:dyDescent="0.3">
      <c r="A32" s="87" t="s">
        <v>46</v>
      </c>
      <c r="B32" s="96">
        <f t="shared" ref="B32:F33" si="2">B9*$B$2</f>
        <v>564690.62859999994</v>
      </c>
      <c r="C32" s="96">
        <f t="shared" si="2"/>
        <v>533893.15999999992</v>
      </c>
      <c r="D32" s="96">
        <f t="shared" si="2"/>
        <v>549634.95259999996</v>
      </c>
      <c r="E32" s="96">
        <f t="shared" si="2"/>
        <v>566760.08959999995</v>
      </c>
      <c r="F32" s="96">
        <f t="shared" si="2"/>
        <v>584840.78979999991</v>
      </c>
      <c r="G32" s="78"/>
      <c r="I32" s="75"/>
      <c r="J32" s="76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1:20" x14ac:dyDescent="0.3">
      <c r="A33" s="87" t="s">
        <v>93</v>
      </c>
      <c r="B33" s="96">
        <f t="shared" si="2"/>
        <v>485245.54859999992</v>
      </c>
      <c r="C33" s="96">
        <f t="shared" ref="C33:F33" si="3">C10*$B$2</f>
        <v>436503.49199999997</v>
      </c>
      <c r="D33" s="96">
        <f t="shared" si="3"/>
        <v>460192.57039999997</v>
      </c>
      <c r="E33" s="96">
        <f t="shared" si="3"/>
        <v>484409.43079999991</v>
      </c>
      <c r="F33" s="96">
        <f t="shared" si="3"/>
        <v>509009.62759999995</v>
      </c>
      <c r="G33" s="78"/>
      <c r="I33" s="75"/>
      <c r="J33" s="76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1:20" x14ac:dyDescent="0.3">
      <c r="A34" s="94" t="s">
        <v>70</v>
      </c>
      <c r="B34" s="96">
        <f t="shared" ref="B34:F34" si="4">B11*$B$2</f>
        <v>79445.079999999987</v>
      </c>
      <c r="C34" s="96">
        <f t="shared" si="4"/>
        <v>97389.667999999991</v>
      </c>
      <c r="D34" s="96">
        <f t="shared" si="4"/>
        <v>89442.382199999993</v>
      </c>
      <c r="E34" s="96">
        <f t="shared" si="4"/>
        <v>82350.65879999999</v>
      </c>
      <c r="F34" s="96">
        <f t="shared" si="4"/>
        <v>75831.162199999992</v>
      </c>
      <c r="G34" s="78"/>
      <c r="I34" s="75"/>
      <c r="J34" s="76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1:20" x14ac:dyDescent="0.3">
      <c r="A35" s="86" t="s">
        <v>29</v>
      </c>
      <c r="B35" s="95">
        <f>B12</f>
        <v>254159.38</v>
      </c>
      <c r="C35" s="95">
        <f t="shared" ref="C35:F35" si="5">C12</f>
        <v>240309.1</v>
      </c>
      <c r="D35" s="95">
        <f t="shared" si="5"/>
        <v>243609.97</v>
      </c>
      <c r="E35" s="95">
        <f t="shared" si="5"/>
        <v>247735.98</v>
      </c>
      <c r="F35" s="95">
        <f t="shared" si="5"/>
        <v>249663.59</v>
      </c>
      <c r="G35" s="78"/>
      <c r="I35" s="75"/>
      <c r="J35" s="76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1:20" x14ac:dyDescent="0.3">
      <c r="A36" s="94" t="s">
        <v>92</v>
      </c>
      <c r="B36" s="96">
        <f t="shared" ref="B36:F36" si="6">B13*$B$2</f>
        <v>58339.355599999995</v>
      </c>
      <c r="C36" s="96">
        <f t="shared" si="6"/>
        <v>62489.388799999993</v>
      </c>
      <c r="D36" s="96">
        <f t="shared" si="6"/>
        <v>58231.021399999991</v>
      </c>
      <c r="E36" s="96">
        <f t="shared" si="6"/>
        <v>54317.10119999999</v>
      </c>
      <c r="F36" s="96">
        <f t="shared" si="6"/>
        <v>50697.627799999995</v>
      </c>
      <c r="G36" s="78"/>
      <c r="I36" s="75"/>
      <c r="J36" s="76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1:20" x14ac:dyDescent="0.3">
      <c r="A37" s="94" t="s">
        <v>71</v>
      </c>
      <c r="B37" s="96">
        <f t="shared" ref="B37:F37" si="7">B14*$B$2</f>
        <v>64631.072599999992</v>
      </c>
      <c r="C37" s="96">
        <f t="shared" si="7"/>
        <v>82572.882799999992</v>
      </c>
      <c r="D37" s="96">
        <f t="shared" si="7"/>
        <v>74625.59699999998</v>
      </c>
      <c r="E37" s="96">
        <f t="shared" si="7"/>
        <v>67536.651399999988</v>
      </c>
      <c r="F37" s="96">
        <f t="shared" si="7"/>
        <v>61014.376999999993</v>
      </c>
      <c r="G37" s="78"/>
      <c r="I37" s="75"/>
      <c r="J37" s="76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0" x14ac:dyDescent="0.3">
      <c r="A38" s="94" t="s">
        <v>94</v>
      </c>
      <c r="B38" s="96">
        <f t="shared" ref="B38:F38" si="8">B15*$B$2</f>
        <v>60628.26279999999</v>
      </c>
      <c r="C38" s="96">
        <f t="shared" si="8"/>
        <v>57011.567199999998</v>
      </c>
      <c r="D38" s="96">
        <f t="shared" si="8"/>
        <v>59919.923799999997</v>
      </c>
      <c r="E38" s="96">
        <f t="shared" si="8"/>
        <v>62906.058799999999</v>
      </c>
      <c r="F38" s="96">
        <f t="shared" si="8"/>
        <v>65881.082599999994</v>
      </c>
      <c r="G38" s="78"/>
      <c r="I38" s="75"/>
      <c r="J38" s="76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1:20" x14ac:dyDescent="0.3">
      <c r="A39" s="94" t="s">
        <v>95</v>
      </c>
      <c r="B39" s="96">
        <f t="shared" ref="B39:F39" si="9">B16*$B$2</f>
        <v>94434.088799999983</v>
      </c>
      <c r="C39" s="96">
        <f t="shared" si="9"/>
        <v>46067.035199999998</v>
      </c>
      <c r="D39" s="96">
        <f t="shared" si="9"/>
        <v>69097.774999999994</v>
      </c>
      <c r="E39" s="96">
        <f t="shared" si="9"/>
        <v>92131.292600000001</v>
      </c>
      <c r="F39" s="96">
        <f t="shared" si="9"/>
        <v>115164.81019999998</v>
      </c>
      <c r="G39" s="78"/>
      <c r="I39" s="75"/>
      <c r="J39" s="76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1:20" x14ac:dyDescent="0.3">
      <c r="A40" s="94" t="s">
        <v>96</v>
      </c>
      <c r="B40" s="96">
        <f t="shared" ref="B40:F40" si="10">B17*$B$2</f>
        <v>29686.348599999998</v>
      </c>
      <c r="C40" s="96">
        <f t="shared" si="10"/>
        <v>29686.348599999998</v>
      </c>
      <c r="D40" s="96">
        <f t="shared" si="10"/>
        <v>29686.348599999998</v>
      </c>
      <c r="E40" s="96">
        <f t="shared" si="10"/>
        <v>29686.348599999998</v>
      </c>
      <c r="F40" s="96">
        <f t="shared" si="10"/>
        <v>29686.348599999998</v>
      </c>
      <c r="G40" s="78"/>
      <c r="I40" s="75"/>
      <c r="J40" s="76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1:20" x14ac:dyDescent="0.3">
      <c r="A41" s="94" t="s">
        <v>97</v>
      </c>
      <c r="B41" s="96">
        <f t="shared" ref="B41:F41" si="11">B18*$B$2</f>
        <v>212137.8082</v>
      </c>
      <c r="C41" s="96">
        <f t="shared" si="11"/>
        <v>212137.8082</v>
      </c>
      <c r="D41" s="96">
        <f t="shared" si="11"/>
        <v>212137.8082</v>
      </c>
      <c r="E41" s="96">
        <f t="shared" si="11"/>
        <v>212137.8082</v>
      </c>
      <c r="F41" s="96">
        <f t="shared" si="11"/>
        <v>212137.8082</v>
      </c>
      <c r="G41" s="78"/>
      <c r="I41" s="75"/>
      <c r="J41" s="76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1:20" x14ac:dyDescent="0.3">
      <c r="A42" s="94" t="s">
        <v>98</v>
      </c>
      <c r="B42" s="96">
        <f t="shared" ref="B42:F42" si="12">B19*$B$2</f>
        <v>0</v>
      </c>
      <c r="C42" s="96">
        <f t="shared" si="12"/>
        <v>0</v>
      </c>
      <c r="D42" s="96">
        <f t="shared" si="12"/>
        <v>0</v>
      </c>
      <c r="E42" s="96">
        <f t="shared" si="12"/>
        <v>0</v>
      </c>
      <c r="F42" s="96">
        <f t="shared" si="12"/>
        <v>0</v>
      </c>
      <c r="G42" s="78"/>
      <c r="I42" s="75"/>
      <c r="J42" s="76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1:20" x14ac:dyDescent="0.3">
      <c r="A43" s="94" t="s">
        <v>99</v>
      </c>
      <c r="B43" s="96">
        <f t="shared" ref="B43:F43" si="13">B20*$B$2</f>
        <v>30000.239999999998</v>
      </c>
      <c r="C43" s="96">
        <f t="shared" si="13"/>
        <v>29091.899399999998</v>
      </c>
      <c r="D43" s="96">
        <f t="shared" si="13"/>
        <v>31100.248799999994</v>
      </c>
      <c r="E43" s="96">
        <f t="shared" si="13"/>
        <v>33211.376799999998</v>
      </c>
      <c r="F43" s="96">
        <f t="shared" si="13"/>
        <v>35425.2834</v>
      </c>
      <c r="G43" s="78"/>
      <c r="I43" s="75"/>
      <c r="J43" s="76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1:20" x14ac:dyDescent="0.3">
      <c r="A44" s="94" t="s">
        <v>100</v>
      </c>
      <c r="B44" s="96">
        <f t="shared" ref="B44:F44" si="14">B21*$B$2</f>
        <v>16.666799999999999</v>
      </c>
      <c r="C44" s="96">
        <f t="shared" si="14"/>
        <v>16.666799999999999</v>
      </c>
      <c r="D44" s="96">
        <f t="shared" si="14"/>
        <v>16.666799999999999</v>
      </c>
      <c r="E44" s="96">
        <f t="shared" si="14"/>
        <v>16.666799999999999</v>
      </c>
      <c r="F44" s="96">
        <f t="shared" si="14"/>
        <v>16.666799999999999</v>
      </c>
      <c r="G44" s="78"/>
      <c r="I44" s="75"/>
      <c r="J44" s="76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1:20" x14ac:dyDescent="0.3">
      <c r="A45" s="94" t="s">
        <v>101</v>
      </c>
      <c r="B45" s="96">
        <f t="shared" ref="B45:F45" si="15">B22*$B$2</f>
        <v>0</v>
      </c>
      <c r="C45" s="96">
        <f t="shared" si="15"/>
        <v>0</v>
      </c>
      <c r="D45" s="96">
        <f t="shared" si="15"/>
        <v>0</v>
      </c>
      <c r="E45" s="96">
        <f t="shared" si="15"/>
        <v>0</v>
      </c>
      <c r="F45" s="96">
        <f t="shared" si="15"/>
        <v>0</v>
      </c>
      <c r="G45" s="78"/>
      <c r="I45" s="75"/>
      <c r="J45" s="76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1:20" x14ac:dyDescent="0.3">
      <c r="A46" s="94" t="s">
        <v>102</v>
      </c>
      <c r="B46" s="96">
        <f t="shared" ref="B46:F46" si="16">B23*$B$2</f>
        <v>0</v>
      </c>
      <c r="C46" s="96">
        <f t="shared" si="16"/>
        <v>0</v>
      </c>
      <c r="D46" s="96">
        <f t="shared" si="16"/>
        <v>0</v>
      </c>
      <c r="E46" s="96">
        <f t="shared" si="16"/>
        <v>0</v>
      </c>
      <c r="F46" s="96">
        <f t="shared" si="16"/>
        <v>0</v>
      </c>
      <c r="G46" s="78"/>
      <c r="I46" s="75"/>
      <c r="J46" s="76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1:20" x14ac:dyDescent="0.3">
      <c r="A47" s="94" t="s">
        <v>103</v>
      </c>
      <c r="B47" s="96">
        <f t="shared" ref="B47:F47" si="17">B24*$B$2</f>
        <v>0</v>
      </c>
      <c r="C47" s="96">
        <f t="shared" si="17"/>
        <v>0</v>
      </c>
      <c r="D47" s="96">
        <f t="shared" si="17"/>
        <v>0</v>
      </c>
      <c r="E47" s="96">
        <f t="shared" si="17"/>
        <v>0</v>
      </c>
      <c r="F47" s="96">
        <f t="shared" si="17"/>
        <v>0</v>
      </c>
      <c r="G47" s="78"/>
      <c r="I47" s="75"/>
      <c r="J47" s="76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1:20" x14ac:dyDescent="0.3">
      <c r="A48" s="94" t="s">
        <v>104</v>
      </c>
      <c r="B48" s="96">
        <f t="shared" ref="B48:F48" si="18">B25*$B$2</f>
        <v>0</v>
      </c>
      <c r="C48" s="96">
        <f t="shared" si="18"/>
        <v>0</v>
      </c>
      <c r="D48" s="96">
        <f t="shared" si="18"/>
        <v>0</v>
      </c>
      <c r="E48" s="96">
        <f t="shared" si="18"/>
        <v>0</v>
      </c>
      <c r="F48" s="96">
        <f t="shared" si="18"/>
        <v>0</v>
      </c>
      <c r="G48" s="78"/>
      <c r="I48" s="75"/>
      <c r="J48" s="76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1:20" x14ac:dyDescent="0.3">
      <c r="A49" s="94" t="s">
        <v>72</v>
      </c>
      <c r="B49" s="96">
        <f t="shared" ref="B49:F49" si="19">B26*$B$2</f>
        <v>14814.007399999999</v>
      </c>
      <c r="C49" s="96">
        <f t="shared" si="19"/>
        <v>14816.7852</v>
      </c>
      <c r="D49" s="96">
        <f t="shared" si="19"/>
        <v>14816.7852</v>
      </c>
      <c r="E49" s="96">
        <f t="shared" si="19"/>
        <v>14814.007399999999</v>
      </c>
      <c r="F49" s="96">
        <f t="shared" si="19"/>
        <v>14814.007399999999</v>
      </c>
      <c r="G49" s="78"/>
      <c r="I49" s="75"/>
      <c r="J49" s="76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1:20" x14ac:dyDescent="0.3">
      <c r="A50" s="94" t="s">
        <v>55</v>
      </c>
      <c r="B50" s="96">
        <f t="shared" ref="B50:F50" si="20">B27*$B$2</f>
        <v>0</v>
      </c>
      <c r="C50" s="96">
        <f t="shared" si="20"/>
        <v>0</v>
      </c>
      <c r="D50" s="96">
        <f t="shared" si="20"/>
        <v>0</v>
      </c>
      <c r="E50" s="96">
        <f t="shared" si="20"/>
        <v>0</v>
      </c>
      <c r="F50" s="96">
        <f t="shared" si="20"/>
        <v>0</v>
      </c>
      <c r="G50" s="78"/>
      <c r="I50" s="75"/>
      <c r="J50" s="76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0" x14ac:dyDescent="0.3">
      <c r="A51" s="88" t="s">
        <v>56</v>
      </c>
      <c r="B51" s="97">
        <f t="shared" ref="B51:F51" si="21">B28*$B$2</f>
        <v>0</v>
      </c>
      <c r="C51" s="97">
        <f t="shared" si="21"/>
        <v>0</v>
      </c>
      <c r="D51" s="97">
        <f t="shared" si="21"/>
        <v>0</v>
      </c>
      <c r="E51" s="97">
        <f t="shared" si="21"/>
        <v>0</v>
      </c>
      <c r="F51" s="97">
        <f t="shared" si="21"/>
        <v>0</v>
      </c>
      <c r="G51" s="78"/>
      <c r="I51" s="75"/>
      <c r="J51" s="76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1:20" x14ac:dyDescent="0.3">
      <c r="G52" s="78"/>
      <c r="I52" s="75"/>
      <c r="J52" s="76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0" x14ac:dyDescent="0.3">
      <c r="A53" s="85" t="s">
        <v>52</v>
      </c>
      <c r="B53" s="90" t="str">
        <f>B7</f>
        <v>baseline</v>
      </c>
      <c r="C53" s="90" t="str">
        <f>C7</f>
        <v>eem_lpd_04</v>
      </c>
      <c r="D53" s="90" t="str">
        <f>D7</f>
        <v>eem_lpd_06</v>
      </c>
      <c r="E53" s="90" t="str">
        <f>E7</f>
        <v>eem_lpd_08</v>
      </c>
      <c r="F53" s="90" t="str">
        <f>F7</f>
        <v>eem_lpd_10</v>
      </c>
      <c r="G53" s="78"/>
      <c r="I53" s="75"/>
      <c r="J53" s="76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1:20" x14ac:dyDescent="0.3">
      <c r="A54" s="86" t="s">
        <v>62</v>
      </c>
      <c r="B54" s="95">
        <f>B31</f>
        <v>53627.794940999993</v>
      </c>
      <c r="C54" s="95">
        <f t="shared" ref="C54:F54" si="22">C31</f>
        <v>53627.794940999993</v>
      </c>
      <c r="D54" s="95">
        <f t="shared" si="22"/>
        <v>53627.794940999993</v>
      </c>
      <c r="E54" s="95">
        <f t="shared" si="22"/>
        <v>53627.794940999993</v>
      </c>
      <c r="F54" s="95">
        <f t="shared" si="22"/>
        <v>53627.794940999993</v>
      </c>
      <c r="G54" s="78"/>
      <c r="I54" s="75"/>
      <c r="J54" s="76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0" x14ac:dyDescent="0.3">
      <c r="A55" s="87" t="s">
        <v>73</v>
      </c>
      <c r="B55" s="96">
        <f>B32*$B$3</f>
        <v>1926724.4247831998</v>
      </c>
      <c r="C55" s="96">
        <f>C32*$B$3</f>
        <v>1821643.4619199997</v>
      </c>
      <c r="D55" s="96">
        <f>D32*$B$3</f>
        <v>1875354.4582711998</v>
      </c>
      <c r="E55" s="96">
        <f>E32*$B$3</f>
        <v>1933785.4257151997</v>
      </c>
      <c r="F55" s="96">
        <f>F32*$B$3</f>
        <v>1995476.7747975998</v>
      </c>
      <c r="G55" s="78"/>
      <c r="I55" s="75"/>
      <c r="J55" s="76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1:20" x14ac:dyDescent="0.3">
      <c r="A56" s="87" t="s">
        <v>74</v>
      </c>
      <c r="B56" s="96">
        <f>B33*$B$3</f>
        <v>1655657.8118231997</v>
      </c>
      <c r="C56" s="96">
        <f t="shared" ref="C56:F56" si="23">C33*$B$3</f>
        <v>1489349.9147039999</v>
      </c>
      <c r="D56" s="96">
        <f t="shared" si="23"/>
        <v>1570177.0502047997</v>
      </c>
      <c r="E56" s="96">
        <f t="shared" si="23"/>
        <v>1652804.9778895997</v>
      </c>
      <c r="F56" s="96">
        <f t="shared" si="23"/>
        <v>1736740.8493711997</v>
      </c>
      <c r="G56" s="78"/>
      <c r="I56" s="75"/>
      <c r="J56" s="76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1:20" x14ac:dyDescent="0.3">
      <c r="A57" s="94" t="s">
        <v>75</v>
      </c>
      <c r="B57" s="98">
        <f>B34*$B$3</f>
        <v>271066.61295999994</v>
      </c>
      <c r="C57" s="98">
        <f t="shared" ref="C57:F57" si="24">C34*$B$3</f>
        <v>332293.54721599998</v>
      </c>
      <c r="D57" s="98">
        <f t="shared" si="24"/>
        <v>305177.40806639998</v>
      </c>
      <c r="E57" s="98">
        <f t="shared" si="24"/>
        <v>280980.44782559999</v>
      </c>
      <c r="F57" s="98">
        <f t="shared" si="24"/>
        <v>258735.92542639998</v>
      </c>
      <c r="G57" s="78"/>
      <c r="I57" s="75"/>
      <c r="J57" s="76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1:20" x14ac:dyDescent="0.3">
      <c r="A58" s="86" t="s">
        <v>105</v>
      </c>
      <c r="B58" s="95">
        <f>B35</f>
        <v>254159.38</v>
      </c>
      <c r="C58" s="95">
        <f>C35</f>
        <v>240309.1</v>
      </c>
      <c r="D58" s="95">
        <f>D35</f>
        <v>243609.97</v>
      </c>
      <c r="E58" s="95">
        <f>E35</f>
        <v>247735.98</v>
      </c>
      <c r="F58" s="95">
        <f>F35</f>
        <v>249663.59</v>
      </c>
      <c r="G58" s="78"/>
      <c r="I58" s="75"/>
      <c r="J58" s="76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1:20" x14ac:dyDescent="0.3">
      <c r="A59" s="94" t="s">
        <v>76</v>
      </c>
      <c r="B59" s="98">
        <f>B36*$B$3</f>
        <v>199053.88130719998</v>
      </c>
      <c r="C59" s="98">
        <f t="shared" ref="C59:F59" si="25">C36*$B$3</f>
        <v>213213.79458559997</v>
      </c>
      <c r="D59" s="98">
        <f t="shared" si="25"/>
        <v>198684.24501679995</v>
      </c>
      <c r="E59" s="98">
        <f t="shared" si="25"/>
        <v>185329.94929439996</v>
      </c>
      <c r="F59" s="98">
        <f t="shared" si="25"/>
        <v>172980.30605359998</v>
      </c>
      <c r="G59" s="78"/>
      <c r="I59" s="75"/>
      <c r="J59" s="76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1:20" x14ac:dyDescent="0.3">
      <c r="A60" s="94" t="s">
        <v>77</v>
      </c>
      <c r="B60" s="98">
        <f t="shared" ref="B60:F73" si="26">B37*$B$3</f>
        <v>220521.21971119996</v>
      </c>
      <c r="C60" s="98">
        <f t="shared" si="26"/>
        <v>281738.67611359997</v>
      </c>
      <c r="D60" s="98">
        <f t="shared" si="26"/>
        <v>254622.53696399991</v>
      </c>
      <c r="E60" s="98">
        <f t="shared" si="26"/>
        <v>230435.05457679994</v>
      </c>
      <c r="F60" s="98">
        <f t="shared" si="26"/>
        <v>208181.05432399997</v>
      </c>
      <c r="G60" s="78"/>
      <c r="I60" s="75"/>
      <c r="J60" s="76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1:20" x14ac:dyDescent="0.3">
      <c r="A61" s="94" t="s">
        <v>78</v>
      </c>
      <c r="B61" s="98">
        <f t="shared" si="26"/>
        <v>206863.63267359996</v>
      </c>
      <c r="C61" s="98">
        <f t="shared" si="26"/>
        <v>194523.46728639997</v>
      </c>
      <c r="D61" s="98">
        <f t="shared" si="26"/>
        <v>204446.78000559998</v>
      </c>
      <c r="E61" s="98">
        <f t="shared" si="26"/>
        <v>214635.4726256</v>
      </c>
      <c r="F61" s="98">
        <f t="shared" si="26"/>
        <v>224786.25383119998</v>
      </c>
      <c r="G61" s="78"/>
      <c r="I61" s="75"/>
      <c r="J61" s="76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1:20" x14ac:dyDescent="0.3">
      <c r="A62" s="94" t="s">
        <v>79</v>
      </c>
      <c r="B62" s="98">
        <f t="shared" si="26"/>
        <v>322209.11098559992</v>
      </c>
      <c r="C62" s="98">
        <f t="shared" si="26"/>
        <v>157180.72410239998</v>
      </c>
      <c r="D62" s="98">
        <f t="shared" si="26"/>
        <v>235761.60829999996</v>
      </c>
      <c r="E62" s="98">
        <f t="shared" si="26"/>
        <v>314351.97035119997</v>
      </c>
      <c r="F62" s="98">
        <f t="shared" si="26"/>
        <v>392942.33240239992</v>
      </c>
      <c r="G62" s="78"/>
      <c r="I62" s="75"/>
      <c r="J62" s="76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1:20" x14ac:dyDescent="0.3">
      <c r="A63" s="94" t="s">
        <v>80</v>
      </c>
      <c r="B63" s="98">
        <f t="shared" si="26"/>
        <v>101289.82142319999</v>
      </c>
      <c r="C63" s="98">
        <f t="shared" si="26"/>
        <v>101289.82142319999</v>
      </c>
      <c r="D63" s="98">
        <f t="shared" si="26"/>
        <v>101289.82142319999</v>
      </c>
      <c r="E63" s="98">
        <f t="shared" si="26"/>
        <v>101289.82142319999</v>
      </c>
      <c r="F63" s="98">
        <f t="shared" si="26"/>
        <v>101289.82142319999</v>
      </c>
      <c r="G63" s="78"/>
      <c r="I63" s="75"/>
      <c r="J63" s="76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1:20" x14ac:dyDescent="0.3">
      <c r="A64" s="94" t="s">
        <v>81</v>
      </c>
      <c r="B64" s="98">
        <f t="shared" si="26"/>
        <v>723814.20157839998</v>
      </c>
      <c r="C64" s="98">
        <f t="shared" si="26"/>
        <v>723814.20157839998</v>
      </c>
      <c r="D64" s="98">
        <f t="shared" si="26"/>
        <v>723814.20157839998</v>
      </c>
      <c r="E64" s="98">
        <f t="shared" si="26"/>
        <v>723814.20157839998</v>
      </c>
      <c r="F64" s="98">
        <f t="shared" si="26"/>
        <v>723814.20157839998</v>
      </c>
      <c r="G64" s="78"/>
      <c r="I64" s="75"/>
      <c r="J64" s="76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1:20" x14ac:dyDescent="0.3">
      <c r="A65" s="94" t="s">
        <v>82</v>
      </c>
      <c r="B65" s="98">
        <f t="shared" si="26"/>
        <v>0</v>
      </c>
      <c r="C65" s="98">
        <f t="shared" si="26"/>
        <v>0</v>
      </c>
      <c r="D65" s="98">
        <f t="shared" si="26"/>
        <v>0</v>
      </c>
      <c r="E65" s="98">
        <f t="shared" si="26"/>
        <v>0</v>
      </c>
      <c r="F65" s="98">
        <f t="shared" si="26"/>
        <v>0</v>
      </c>
      <c r="G65" s="78"/>
      <c r="I65" s="75"/>
      <c r="J65" s="76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1:20" x14ac:dyDescent="0.3">
      <c r="A66" s="94" t="s">
        <v>83</v>
      </c>
      <c r="B66" s="98">
        <f t="shared" si="26"/>
        <v>102360.81887999999</v>
      </c>
      <c r="C66" s="98">
        <f t="shared" si="26"/>
        <v>99261.560752799996</v>
      </c>
      <c r="D66" s="98">
        <f t="shared" si="26"/>
        <v>106114.04890559998</v>
      </c>
      <c r="E66" s="98">
        <f t="shared" si="26"/>
        <v>113317.21764159999</v>
      </c>
      <c r="F66" s="98">
        <f t="shared" si="26"/>
        <v>120871.0669608</v>
      </c>
      <c r="G66" s="78"/>
      <c r="I66" s="75"/>
      <c r="J66" s="76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1:20" x14ac:dyDescent="0.3">
      <c r="A67" s="94" t="s">
        <v>84</v>
      </c>
      <c r="B67" s="98">
        <f t="shared" si="26"/>
        <v>56.86712159999999</v>
      </c>
      <c r="C67" s="98">
        <f t="shared" si="26"/>
        <v>56.86712159999999</v>
      </c>
      <c r="D67" s="98">
        <f t="shared" si="26"/>
        <v>56.86712159999999</v>
      </c>
      <c r="E67" s="98">
        <f t="shared" si="26"/>
        <v>56.86712159999999</v>
      </c>
      <c r="F67" s="98">
        <f t="shared" si="26"/>
        <v>56.86712159999999</v>
      </c>
      <c r="G67" s="78"/>
      <c r="I67" s="75"/>
      <c r="J67" s="76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1:20" x14ac:dyDescent="0.3">
      <c r="A68" s="94" t="s">
        <v>85</v>
      </c>
      <c r="B68" s="98">
        <f t="shared" si="26"/>
        <v>0</v>
      </c>
      <c r="C68" s="98">
        <f t="shared" si="26"/>
        <v>0</v>
      </c>
      <c r="D68" s="98">
        <f t="shared" si="26"/>
        <v>0</v>
      </c>
      <c r="E68" s="98">
        <f t="shared" si="26"/>
        <v>0</v>
      </c>
      <c r="F68" s="98">
        <f t="shared" si="26"/>
        <v>0</v>
      </c>
      <c r="G68" s="78"/>
      <c r="I68" s="75"/>
      <c r="J68" s="76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1:20" x14ac:dyDescent="0.3">
      <c r="A69" s="94" t="s">
        <v>86</v>
      </c>
      <c r="B69" s="98">
        <f t="shared" si="26"/>
        <v>0</v>
      </c>
      <c r="C69" s="98">
        <f t="shared" si="26"/>
        <v>0</v>
      </c>
      <c r="D69" s="98">
        <f t="shared" si="26"/>
        <v>0</v>
      </c>
      <c r="E69" s="98">
        <f t="shared" si="26"/>
        <v>0</v>
      </c>
      <c r="F69" s="98">
        <f t="shared" si="26"/>
        <v>0</v>
      </c>
      <c r="G69" s="78"/>
      <c r="I69" s="75"/>
      <c r="J69" s="76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1:20" x14ac:dyDescent="0.3">
      <c r="A70" s="94" t="s">
        <v>87</v>
      </c>
      <c r="B70" s="98">
        <f t="shared" si="26"/>
        <v>0</v>
      </c>
      <c r="C70" s="98">
        <f t="shared" si="26"/>
        <v>0</v>
      </c>
      <c r="D70" s="98">
        <f t="shared" si="26"/>
        <v>0</v>
      </c>
      <c r="E70" s="98">
        <f t="shared" si="26"/>
        <v>0</v>
      </c>
      <c r="F70" s="98">
        <f t="shared" si="26"/>
        <v>0</v>
      </c>
      <c r="G70" s="78"/>
      <c r="I70" s="75"/>
      <c r="J70" s="76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1:20" x14ac:dyDescent="0.3">
      <c r="A71" s="94" t="s">
        <v>88</v>
      </c>
      <c r="B71" s="98">
        <f t="shared" si="26"/>
        <v>0</v>
      </c>
      <c r="C71" s="98">
        <f t="shared" si="26"/>
        <v>0</v>
      </c>
      <c r="D71" s="98">
        <f t="shared" si="26"/>
        <v>0</v>
      </c>
      <c r="E71" s="98">
        <f t="shared" si="26"/>
        <v>0</v>
      </c>
      <c r="F71" s="98">
        <f t="shared" si="26"/>
        <v>0</v>
      </c>
      <c r="G71" s="78"/>
      <c r="I71" s="75"/>
      <c r="J71" s="76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1:20" x14ac:dyDescent="0.3">
      <c r="A72" s="94" t="s">
        <v>89</v>
      </c>
      <c r="B72" s="98">
        <f t="shared" si="26"/>
        <v>50545.393248799992</v>
      </c>
      <c r="C72" s="98">
        <f t="shared" si="26"/>
        <v>50554.8711024</v>
      </c>
      <c r="D72" s="98">
        <f t="shared" si="26"/>
        <v>50554.8711024</v>
      </c>
      <c r="E72" s="98">
        <f t="shared" si="26"/>
        <v>50545.393248799992</v>
      </c>
      <c r="F72" s="98">
        <f t="shared" si="26"/>
        <v>50545.393248799992</v>
      </c>
      <c r="G72" s="78"/>
      <c r="I72" s="75"/>
      <c r="J72" s="76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1:20" x14ac:dyDescent="0.3">
      <c r="A73" s="87" t="s">
        <v>90</v>
      </c>
      <c r="B73" s="96">
        <f t="shared" si="26"/>
        <v>0</v>
      </c>
      <c r="C73" s="96">
        <f t="shared" si="26"/>
        <v>0</v>
      </c>
      <c r="D73" s="96">
        <f t="shared" si="26"/>
        <v>0</v>
      </c>
      <c r="E73" s="96">
        <f t="shared" si="26"/>
        <v>0</v>
      </c>
      <c r="F73" s="96">
        <f t="shared" si="26"/>
        <v>0</v>
      </c>
      <c r="G73" s="78"/>
      <c r="I73" s="75"/>
      <c r="J73" s="76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1:20" x14ac:dyDescent="0.3">
      <c r="A74" s="88" t="s">
        <v>91</v>
      </c>
      <c r="B74" s="97">
        <f>B51*$B$3</f>
        <v>0</v>
      </c>
      <c r="C74" s="97">
        <f>C51*$B$3</f>
        <v>0</v>
      </c>
      <c r="D74" s="97">
        <f>D51*$B$3</f>
        <v>0</v>
      </c>
      <c r="E74" s="97">
        <f>E51*$B$3</f>
        <v>0</v>
      </c>
      <c r="F74" s="97">
        <f>F51*$B$3</f>
        <v>0</v>
      </c>
      <c r="G74" s="78"/>
      <c r="I74" s="75"/>
      <c r="J74" s="76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1:20" x14ac:dyDescent="0.3">
      <c r="G75" s="78"/>
      <c r="I75" s="75"/>
      <c r="J75" s="76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1:20" ht="32.25" customHeight="1" x14ac:dyDescent="0.3">
      <c r="A76" s="99" t="s">
        <v>0</v>
      </c>
      <c r="B76" s="99" t="str">
        <f>B7</f>
        <v>baseline</v>
      </c>
      <c r="C76" s="99" t="str">
        <f>C7</f>
        <v>eem_lpd_04</v>
      </c>
      <c r="D76" s="99" t="str">
        <f>D7</f>
        <v>eem_lpd_06</v>
      </c>
      <c r="E76" s="99" t="str">
        <f>E7</f>
        <v>eem_lpd_08</v>
      </c>
      <c r="F76" s="99" t="str">
        <f>F7</f>
        <v>eem_lpd_10</v>
      </c>
      <c r="G76" s="78"/>
      <c r="I76" s="75"/>
      <c r="J76" s="76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1:20" x14ac:dyDescent="0.3">
      <c r="A77" s="100" t="s">
        <v>2</v>
      </c>
      <c r="B77" s="64">
        <f t="shared" ref="B77:F77" si="27">B59</f>
        <v>199053.88130719998</v>
      </c>
      <c r="C77" s="101">
        <f t="shared" si="27"/>
        <v>213213.79458559997</v>
      </c>
      <c r="D77" s="64">
        <f t="shared" si="27"/>
        <v>198684.24501679995</v>
      </c>
      <c r="E77" s="101">
        <f t="shared" si="27"/>
        <v>185329.94929439996</v>
      </c>
      <c r="F77" s="64">
        <f t="shared" si="27"/>
        <v>172980.30605359998</v>
      </c>
      <c r="G77" s="78"/>
      <c r="I77" s="75"/>
      <c r="J77" s="76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1:20" x14ac:dyDescent="0.3">
      <c r="A78" s="100" t="s">
        <v>3</v>
      </c>
      <c r="B78" s="64">
        <f t="shared" ref="B78:F78" si="28">B61</f>
        <v>206863.63267359996</v>
      </c>
      <c r="C78" s="101">
        <f t="shared" si="28"/>
        <v>194523.46728639997</v>
      </c>
      <c r="D78" s="64">
        <f t="shared" si="28"/>
        <v>204446.78000559998</v>
      </c>
      <c r="E78" s="101">
        <f t="shared" si="28"/>
        <v>214635.4726256</v>
      </c>
      <c r="F78" s="64">
        <f t="shared" si="28"/>
        <v>224786.25383119998</v>
      </c>
      <c r="G78" s="78"/>
      <c r="I78" s="75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1:20" x14ac:dyDescent="0.3">
      <c r="A79" s="102" t="s">
        <v>10</v>
      </c>
      <c r="B79" s="64">
        <f t="shared" ref="B79:F79" si="29">B68</f>
        <v>0</v>
      </c>
      <c r="C79" s="101">
        <f t="shared" si="29"/>
        <v>0</v>
      </c>
      <c r="D79" s="64">
        <f t="shared" si="29"/>
        <v>0</v>
      </c>
      <c r="E79" s="101">
        <f t="shared" si="29"/>
        <v>0</v>
      </c>
      <c r="F79" s="64">
        <f t="shared" si="29"/>
        <v>0</v>
      </c>
      <c r="G79" s="78"/>
      <c r="I79" s="75"/>
      <c r="J79" s="76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1:20" x14ac:dyDescent="0.3">
      <c r="A80" s="100" t="s">
        <v>4</v>
      </c>
      <c r="B80" s="64">
        <f t="shared" ref="B80:F80" si="30">B62</f>
        <v>322209.11098559992</v>
      </c>
      <c r="C80" s="101">
        <f t="shared" si="30"/>
        <v>157180.72410239998</v>
      </c>
      <c r="D80" s="64">
        <f t="shared" si="30"/>
        <v>235761.60829999996</v>
      </c>
      <c r="E80" s="101">
        <f t="shared" si="30"/>
        <v>314351.97035119997</v>
      </c>
      <c r="F80" s="64">
        <f t="shared" si="30"/>
        <v>392942.33240239992</v>
      </c>
      <c r="G80" s="78"/>
      <c r="I80" s="75"/>
      <c r="J80" s="76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1:20" x14ac:dyDescent="0.3">
      <c r="A81" s="100" t="s">
        <v>5</v>
      </c>
      <c r="B81" s="64">
        <f t="shared" ref="B81:F81" si="31">B63</f>
        <v>101289.82142319999</v>
      </c>
      <c r="C81" s="101">
        <f t="shared" si="31"/>
        <v>101289.82142319999</v>
      </c>
      <c r="D81" s="64">
        <f t="shared" si="31"/>
        <v>101289.82142319999</v>
      </c>
      <c r="E81" s="101">
        <f t="shared" si="31"/>
        <v>101289.82142319999</v>
      </c>
      <c r="F81" s="64">
        <f t="shared" si="31"/>
        <v>101289.82142319999</v>
      </c>
      <c r="G81" s="78"/>
      <c r="I81" s="75"/>
      <c r="J81" s="76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1:20" x14ac:dyDescent="0.3">
      <c r="A82" s="100" t="s">
        <v>6</v>
      </c>
      <c r="B82" s="64">
        <f t="shared" ref="B82:F82" si="32">B64</f>
        <v>723814.20157839998</v>
      </c>
      <c r="C82" s="101">
        <f t="shared" si="32"/>
        <v>723814.20157839998</v>
      </c>
      <c r="D82" s="64">
        <f t="shared" si="32"/>
        <v>723814.20157839998</v>
      </c>
      <c r="E82" s="101">
        <f t="shared" si="32"/>
        <v>723814.20157839998</v>
      </c>
      <c r="F82" s="64">
        <f t="shared" si="32"/>
        <v>723814.20157839998</v>
      </c>
      <c r="G82" s="78"/>
      <c r="I82" s="75"/>
      <c r="J82" s="76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1:20" x14ac:dyDescent="0.3">
      <c r="A83" s="100" t="s">
        <v>7</v>
      </c>
      <c r="B83" s="64">
        <f t="shared" ref="B83:F83" si="33">B65</f>
        <v>0</v>
      </c>
      <c r="C83" s="101">
        <f t="shared" si="33"/>
        <v>0</v>
      </c>
      <c r="D83" s="64">
        <f t="shared" si="33"/>
        <v>0</v>
      </c>
      <c r="E83" s="101">
        <f t="shared" si="33"/>
        <v>0</v>
      </c>
      <c r="F83" s="64">
        <f t="shared" si="33"/>
        <v>0</v>
      </c>
      <c r="G83" s="78"/>
      <c r="I83" s="75"/>
      <c r="J83" s="76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1:20" x14ac:dyDescent="0.3">
      <c r="A84" s="100" t="s">
        <v>8</v>
      </c>
      <c r="B84" s="64">
        <f t="shared" ref="B84:F84" si="34">B66</f>
        <v>102360.81887999999</v>
      </c>
      <c r="C84" s="101">
        <f t="shared" si="34"/>
        <v>99261.560752799996</v>
      </c>
      <c r="D84" s="64">
        <f t="shared" si="34"/>
        <v>106114.04890559998</v>
      </c>
      <c r="E84" s="101">
        <f t="shared" si="34"/>
        <v>113317.21764159999</v>
      </c>
      <c r="F84" s="64">
        <f t="shared" si="34"/>
        <v>120871.0669608</v>
      </c>
      <c r="G84" s="78"/>
      <c r="I84" s="75"/>
      <c r="J84" s="76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1:20" x14ac:dyDescent="0.3">
      <c r="A85" s="100" t="s">
        <v>9</v>
      </c>
      <c r="B85" s="64">
        <f t="shared" ref="B85:F85" si="35">B67</f>
        <v>56.86712159999999</v>
      </c>
      <c r="C85" s="101">
        <f t="shared" si="35"/>
        <v>56.86712159999999</v>
      </c>
      <c r="D85" s="64">
        <f t="shared" si="35"/>
        <v>56.86712159999999</v>
      </c>
      <c r="E85" s="101">
        <f t="shared" si="35"/>
        <v>56.86712159999999</v>
      </c>
      <c r="F85" s="64">
        <f t="shared" si="35"/>
        <v>56.86712159999999</v>
      </c>
      <c r="G85" s="78"/>
      <c r="I85" s="75"/>
      <c r="J85" s="76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1:20" x14ac:dyDescent="0.3">
      <c r="A86" s="100" t="s">
        <v>11</v>
      </c>
      <c r="B86" s="64">
        <f t="shared" ref="B86:F86" si="36">B71</f>
        <v>0</v>
      </c>
      <c r="C86" s="101">
        <f t="shared" si="36"/>
        <v>0</v>
      </c>
      <c r="D86" s="64">
        <f t="shared" si="36"/>
        <v>0</v>
      </c>
      <c r="E86" s="101">
        <f t="shared" si="36"/>
        <v>0</v>
      </c>
      <c r="F86" s="64">
        <f t="shared" si="36"/>
        <v>0</v>
      </c>
      <c r="G86" s="78"/>
      <c r="I86" s="75"/>
      <c r="J86" s="76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1:20" x14ac:dyDescent="0.3">
      <c r="A87" s="100" t="s">
        <v>12</v>
      </c>
      <c r="B87" s="64">
        <f t="shared" ref="B87:F87" si="37">B73</f>
        <v>0</v>
      </c>
      <c r="C87" s="101">
        <f t="shared" si="37"/>
        <v>0</v>
      </c>
      <c r="D87" s="64">
        <f t="shared" si="37"/>
        <v>0</v>
      </c>
      <c r="E87" s="101">
        <f t="shared" si="37"/>
        <v>0</v>
      </c>
      <c r="F87" s="64">
        <f t="shared" si="37"/>
        <v>0</v>
      </c>
      <c r="G87" s="78"/>
      <c r="I87" s="75"/>
      <c r="J87" s="76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1:20" x14ac:dyDescent="0.3">
      <c r="A88" s="103" t="s">
        <v>109</v>
      </c>
      <c r="B88" s="104">
        <f t="shared" ref="B88:F88" si="38">SUM(B77:B87)</f>
        <v>1655648.3339695998</v>
      </c>
      <c r="C88" s="103">
        <f t="shared" si="38"/>
        <v>1489340.4368503999</v>
      </c>
      <c r="D88" s="104">
        <f t="shared" si="38"/>
        <v>1570167.5723512</v>
      </c>
      <c r="E88" s="103">
        <f t="shared" si="38"/>
        <v>1652795.5000359998</v>
      </c>
      <c r="F88" s="104">
        <f t="shared" si="38"/>
        <v>1736740.8493712</v>
      </c>
      <c r="G88" s="78"/>
      <c r="I88" s="75"/>
      <c r="J88" s="76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1:20" x14ac:dyDescent="0.3">
      <c r="G89" s="78"/>
      <c r="I89" s="75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1:20" ht="26.25" customHeight="1" x14ac:dyDescent="0.3">
      <c r="A90" s="99" t="s">
        <v>1</v>
      </c>
      <c r="B90" s="99" t="str">
        <f>B7</f>
        <v>baseline</v>
      </c>
      <c r="C90" s="99" t="str">
        <f>C7</f>
        <v>eem_lpd_04</v>
      </c>
      <c r="D90" s="99" t="str">
        <f>D7</f>
        <v>eem_lpd_06</v>
      </c>
      <c r="E90" s="99" t="str">
        <f>E7</f>
        <v>eem_lpd_08</v>
      </c>
      <c r="F90" s="99" t="str">
        <f>F7</f>
        <v>eem_lpd_10</v>
      </c>
      <c r="G90" s="78"/>
      <c r="I90" s="75"/>
      <c r="J90" s="76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1:20" x14ac:dyDescent="0.3">
      <c r="A91" s="100" t="s">
        <v>2</v>
      </c>
      <c r="B91" s="64">
        <f t="shared" ref="B91:F91" si="39">B60</f>
        <v>220521.21971119996</v>
      </c>
      <c r="C91" s="101">
        <f t="shared" si="39"/>
        <v>281738.67611359997</v>
      </c>
      <c r="D91" s="64">
        <f t="shared" si="39"/>
        <v>254622.53696399991</v>
      </c>
      <c r="E91" s="101">
        <f t="shared" si="39"/>
        <v>230435.05457679994</v>
      </c>
      <c r="F91" s="64">
        <f t="shared" si="39"/>
        <v>208181.05432399997</v>
      </c>
      <c r="G91" s="78"/>
      <c r="I91" s="75"/>
      <c r="J91" s="76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1:20" x14ac:dyDescent="0.3">
      <c r="A92" s="100" t="s">
        <v>3</v>
      </c>
      <c r="B92" s="64">
        <v>0</v>
      </c>
      <c r="C92" s="101">
        <v>0</v>
      </c>
      <c r="D92" s="64">
        <v>0</v>
      </c>
      <c r="E92" s="101">
        <v>0</v>
      </c>
      <c r="F92" s="64">
        <v>0</v>
      </c>
      <c r="G92" s="78"/>
      <c r="I92" s="75"/>
      <c r="J92" s="76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1:20" x14ac:dyDescent="0.3">
      <c r="A93" s="102" t="s">
        <v>10</v>
      </c>
      <c r="B93" s="64">
        <v>0</v>
      </c>
      <c r="C93" s="101">
        <v>0</v>
      </c>
      <c r="D93" s="64">
        <v>0</v>
      </c>
      <c r="E93" s="101">
        <v>0</v>
      </c>
      <c r="F93" s="64">
        <v>0</v>
      </c>
      <c r="G93" s="78"/>
      <c r="I93" s="75"/>
      <c r="J93" s="76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1:20" x14ac:dyDescent="0.3">
      <c r="A94" s="100" t="s">
        <v>4</v>
      </c>
      <c r="B94" s="64">
        <v>0</v>
      </c>
      <c r="C94" s="101">
        <v>0</v>
      </c>
      <c r="D94" s="64">
        <v>0</v>
      </c>
      <c r="E94" s="101">
        <v>0</v>
      </c>
      <c r="F94" s="64">
        <v>0</v>
      </c>
      <c r="G94" s="78"/>
      <c r="I94" s="75"/>
      <c r="J94" s="76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1:20" x14ac:dyDescent="0.3">
      <c r="A95" s="100" t="s">
        <v>5</v>
      </c>
      <c r="B95" s="64">
        <v>0</v>
      </c>
      <c r="C95" s="101">
        <v>0</v>
      </c>
      <c r="D95" s="64">
        <v>0</v>
      </c>
      <c r="E95" s="101">
        <v>0</v>
      </c>
      <c r="F95" s="64">
        <v>0</v>
      </c>
      <c r="G95" s="78"/>
      <c r="I95" s="75"/>
      <c r="J95" s="76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1:20" x14ac:dyDescent="0.3">
      <c r="A96" s="100" t="s">
        <v>6</v>
      </c>
      <c r="B96" s="64">
        <v>0</v>
      </c>
      <c r="C96" s="101">
        <v>0</v>
      </c>
      <c r="D96" s="64">
        <v>0</v>
      </c>
      <c r="E96" s="101">
        <v>0</v>
      </c>
      <c r="F96" s="64">
        <v>0</v>
      </c>
      <c r="G96" s="78"/>
      <c r="I96" s="75"/>
      <c r="J96" s="76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1:20" x14ac:dyDescent="0.3">
      <c r="A97" s="100" t="s">
        <v>7</v>
      </c>
      <c r="B97" s="64">
        <v>0</v>
      </c>
      <c r="C97" s="101">
        <v>0</v>
      </c>
      <c r="D97" s="64">
        <v>0</v>
      </c>
      <c r="E97" s="101">
        <v>0</v>
      </c>
      <c r="F97" s="64">
        <v>0</v>
      </c>
      <c r="G97" s="78"/>
      <c r="I97" s="75"/>
      <c r="J97" s="76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1:20" x14ac:dyDescent="0.3">
      <c r="A98" s="100" t="s">
        <v>8</v>
      </c>
      <c r="B98" s="64">
        <v>0</v>
      </c>
      <c r="C98" s="101">
        <v>0</v>
      </c>
      <c r="D98" s="64">
        <v>0</v>
      </c>
      <c r="E98" s="101">
        <v>0</v>
      </c>
      <c r="F98" s="64">
        <v>0</v>
      </c>
      <c r="G98" s="78"/>
      <c r="I98" s="75"/>
      <c r="J98" s="76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1:20" x14ac:dyDescent="0.3">
      <c r="A99" s="100" t="s">
        <v>9</v>
      </c>
      <c r="B99" s="64">
        <v>0</v>
      </c>
      <c r="C99" s="101">
        <v>0</v>
      </c>
      <c r="D99" s="64">
        <v>0</v>
      </c>
      <c r="E99" s="101">
        <v>0</v>
      </c>
      <c r="F99" s="64">
        <v>0</v>
      </c>
      <c r="G99" s="78"/>
      <c r="I99" s="75"/>
      <c r="J99" s="76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1:20" x14ac:dyDescent="0.3">
      <c r="A100" s="100" t="s">
        <v>11</v>
      </c>
      <c r="B100" s="64">
        <f t="shared" ref="B100:F100" si="40">B72</f>
        <v>50545.393248799992</v>
      </c>
      <c r="C100" s="101">
        <f t="shared" si="40"/>
        <v>50554.8711024</v>
      </c>
      <c r="D100" s="64">
        <f t="shared" si="40"/>
        <v>50554.8711024</v>
      </c>
      <c r="E100" s="101">
        <f t="shared" si="40"/>
        <v>50545.393248799992</v>
      </c>
      <c r="F100" s="64">
        <f t="shared" si="40"/>
        <v>50545.393248799992</v>
      </c>
      <c r="G100" s="78"/>
      <c r="I100" s="75"/>
      <c r="J100" s="76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1:20" x14ac:dyDescent="0.3">
      <c r="A101" s="100" t="s">
        <v>12</v>
      </c>
      <c r="B101" s="64">
        <v>0</v>
      </c>
      <c r="C101" s="101">
        <v>0</v>
      </c>
      <c r="D101" s="64">
        <v>0</v>
      </c>
      <c r="E101" s="101">
        <v>0</v>
      </c>
      <c r="F101" s="64">
        <v>0</v>
      </c>
      <c r="G101" s="78"/>
      <c r="I101" s="75"/>
      <c r="J101" s="76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1:20" x14ac:dyDescent="0.3">
      <c r="A102" s="103" t="s">
        <v>108</v>
      </c>
      <c r="B102" s="104">
        <f t="shared" ref="B102:F102" si="41">SUM(B91:B101)</f>
        <v>271066.61295999994</v>
      </c>
      <c r="C102" s="103">
        <f t="shared" si="41"/>
        <v>332293.54721599998</v>
      </c>
      <c r="D102" s="104">
        <f t="shared" si="41"/>
        <v>305177.40806639992</v>
      </c>
      <c r="E102" s="103">
        <f t="shared" si="41"/>
        <v>280980.44782559993</v>
      </c>
      <c r="F102" s="104">
        <f t="shared" si="41"/>
        <v>258726.44757279995</v>
      </c>
      <c r="G102" s="78"/>
      <c r="I102" s="75"/>
      <c r="J102" s="76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1:20" x14ac:dyDescent="0.3">
      <c r="A103" s="105"/>
      <c r="B103" s="106"/>
      <c r="C103" s="106"/>
      <c r="D103" s="106"/>
      <c r="E103" s="106"/>
      <c r="F103" s="106"/>
      <c r="G103" s="78"/>
      <c r="I103" s="75"/>
      <c r="J103" s="76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1:20" x14ac:dyDescent="0.3">
      <c r="A104" s="107" t="s">
        <v>107</v>
      </c>
      <c r="B104" s="81">
        <f>SUM(B88,B102)</f>
        <v>1926714.9469295996</v>
      </c>
      <c r="C104" s="81">
        <f>SUM(C88,C102)</f>
        <v>1821633.9840664</v>
      </c>
      <c r="D104" s="81">
        <f>SUM(D88,D102)</f>
        <v>1875344.9804175999</v>
      </c>
      <c r="E104" s="81">
        <f>SUM(E88,E102)</f>
        <v>1933775.9478615997</v>
      </c>
      <c r="F104" s="81">
        <f>SUM(F88,F102)</f>
        <v>1995467.2969439998</v>
      </c>
      <c r="G104" s="78"/>
      <c r="I104" s="75"/>
      <c r="J104" s="76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1:20" x14ac:dyDescent="0.3">
      <c r="G105" s="78"/>
      <c r="I105" s="75"/>
      <c r="J105" s="76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1:20" x14ac:dyDescent="0.3">
      <c r="A106" s="69" t="s">
        <v>15</v>
      </c>
      <c r="B106" s="65" t="str">
        <f>B7</f>
        <v>baseline</v>
      </c>
      <c r="C106" s="65" t="str">
        <f>C7</f>
        <v>eem_lpd_04</v>
      </c>
      <c r="D106" s="65" t="str">
        <f>D7</f>
        <v>eem_lpd_06</v>
      </c>
      <c r="E106" s="65" t="str">
        <f>E7</f>
        <v>eem_lpd_08</v>
      </c>
      <c r="F106" s="65" t="str">
        <f>F7</f>
        <v>eem_lpd_10</v>
      </c>
      <c r="G106" s="78"/>
      <c r="I106" s="75"/>
      <c r="J106" s="76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1:20" x14ac:dyDescent="0.3">
      <c r="A107" s="66" t="s">
        <v>16</v>
      </c>
      <c r="B107" s="67">
        <v>1</v>
      </c>
      <c r="C107" s="67">
        <v>1</v>
      </c>
      <c r="D107" s="67">
        <v>1</v>
      </c>
      <c r="E107" s="67">
        <v>1</v>
      </c>
      <c r="F107" s="67">
        <v>1</v>
      </c>
      <c r="J107" s="77"/>
    </row>
    <row r="108" spans="1:20" x14ac:dyDescent="0.3">
      <c r="A108" s="66" t="s">
        <v>17</v>
      </c>
      <c r="B108" s="67">
        <v>1</v>
      </c>
      <c r="C108" s="67">
        <v>1</v>
      </c>
      <c r="D108" s="67">
        <v>1</v>
      </c>
      <c r="E108" s="67">
        <v>1</v>
      </c>
      <c r="F108" s="67">
        <v>1</v>
      </c>
      <c r="J108" s="76"/>
    </row>
    <row r="109" spans="1:20" x14ac:dyDescent="0.3">
      <c r="A109" s="66" t="s">
        <v>2</v>
      </c>
      <c r="B109" s="67">
        <v>1</v>
      </c>
      <c r="C109" s="67">
        <v>1</v>
      </c>
      <c r="D109" s="67">
        <v>1</v>
      </c>
      <c r="E109" s="67">
        <v>1</v>
      </c>
      <c r="F109" s="67">
        <v>1</v>
      </c>
      <c r="J109" s="76"/>
    </row>
    <row r="110" spans="1:20" x14ac:dyDescent="0.3">
      <c r="A110" s="66" t="s">
        <v>18</v>
      </c>
      <c r="B110" s="67">
        <v>1</v>
      </c>
      <c r="C110" s="67">
        <v>1</v>
      </c>
      <c r="D110" s="67">
        <v>1</v>
      </c>
      <c r="E110" s="67">
        <v>1</v>
      </c>
      <c r="F110" s="67">
        <v>1</v>
      </c>
    </row>
    <row r="111" spans="1:20" x14ac:dyDescent="0.3">
      <c r="A111" s="66" t="s">
        <v>27</v>
      </c>
      <c r="B111" s="67">
        <v>1</v>
      </c>
      <c r="C111" s="67">
        <v>1</v>
      </c>
      <c r="D111" s="67">
        <v>1</v>
      </c>
      <c r="E111" s="67">
        <v>1</v>
      </c>
      <c r="F111" s="67">
        <v>1</v>
      </c>
    </row>
    <row r="112" spans="1:20" x14ac:dyDescent="0.3">
      <c r="A112" s="66" t="s">
        <v>3</v>
      </c>
      <c r="B112" s="67">
        <v>1</v>
      </c>
      <c r="C112" s="67">
        <v>1</v>
      </c>
      <c r="D112" s="67">
        <v>1</v>
      </c>
      <c r="E112" s="67">
        <v>1</v>
      </c>
      <c r="F112" s="67">
        <v>1</v>
      </c>
    </row>
    <row r="113" spans="1:6" x14ac:dyDescent="0.3">
      <c r="A113" s="66" t="s">
        <v>9</v>
      </c>
      <c r="B113" s="67">
        <v>1</v>
      </c>
      <c r="C113" s="67">
        <v>1</v>
      </c>
      <c r="D113" s="67">
        <v>1</v>
      </c>
      <c r="E113" s="67">
        <v>1</v>
      </c>
      <c r="F113" s="67">
        <v>1</v>
      </c>
    </row>
    <row r="114" spans="1:6" x14ac:dyDescent="0.3">
      <c r="A114" s="66" t="s">
        <v>8</v>
      </c>
      <c r="B114" s="67">
        <v>1</v>
      </c>
      <c r="C114" s="67">
        <v>1</v>
      </c>
      <c r="D114" s="67">
        <v>1</v>
      </c>
      <c r="E114" s="67">
        <v>1</v>
      </c>
      <c r="F114" s="67">
        <v>1</v>
      </c>
    </row>
    <row r="115" spans="1:6" x14ac:dyDescent="0.3">
      <c r="A115" s="68" t="s">
        <v>12</v>
      </c>
      <c r="B115" s="67">
        <v>1</v>
      </c>
      <c r="C115" s="67">
        <v>1</v>
      </c>
      <c r="D115" s="67">
        <v>1</v>
      </c>
      <c r="E115" s="67">
        <v>1</v>
      </c>
      <c r="F115" s="67">
        <v>1</v>
      </c>
    </row>
    <row r="116" spans="1:6" x14ac:dyDescent="0.3">
      <c r="A116" s="68" t="s">
        <v>5</v>
      </c>
      <c r="B116" s="67">
        <v>1</v>
      </c>
      <c r="C116" s="67">
        <v>1</v>
      </c>
      <c r="D116" s="67">
        <v>1</v>
      </c>
      <c r="E116" s="67">
        <v>1</v>
      </c>
      <c r="F116" s="67">
        <v>1</v>
      </c>
    </row>
    <row r="118" spans="1:6" ht="33.75" customHeight="1" x14ac:dyDescent="0.3">
      <c r="A118" s="69" t="s">
        <v>14</v>
      </c>
      <c r="B118" s="69" t="str">
        <f>B7</f>
        <v>baseline</v>
      </c>
      <c r="C118" s="69" t="str">
        <f>C7</f>
        <v>eem_lpd_04</v>
      </c>
      <c r="D118" s="69" t="str">
        <f>D7</f>
        <v>eem_lpd_06</v>
      </c>
      <c r="E118" s="69" t="str">
        <f>E7</f>
        <v>eem_lpd_08</v>
      </c>
      <c r="F118" s="69" t="str">
        <f>F7</f>
        <v>eem_lpd_10</v>
      </c>
    </row>
    <row r="119" spans="1:6" x14ac:dyDescent="0.3">
      <c r="A119" s="66" t="s">
        <v>16</v>
      </c>
      <c r="B119" s="67">
        <f>SUM(B82,B96)/$B$31</f>
        <v>13.496997263727195</v>
      </c>
      <c r="C119" s="67">
        <f t="shared" ref="C119:F119" si="42">SUM(C82,C96)/$B$31</f>
        <v>13.496997263727195</v>
      </c>
      <c r="D119" s="67">
        <f t="shared" si="42"/>
        <v>13.496997263727195</v>
      </c>
      <c r="E119" s="67">
        <f t="shared" si="42"/>
        <v>13.496997263727195</v>
      </c>
      <c r="F119" s="67">
        <f t="shared" si="42"/>
        <v>13.496997263727195</v>
      </c>
    </row>
    <row r="120" spans="1:6" x14ac:dyDescent="0.3">
      <c r="A120" s="66" t="s">
        <v>17</v>
      </c>
      <c r="B120" s="67">
        <f>SUM(B80,B94)/$B$31/B108</f>
        <v>6.008248359644222</v>
      </c>
      <c r="C120" s="67">
        <f t="shared" ref="C120:F120" si="43">SUM(C80,C94)/$B$31/C108</f>
        <v>2.930956312399688</v>
      </c>
      <c r="D120" s="67">
        <f t="shared" si="43"/>
        <v>4.3962577346202503</v>
      </c>
      <c r="E120" s="67">
        <f t="shared" si="43"/>
        <v>5.8617358908200945</v>
      </c>
      <c r="F120" s="67">
        <f t="shared" si="43"/>
        <v>7.3272140470199378</v>
      </c>
    </row>
    <row r="121" spans="1:6" x14ac:dyDescent="0.3">
      <c r="A121" s="66" t="s">
        <v>2</v>
      </c>
      <c r="B121" s="67">
        <f>SUM(B77,B91)/$B$31/B109</f>
        <v>7.8238365288001557</v>
      </c>
      <c r="C121" s="67">
        <f t="shared" ref="C121:F121" si="44">SUM(C77,C91)/$B$31/C109</f>
        <v>9.2294018660236681</v>
      </c>
      <c r="D121" s="67">
        <f t="shared" si="44"/>
        <v>8.4528327610620018</v>
      </c>
      <c r="E121" s="67">
        <f t="shared" si="44"/>
        <v>7.7527894691291062</v>
      </c>
      <c r="F121" s="67">
        <f t="shared" si="44"/>
        <v>7.1075337107733869</v>
      </c>
    </row>
    <row r="122" spans="1:6" x14ac:dyDescent="0.3">
      <c r="A122" s="66" t="s">
        <v>18</v>
      </c>
      <c r="B122" s="67">
        <f>SUM(B86,B100)/$B$31/B110</f>
        <v>0.9425223115067255</v>
      </c>
      <c r="C122" s="67">
        <f t="shared" ref="C122:F122" si="45">SUM(C86,C100)/$B$31/C110</f>
        <v>0.9426990454860068</v>
      </c>
      <c r="D122" s="67">
        <f t="shared" si="45"/>
        <v>0.9426990454860068</v>
      </c>
      <c r="E122" s="67">
        <f t="shared" si="45"/>
        <v>0.9425223115067255</v>
      </c>
      <c r="F122" s="67">
        <f t="shared" si="45"/>
        <v>0.9425223115067255</v>
      </c>
    </row>
    <row r="123" spans="1:6" x14ac:dyDescent="0.3">
      <c r="A123" s="66" t="s">
        <v>27</v>
      </c>
      <c r="B123" s="67">
        <f>SUM(B79,B93)/$B$31/B111</f>
        <v>0</v>
      </c>
      <c r="C123" s="67">
        <f t="shared" ref="C123:F123" si="46">SUM(C79,C93)/$B$31/C111</f>
        <v>0</v>
      </c>
      <c r="D123" s="67">
        <f t="shared" si="46"/>
        <v>0</v>
      </c>
      <c r="E123" s="67">
        <f t="shared" si="46"/>
        <v>0</v>
      </c>
      <c r="F123" s="67">
        <f t="shared" si="46"/>
        <v>0</v>
      </c>
    </row>
    <row r="124" spans="1:6" x14ac:dyDescent="0.3">
      <c r="A124" s="66" t="s">
        <v>3</v>
      </c>
      <c r="B124" s="67">
        <f>SUM(B78,B92)/$B$31/B112</f>
        <v>3.8573958317918224</v>
      </c>
      <c r="C124" s="67">
        <f t="shared" ref="C124:F124" si="47">SUM(C78,C92)/$B$31/C112</f>
        <v>3.6272881907676795</v>
      </c>
      <c r="D124" s="67">
        <f t="shared" si="47"/>
        <v>3.8123286670751129</v>
      </c>
      <c r="E124" s="67">
        <f t="shared" si="47"/>
        <v>4.0023176948024206</v>
      </c>
      <c r="F124" s="67">
        <f t="shared" si="47"/>
        <v>4.1915997866126027</v>
      </c>
    </row>
    <row r="125" spans="1:6" x14ac:dyDescent="0.3">
      <c r="A125" s="66" t="s">
        <v>9</v>
      </c>
      <c r="B125" s="67">
        <f>SUM(B85,B99)/$B$31/B113</f>
        <v>1.0604038756872967E-3</v>
      </c>
      <c r="C125" s="67">
        <f t="shared" ref="C125:F125" si="48">SUM(C85,C99)/$B$31/C113</f>
        <v>1.0604038756872967E-3</v>
      </c>
      <c r="D125" s="67">
        <f t="shared" si="48"/>
        <v>1.0604038756872967E-3</v>
      </c>
      <c r="E125" s="67">
        <f t="shared" si="48"/>
        <v>1.0604038756872967E-3</v>
      </c>
      <c r="F125" s="67">
        <f t="shared" si="48"/>
        <v>1.0604038756872967E-3</v>
      </c>
    </row>
    <row r="126" spans="1:6" x14ac:dyDescent="0.3">
      <c r="A126" s="66" t="s">
        <v>8</v>
      </c>
      <c r="B126" s="67">
        <f>SUM(B84,B98)/$B$31/B114</f>
        <v>1.9087269762371342</v>
      </c>
      <c r="C126" s="67">
        <f t="shared" ref="C126:F126" si="49">SUM(C84,C98)/$B$31/C114</f>
        <v>1.8509349650121765</v>
      </c>
      <c r="D126" s="67">
        <f t="shared" si="49"/>
        <v>1.9787136320324954</v>
      </c>
      <c r="E126" s="67">
        <f t="shared" si="49"/>
        <v>2.1130314562862198</v>
      </c>
      <c r="F126" s="67">
        <f t="shared" si="49"/>
        <v>2.2538884377733495</v>
      </c>
    </row>
    <row r="127" spans="1:6" x14ac:dyDescent="0.3">
      <c r="A127" s="68" t="s">
        <v>12</v>
      </c>
      <c r="B127" s="67">
        <f>SUM(B87,B101)/$B$31/B115</f>
        <v>0</v>
      </c>
      <c r="C127" s="67">
        <f t="shared" ref="C127:F127" si="50">SUM(C87,C101)/$B$31/C115</f>
        <v>0</v>
      </c>
      <c r="D127" s="67">
        <f t="shared" si="50"/>
        <v>0</v>
      </c>
      <c r="E127" s="67">
        <f t="shared" si="50"/>
        <v>0</v>
      </c>
      <c r="F127" s="67">
        <f t="shared" si="50"/>
        <v>0</v>
      </c>
    </row>
    <row r="128" spans="1:6" x14ac:dyDescent="0.3">
      <c r="A128" s="68" t="s">
        <v>5</v>
      </c>
      <c r="B128" s="67">
        <f>SUM(B81,B95)/$B$31/B116</f>
        <v>1.8887560365783567</v>
      </c>
      <c r="C128" s="67">
        <f t="shared" ref="C128:F128" si="51">SUM(C81,C95)/$B$31/C116</f>
        <v>1.8887560365783567</v>
      </c>
      <c r="D128" s="67">
        <f t="shared" si="51"/>
        <v>1.8887560365783567</v>
      </c>
      <c r="E128" s="67">
        <f t="shared" si="51"/>
        <v>1.8887560365783567</v>
      </c>
      <c r="F128" s="67">
        <f t="shared" si="51"/>
        <v>1.8887560365783567</v>
      </c>
    </row>
    <row r="129" spans="1:32" x14ac:dyDescent="0.3">
      <c r="A129" s="58" t="s">
        <v>57</v>
      </c>
      <c r="B129" s="59">
        <f>SUM(B119:B128)</f>
        <v>35.927543712161295</v>
      </c>
      <c r="C129" s="59">
        <f t="shared" ref="C129:F129" si="52">SUM(C119:C128)</f>
        <v>33.968094083870454</v>
      </c>
      <c r="D129" s="59">
        <f t="shared" si="52"/>
        <v>34.969645544457109</v>
      </c>
      <c r="E129" s="59">
        <f t="shared" si="52"/>
        <v>36.059210526725799</v>
      </c>
      <c r="F129" s="59">
        <f t="shared" si="52"/>
        <v>37.209571997867236</v>
      </c>
    </row>
    <row r="136" spans="1:32" x14ac:dyDescent="0.3">
      <c r="AF136" s="1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from_results_csv</vt:lpstr>
    </vt:vector>
  </TitlesOfParts>
  <Company>Integral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Bulger</dc:creator>
  <cp:lastModifiedBy>Dahlhausen, Matthew</cp:lastModifiedBy>
  <dcterms:created xsi:type="dcterms:W3CDTF">2014-10-07T17:15:19Z</dcterms:created>
  <dcterms:modified xsi:type="dcterms:W3CDTF">2018-07-21T19:29:38Z</dcterms:modified>
</cp:coreProperties>
</file>