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media/image1.png" ContentType="image/png"/>
  <Override PartName="/xl/media/image2.jpeg" ContentType="image/jpeg"/>
  <Override PartName="/xl/media/image8.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9.wmf" ContentType="image/x-wmf"/>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_rels/chart1.xml.rels" ContentType="application/vnd.openxmlformats-package.relationships+xml"/>
  <Override PartName="/xl/charts/_rels/chart2.xml.rels" ContentType="application/vnd.openxmlformats-package.relationships+xml"/>
  <Override PartName="/xl/charts/_rels/chart3.xml.rels" ContentType="application/vnd.openxmlformats-package.relationships+xml"/>
  <Override PartName="/xl/charts/_rels/chart4.xml.rels" ContentType="application/vnd.openxmlformats-package.relationships+xml"/>
  <Override PartName="/xl/charts/_rels/chart5.xml.rels" ContentType="application/vnd.openxmlformats-package.relationships+xml"/>
  <Override PartName="/xl/charts/_rels/chart6.xml.rels" ContentType="application/vnd.openxmlformats-package.relationships+xml"/>
  <Override PartName="/xl/charts/_rels/chart7.xml.rels" ContentType="application/vnd.openxmlformats-package.relationships+xml"/>
  <Override PartName="/xl/charts/_rels/chart8.xml.rels" ContentType="application/vnd.openxmlformats-package.relationships+xml"/>
  <Override PartName="/xl/charts/_rels/chart9.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ml.chartshapes+xml"/>
  <Override PartName="/xl/drawings/drawing4.xml" ContentType="application/vnd.openxmlformats-officedocument.drawing+xml"/>
  <Override PartName="/xl/drawings/drawing5.xml" ContentType="application/vnd.openxmlformats-officedocument.drawingml.chartshapes+xml"/>
  <Override PartName="/xl/drawings/drawing6.xml" ContentType="application/vnd.openxmlformats-officedocument.drawingml.chartshapes+xml"/>
  <Override PartName="/xl/drawings/drawing7.xml" ContentType="application/vnd.openxmlformats-officedocument.drawingml.chartshapes+xml"/>
  <Override PartName="/xl/drawings/drawing8.xml" ContentType="application/vnd.openxmlformats-officedocument.drawingml.chartshapes+xml"/>
  <Override PartName="/xl/drawings/drawing9.xml" ContentType="application/vnd.openxmlformats-officedocument.drawingml.chartshapes+xml"/>
  <Override PartName="/xl/drawings/drawing10.xml" ContentType="application/vnd.openxmlformats-officedocument.drawingml.chartshapes+xml"/>
  <Override PartName="/xl/drawings/drawing11.xml" ContentType="application/vnd.openxmlformats-officedocument.drawingml.chartshapes+xml"/>
  <Override PartName="/xl/drawings/drawing12.xml" ContentType="application/vnd.openxmlformats-officedocument.drawingml.chartshapes+xml"/>
  <Override PartName="/xl/drawings/drawing13.xml" ContentType="application/vnd.openxmlformats-officedocument.drawing+xml"/>
  <Override PartName="/xl/drawings/drawing14.xml" ContentType="application/vnd.openxmlformats-officedocument.drawing+xml"/>
  <Override PartName="/xl/drawings/_rels/drawing1.xml.rels" ContentType="application/vnd.openxmlformats-package.relationships+xml"/>
  <Override PartName="/xl/drawings/_rels/drawing13.xml.rels" ContentType="application/vnd.openxmlformats-package.relationships+xml"/>
  <Override PartName="/xl/drawings/_rels/drawing2.xml.rels" ContentType="application/vnd.openxmlformats-package.relationships+xml"/>
  <Override PartName="/xl/drawings/_rels/drawing14.xml.rels" ContentType="application/vnd.openxmlformats-package.relationships+xml"/>
  <Override PartName="/xl/drawings/_rels/drawing4.xml.rels" ContentType="application/vnd.openxmlformats-package.relationships+xml"/>
  <Override PartName="/xl/drawings/_rels/drawing15.xml.rels" ContentType="application/vnd.openxmlformats-package.relationships+xml"/>
  <Override PartName="/xl/drawings/drawing15.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1.xml" ContentType="application/vnd.openxmlformats-officedocument.customXmlProperties+xml"/>
  <Override PartName="/customXml/item2.xml" ContentType="application/xml"/>
  <Override PartName="/customXml/_rels/item1.xml.rels" ContentType="application/vnd.openxmlformats-package.relationships+xml"/>
  <Override PartName="/customXml/_rels/item2.xml.rels" ContentType="application/vnd.openxmlformats-package.relationships+xml"/>
  <Override PartName="/customXml/_rels/item3.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Introduction" sheetId="1" state="visible" r:id="rId3"/>
    <sheet name="Definitions" sheetId="2" state="visible" r:id="rId4"/>
    <sheet name="World Data and Figures (2022)" sheetId="3" state="visible" r:id="rId5"/>
    <sheet name="Country Results (2022)" sheetId="4" state="visible" r:id="rId6"/>
    <sheet name="Country Results (2024 estimate)" sheetId="5" state="visible" r:id="rId7"/>
    <sheet name="Scientific &amp; Editorial Review" sheetId="6" state="visible" r:id="rId8"/>
  </sheets>
  <definedNames>
    <definedName function="false" hidden="false" localSheetId="3" name="_xlnm.Print_Area" vbProcedure="false">'Country Results (2022)'!$A$1:$AF$209</definedName>
    <definedName function="false" hidden="false" localSheetId="3" name="_xlnm.Print_Titles" vbProcedure="false">'Country Results (2022)'!$A:$I,'Country Results (2022)'!$22:$22</definedName>
    <definedName function="false" hidden="true" localSheetId="3" name="_xlnm._FilterDatabase" vbProcedure="false">'Country Results (2022)'!$A$22:$AF$192</definedName>
    <definedName function="false" hidden="false" localSheetId="4" name="_xlnm.Print_Area" vbProcedure="false">'Country Results (2024 estimate)'!$A$1:$AF$209</definedName>
    <definedName function="false" hidden="false" localSheetId="4" name="_xlnm.Print_Titles" vbProcedure="false">'Country Results (2024 estimate)'!$A:$I,'Country Results (2024 estimate)'!$22:$22</definedName>
    <definedName function="false" hidden="true" localSheetId="4" name="_xlnm._FilterDatabase" vbProcedure="false">'Country Results (2024 estimate)'!$A$22:$AF$192</definedName>
    <definedName function="false" hidden="false" localSheetId="1" name="_xlnm.Print_Area" vbProcedure="false">Definitions!$B$1:$P$93</definedName>
    <definedName function="false" hidden="false" name="ColumnCountriesx40" vbProcedure="false">#REF!</definedName>
    <definedName function="false" hidden="false" name="ColumnData" vbProcedure="false">#REF!</definedName>
    <definedName function="false" hidden="false" name="Countriesx40" vbProcedure="false">#REF!</definedName>
    <definedName function="false" hidden="false" name="DATA" vbProcedure="false">#REF!</definedName>
    <definedName function="false" hidden="false" name="piblic3" vbProcedure="false">#REF!</definedName>
    <definedName function="false" hidden="false" name="public" vbProcedure="false">#REF!</definedName>
    <definedName function="false" hidden="false" name="public2" vbProcedure="false">#REF!</definedName>
    <definedName function="false" hidden="false" name="public3" vbProcedure="false">#REF!,#REF!</definedName>
    <definedName function="false" hidden="false" name="Quality_Score" vbProcedure="false">#REF!</definedName>
    <definedName function="false" hidden="true" name="_holder2" vbProcedure="false">#REF!</definedName>
    <definedName function="false" hidden="true" name="_Key1" vbProcedure="false">#REF!</definedName>
    <definedName function="false" hidden="true" name="_Key2" vbProcedure="false">#REF!</definedName>
    <definedName function="false" hidden="true" name="_Order1" vbProcedure="false">255</definedName>
    <definedName function="false" hidden="true" name="_placeholder" vbProcedure="false">#REF!</definedName>
    <definedName function="false" hidden="true" name="_Sort" vbProcedure="false">#REF!</definedName>
    <definedName function="false" hidden="true" name="_Sort2" vbProcedure="false">#REF!</definedName>
    <definedName function="false" hidden="true" localSheetId="0" name="_Key1" vbProcedure="false">#REF!</definedName>
    <definedName function="false" hidden="true" localSheetId="0" name="_Sort" vbProcedure="false">#REF!</definedName>
    <definedName function="false" hidden="true" localSheetId="1" name="_Key1" vbProcedure="false">#REF!</definedName>
    <definedName function="false" hidden="true" localSheetId="1" name="_Sort" vbProcedure="false">#REF!</definedName>
    <definedName function="false" hidden="false" localSheetId="3" name="Quality_Score" vbProcedure="false">'Country Results (2022)'!A$219:F$262</definedName>
    <definedName function="false" hidden="true" localSheetId="3" name="_Key1" vbProcedure="false">#REF!</definedName>
    <definedName function="false" hidden="true" localSheetId="3" name="_Sort" vbProcedure="false">#REF!</definedName>
    <definedName function="false" hidden="false" localSheetId="4" name="Quality_Score" vbProcedure="false">'Country Results (2024 estimate)'!A$219:F$262</definedName>
    <definedName function="false" hidden="true" localSheetId="4" name="_Key1" vbProcedure="false">#REF!</definedName>
    <definedName function="false" hidden="true" localSheetId="4" name="_Sort" vbProcedure="false">#REF!</definedName>
    <definedName function="false" hidden="true" localSheetId="5" name="_Key1" vbProcedure="false">#REF!</definedName>
    <definedName function="false" hidden="true" localSheetId="5" name="_Sort"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<sst xmlns="http://schemas.openxmlformats.org/spreadsheetml/2006/main" count="1703" uniqueCount="308">
  <si>
    <t xml:space="preserve">National Footprint and Biocapacity Accounts 2025 Edition </t>
  </si>
  <si>
    <t xml:space="preserve">The National Footprint and Biocapacity Accounts (NFBAs) measure the ecological resource use and resource regeneration capacity of countries over time. Based on approximately 15,000 data points per country per year, mostly from UN data sets, the Accounts contain the Ecological Footprint and biocapacity of over 200 countries, territories, and regions from 1961 to 2022, providing the core data needed for all Ecological Footprint analysis worldwide. Preliminary estimates are provided up to the year 2024. This Data Package contains Ecological Footprint and biocapacity as well as Human Development and population data to give a first approximation of the biological resource situation of these countries. Under the mandate and governance of the Footprint Data Foundation (FoDaDo), a collaboration of Global Footprint Network and York University, the National Footprint and Biocapacity Accounts 2025 Edition are produced by the Ecological Footprint Initiative of York University.</t>
  </si>
  <si>
    <r>
      <rPr>
        <b val="true"/>
        <sz val="11"/>
        <color theme="1"/>
        <rFont val="Calibri"/>
        <family val="2"/>
        <charset val="1"/>
      </rPr>
      <t xml:space="preserve">ONLINE DATA ACCESS:</t>
    </r>
    <r>
      <rPr>
        <sz val="11"/>
        <color theme="1"/>
        <rFont val="Calibri"/>
        <family val="2"/>
        <charset val="1"/>
      </rPr>
      <t xml:space="preserve"> All information contained in this Data Package and more can also be explored and downloaded from the Ecological Footprint Explorer as a part of Global Footprint Network's Open Data Platform. In addition, all figures shown in this Data Package are hyperlinked to an interactive version in the Footprint Explorer. The Explorer can be found at</t>
    </r>
  </si>
  <si>
    <t xml:space="preserve">https://data.footprintnetwork.org/</t>
  </si>
  <si>
    <t xml:space="preserve">This Public Data Package provided by FoDaFo and Global Footprint Network is licensed under a Creative Commons Attribution-ShareAlike 4.0 International License (CC-BY-SA 4.0).</t>
  </si>
  <si>
    <t xml:space="preserve">Publication</t>
  </si>
  <si>
    <t xml:space="preserve">Global Footprint Network collaborates on a number of NFBA-related topics with collaborators around the world. We also encourage the academic and scientific communities to use this data to conduct independent research. Additionally, we welcome researchers  of all disciplines to contact us with questions or for potential collaborations. A few examples of potential topics we are interested in exploring further include economic implications, human development, security and conflict, investment strategies and public policy, biodiversity, and sustainable development. 
If you are publishing research that uses our data, please let us know so we can highlight your work to magnify its impact: </t>
  </si>
  <si>
    <t xml:space="preserve">data@footprintnetwork.org</t>
  </si>
  <si>
    <t xml:space="preserve">Suggested citation for the National Footprint and Biocapacity Accounts 2025 Edition data</t>
  </si>
  <si>
    <t xml:space="preserve">Lo, K., Miller, E., Dworatzek, P., Basnet, N., Silva, J., Van Berkum, J. L., Halldórsdóttir, R. B., &amp; Dyck, M. D. R. 2025. National Ecological Footprint and Biocapacity Accounts, 2025 Edition. Data and metadata version 1.0. Produced for Footprint Data Foundation by researchers at York University and University of Iceland. https://footprint.info.yorku.ca/data/</t>
  </si>
  <si>
    <t xml:space="preserve">Suggested citation for this data package, including its data and graphs</t>
  </si>
  <si>
    <t xml:space="preserve">York University Ecological Footprint Initiative, FoDaFo &amp; Global Footprint Network. Public Data Package of the Core Results of the National Footprint and Biocapacity Accounts, 2025 Edition. Produced for the Footprint Data Foundation and distributed by Global Footprint Network. Available online at: https://data.footprintnetwork.org.</t>
  </si>
  <si>
    <t xml:space="preserve">Supporting documentation:</t>
  </si>
  <si>
    <t xml:space="preserve">Calculation Methodology for the National Footprint and Biocapacity Accounts</t>
  </si>
  <si>
    <t xml:space="preserve">Definitions of Key Concepts</t>
  </si>
  <si>
    <t xml:space="preserve">Additional Background Information</t>
  </si>
  <si>
    <t xml:space="preserve">Please direct questions and research inquires to:</t>
  </si>
  <si>
    <t xml:space="preserve">Footprint and Biocapacity Accounting</t>
  </si>
  <si>
    <r>
      <rPr>
        <sz val="11"/>
        <color rgb="FF000000"/>
        <rFont val="Calibri"/>
        <family val="2"/>
        <charset val="1"/>
      </rPr>
      <t xml:space="preserve">Footprint an</t>
    </r>
    <r>
      <rPr>
        <sz val="11"/>
        <rFont val="Calibri"/>
        <family val="2"/>
        <charset val="1"/>
      </rPr>
      <t xml:space="preserve">d biocapacity accounting helps us answer the basic research question:</t>
    </r>
    <r>
      <rPr>
        <b val="true"/>
        <sz val="11"/>
        <rFont val="Calibri"/>
        <family val="2"/>
        <charset val="1"/>
      </rPr>
      <t xml:space="preserve"> </t>
    </r>
    <r>
      <rPr>
        <sz val="11"/>
        <rFont val="Calibri"/>
        <family val="2"/>
        <charset val="1"/>
      </rPr>
      <t xml:space="preserve">How much do people demand from biologically productive surfaces (Ecological Footprint</t>
    </r>
    <r>
      <rPr>
        <sz val="11"/>
        <color rgb="FF000000"/>
        <rFont val="Calibri"/>
        <family val="2"/>
        <charset val="1"/>
      </rPr>
      <t xml:space="preserve">) compared to how much the planet (or a region's productive surface) can regenerate on those surfaces (</t>
    </r>
    <r>
      <rPr>
        <sz val="11"/>
        <rFont val="Calibri"/>
        <family val="2"/>
        <charset val="1"/>
      </rPr>
      <t xml:space="preserve">biocapacity)?</t>
    </r>
  </si>
  <si>
    <t xml:space="preserve">What is the Ecological Footprint? </t>
  </si>
  <si>
    <r>
      <rPr>
        <sz val="11"/>
        <color rgb="FF000000"/>
        <rFont val="Calibri"/>
        <family val="2"/>
        <charset val="1"/>
      </rPr>
      <t xml:space="preserve">The Ecological Footprint is a measure of the biologically productive land and water area demanded by an activity. It is commonly applied to individuals, populations,  institutions, or products. In the National Footprint and Biocapacity Accounts, it refers to the biocapacity demanded by the population of a country or the World to produce and transport resources it consumes, accommodate occupied urban infrastructure, and absorb the waste it generates, using prevailing technology and resource management practices. It is measured in </t>
    </r>
    <r>
      <rPr>
        <i val="true"/>
        <sz val="11"/>
        <color rgb="FF000000"/>
        <rFont val="Calibri"/>
        <family val="2"/>
        <charset val="1"/>
      </rPr>
      <t xml:space="preserve">global hectares</t>
    </r>
    <r>
      <rPr>
        <sz val="11"/>
        <color rgb="FF000000"/>
        <rFont val="Calibri"/>
        <family val="2"/>
        <charset val="1"/>
      </rPr>
      <t xml:space="preserve">.</t>
    </r>
  </si>
  <si>
    <t xml:space="preserve">What is biocapacity?</t>
  </si>
  <si>
    <r>
      <rPr>
        <sz val="11"/>
        <color rgb="FF000000"/>
        <rFont val="Calibri"/>
        <family val="2"/>
        <charset val="1"/>
      </rPr>
      <t xml:space="preserve">Biocapacity is a property of the bioproductive surfaces on Earth. It represents the capacity of biologically productive areas to provide for human demand (people's Footprints). Like Footprint, it is measured in </t>
    </r>
    <r>
      <rPr>
        <i val="true"/>
        <sz val="11"/>
        <color rgb="FF000000"/>
        <rFont val="Calibri"/>
        <family val="2"/>
        <charset val="1"/>
      </rPr>
      <t xml:space="preserve">global hectares</t>
    </r>
    <r>
      <rPr>
        <sz val="11"/>
        <color rgb="FF000000"/>
        <rFont val="Calibri"/>
        <family val="2"/>
        <charset val="1"/>
      </rPr>
      <t xml:space="preserve">. It shows the capacity of the biosphere to regenerate and provide natural resources and services for life. Biocapacity is the lens of Footprint and biocapacity accounting. Such accounting enables us to add up the competing human demands on nature, which include natural resources, waste absorption, water renewal, and productive areas dedicated to urban uses. Footprint and biocapacity accounting allows us to determine how large the material metabolism of human economies is compared to what nature can renew.</t>
    </r>
  </si>
  <si>
    <t xml:space="preserve">Biocapacity  and Footprint Categories</t>
  </si>
  <si>
    <r>
      <rPr>
        <u val="single"/>
        <sz val="11"/>
        <color rgb="FF000000"/>
        <rFont val="Calibri"/>
        <family val="2"/>
        <charset val="1"/>
      </rPr>
      <t xml:space="preserve">Cropland:</t>
    </r>
    <r>
      <rPr>
        <sz val="11"/>
        <color rgb="FF000000"/>
        <rFont val="Calibri"/>
        <family val="2"/>
        <charset val="1"/>
      </rPr>
      <t xml:space="preserve"> Cropland is the most bioproductive of all the land-use types and consists of areas used to produce food and fiber for human consumption, feed for livestock, oil crops, and rubber. Due to lack of globally consistent data sets, current cropland Footprint calculations do not yet take into account the extent to which farming techniques or unsustainable agricultural practices may cause long-term degradation of soil. The cropland Footprint includes crop products allocated to livestock and aquaculture feed mixes, and those used for fibers and materials.</t>
    </r>
  </si>
  <si>
    <r>
      <rPr>
        <u val="single"/>
        <sz val="11"/>
        <color rgb="FF000000"/>
        <rFont val="Calibri"/>
        <family val="2"/>
        <charset val="1"/>
      </rPr>
      <t xml:space="preserve">Forest Land:</t>
    </r>
    <r>
      <rPr>
        <sz val="11"/>
        <color rgb="FF000000"/>
        <rFont val="Calibri"/>
        <family val="2"/>
        <charset val="1"/>
      </rPr>
      <t xml:space="preserve"> Forests provide for two types of human demand. The forest product Footprint, which  is calculated based on the amount of lumber, pulp, timber products, and fuel wood consumed by a country on a yearly basis. It also accommodates the Carbon Footprint.</t>
    </r>
  </si>
  <si>
    <r>
      <rPr>
        <u val="single"/>
        <sz val="11"/>
        <color rgb="FF000000"/>
        <rFont val="Calibri"/>
        <family val="2"/>
        <charset val="1"/>
      </rPr>
      <t xml:space="preserve">Carbon Footprint:</t>
    </r>
    <r>
      <rPr>
        <sz val="11"/>
        <color rgb="FF000000"/>
        <rFont val="Calibri"/>
        <family val="2"/>
        <charset val="1"/>
      </rPr>
      <t xml:space="preserve"> This component of the Ecological Footprint represents the carbon dioxide emissions from burning fossil fuels and cement production. The Carbon Footprint represents the area necessary to sequester these carbon emissions. The carbon Footprint component of the Ecological Footprint is calculated as the amount of forest land needed to absorb these carbon dioxide emissions for good. Currently, the carbon Footprint is the largest portion of humanity’s Footprint. The Carbon Footprint of consumption also includes embodied carbon in imported goods. </t>
    </r>
  </si>
  <si>
    <r>
      <rPr>
        <u val="single"/>
        <sz val="11"/>
        <color rgb="FF000000"/>
        <rFont val="Calibri"/>
        <family val="2"/>
        <charset val="1"/>
      </rPr>
      <t xml:space="preserve">Fishing grounds:</t>
    </r>
    <r>
      <rPr>
        <sz val="11"/>
        <color rgb="FF000000"/>
        <rFont val="Calibri"/>
        <family val="2"/>
        <charset val="1"/>
      </rPr>
      <t xml:space="preserve"> The fishing grounds Footprint is calculated based on estimates of the maximum sustainable catch for a variety of fish species. These sustainable catch estimates are converted into an equivalent mass of primary production based on the various species’ trophic levels. This estimate of maximum harvestable primary production is then divided amongst the continental shelf areas of the world. Fish caught and used in aquaculture feed mixes are included.</t>
    </r>
  </si>
  <si>
    <r>
      <rPr>
        <u val="single"/>
        <sz val="11"/>
        <color rgb="FF000000"/>
        <rFont val="Calibri"/>
        <family val="2"/>
        <charset val="1"/>
      </rPr>
      <t xml:space="preserve">Grazing land:</t>
    </r>
    <r>
      <rPr>
        <sz val="11"/>
        <color rgb="FF000000"/>
        <rFont val="Calibri"/>
        <family val="2"/>
        <charset val="1"/>
      </rPr>
      <t xml:space="preserve"> Grazing land is used to raise livestock for meat, dairy, hide, and wool products. The grazing land Footprint is calculated by comparing the amount of livestock feed available in a country with the amount of feed required for all livestock in that year, with the remainder of feed demand assumed to come from grazing land.</t>
    </r>
  </si>
  <si>
    <r>
      <rPr>
        <u val="single"/>
        <sz val="11"/>
        <color rgb="FF000000"/>
        <rFont val="Calibri"/>
        <family val="2"/>
        <charset val="1"/>
      </rPr>
      <t xml:space="preserve">Built-up land:</t>
    </r>
    <r>
      <rPr>
        <sz val="11"/>
        <color rgb="FF000000"/>
        <rFont val="Calibri"/>
        <family val="2"/>
        <charset val="1"/>
      </rPr>
      <t xml:space="preserve"> The built-up land Footprint is calculated based on the area of land covered by human infrastructure — transportation, housing, industrial structures, and reservoirs for hydropower. In absence of better evidence, we typically assume that built-up land occupies what would previously have been cropland.</t>
    </r>
  </si>
  <si>
    <t xml:space="preserve">What is a global hectare (gha)?</t>
  </si>
  <si>
    <t xml:space="preserve">A global hectare is a biologically productive hectare with world average productivity. Because each unit of space harbours a different portion of the global regenerative capacity, each unit is counted proportional to its global biocapacity share. For this reason, hectares are adjusted proportionally to their productivity and are expressed in global hectares. </t>
  </si>
  <si>
    <t xml:space="preserve">Measuring Sustainable Development with HDI and Footprint Assessments</t>
  </si>
  <si>
    <t xml:space="preserve">The essence of sustainable development can be measured by tracking its two core dimensions: </t>
  </si>
  <si>
    <t xml:space="preserve">1) economic and social development</t>
  </si>
  <si>
    <t xml:space="preserve">2) environmental sustainability</t>
  </si>
  <si>
    <t xml:space="preserve">For details, consult https://www.footprintnetwork.org/our-work/sustainable-development/ </t>
  </si>
  <si>
    <t xml:space="preserve">Economic and social development, or human well-being, can be approximated with UNDP’s widely recognized Human Development Index (HDI). UNDP considers an HDI of more than 0.7 to be “high human development.” Environmental sustainability, or living within the means of nature, can be evaluated with the Ecological Footprint. The HDI-Footprint graph above shows how a population's HDI compares to its resource demand. The graph illustrates the challenge of creating a globally-reproducible high level of human well-being without overtaxing the planet’s ecological resource base.</t>
  </si>
  <si>
    <t xml:space="preserve">Note that the comparison against global average biocapacity provides a global overview. This approach can be further extended by comparing Footprints also against local biocapacity. For most countries, local availability of biocapacity (and the financial means to access biocapacity from elsewhere) is a more significant determinant of resource access than the global average.</t>
  </si>
  <si>
    <t xml:space="preserve">Appendix: Background on Ecological Footprint</t>
  </si>
  <si>
    <t xml:space="preserve">Simple introductions to Footprint accounting:</t>
  </si>
  <si>
    <t xml:space="preserve">https://www.footprintnetwork.org/our-work/ecological-footprint/</t>
  </si>
  <si>
    <t xml:space="preserve">https://www.footprintnetwork.org/what-ecological-footprints-measure/</t>
  </si>
  <si>
    <t xml:space="preserve">https://www.footprintnetwork.org/what-biocapacity-measures/</t>
  </si>
  <si>
    <t xml:space="preserve">https://www.footprintnetwork.org/resources/data/</t>
  </si>
  <si>
    <t xml:space="preserve">Methodology Papers on the National Footprint and Biocapacity Accounts:</t>
  </si>
  <si>
    <t xml:space="preserve"> Lin et al. (2018) Ecological Footprint Accounting for Countries: Updates and Results of the National Footprint Accounts, 2012–2018, 
     Resources, 7(3), 58.</t>
  </si>
  <si>
    <t xml:space="preserve"> Borucke et al. (2013) Accounting for demand and supply of the Biosphere’s regenerative capacity: the National Footprint 
     Accounts’ underlying methodology and framework. Ecological Indicators, 24, 518-533.</t>
  </si>
  <si>
    <t xml:space="preserve">A more thorough introduction to the Footprint concept:</t>
  </si>
  <si>
    <t xml:space="preserve">Wackernagel, M.; Lin, D.; Evans, M.; Hanscom, L.; Raven, P. Defying the Footprint Oracle: Implications of Country Resource Trends. Sustainability 2019, 11, 2164.</t>
  </si>
  <si>
    <t xml:space="preserve">Wackernagel, M., Hanscom, L., Jayasinghe, P., Lin, D., Murthy, A., Neill, E., Raven, P., 2021. The importance of resource security for poverty eradication. Nature Sustainability. Volume 4, pages731–738. https://doi.org/10.1038/s41893-021-00708-4. Plus supplementary information for information on the methodology.</t>
  </si>
  <si>
    <t xml:space="preserve">Release notes, 2025 edition</t>
  </si>
  <si>
    <t xml:space="preserve">A list of academic literature on the Ecological Footprint:</t>
  </si>
  <si>
    <t xml:space="preserve">www.footprintnetwork.org/resources/journal-articles/</t>
  </si>
  <si>
    <t xml:space="preserve">Ecological Footprint Reviews by national governments:</t>
  </si>
  <si>
    <t xml:space="preserve">www.footprintnetwork.org/reviews</t>
  </si>
  <si>
    <t xml:space="preserve">Frequently asked questions:</t>
  </si>
  <si>
    <t xml:space="preserve">www.footprintnetwork.org/faq</t>
  </si>
  <si>
    <t xml:space="preserve">Limitations and Criticisms:</t>
  </si>
  <si>
    <t xml:space="preserve">www.footprintnetwork.org/our-work/ecological-footprint/limitations-and-criticisms/</t>
  </si>
  <si>
    <t xml:space="preserve">2025 EDITION NATIONAL FOOTPRINT AND BIOCAPACITY ACCOUNTS (DATA YEAR 2022) </t>
  </si>
  <si>
    <t xml:space="preserve">Visualize and explore results from the National Footprint and Biocapacity Accounts 2025 Edition at data.footprintnetwork.org</t>
  </si>
  <si>
    <t xml:space="preserve">© 2025,  York University, FoDaFo, Global Footprint Network. National Footprint and Biocapacity Accounts, 2025 Edition. For more information, contact data@footprintnetwork.org</t>
  </si>
  <si>
    <t xml:space="preserve">country</t>
  </si>
  <si>
    <t xml:space="preserve"> year</t>
  </si>
  <si>
    <t xml:space="preserve"> Ecological Footprint of Production 
(gha per capita)</t>
  </si>
  <si>
    <t xml:space="preserve"> Ecological Footprint of Consumption 
(gha per capita)</t>
  </si>
  <si>
    <t xml:space="preserve"> Biocapacity 
(gha per capita)</t>
  </si>
  <si>
    <t xml:space="preserve"> Ecological Footprint of Production Total 
(gha)</t>
  </si>
  <si>
    <t xml:space="preserve"> Ecological Footprint of Consumption Total (gha)</t>
  </si>
  <si>
    <t xml:space="preserve"> Biocapacity Total (gha)</t>
  </si>
  <si>
    <t xml:space="preserve">World</t>
  </si>
  <si>
    <t xml:space="preserve"> </t>
  </si>
  <si>
    <t xml:space="preserve">World*</t>
  </si>
  <si>
    <t xml:space="preserve">* Preliminary Estimates</t>
  </si>
  <si>
    <t xml:space="preserve">Ecological Footprint of Production (global hectares per person)</t>
  </si>
  <si>
    <t xml:space="preserve">Ecological Footprint of Consumption (global hectares per person)</t>
  </si>
  <si>
    <t xml:space="preserve">Biocapacity (global hectares per person)</t>
  </si>
  <si>
    <t xml:space="preserve">Country</t>
  </si>
  <si>
    <t xml:space="preserve">Data Quality</t>
  </si>
  <si>
    <t xml:space="preserve">SDGi</t>
  </si>
  <si>
    <t xml:space="preserve">Life Expectancy</t>
  </si>
  <si>
    <t xml:space="preserve">HDI</t>
  </si>
  <si>
    <t xml:space="preserve">Per Capita GDP</t>
  </si>
  <si>
    <t xml:space="preserve">Region</t>
  </si>
  <si>
    <t xml:space="preserve">Income Group</t>
  </si>
  <si>
    <t xml:space="preserve">Population (millions)</t>
  </si>
  <si>
    <t xml:space="preserve">Cropland Footprint</t>
  </si>
  <si>
    <t xml:space="preserve">Grazing Footprint</t>
  </si>
  <si>
    <t xml:space="preserve">Forest Product Footprint</t>
  </si>
  <si>
    <t xml:space="preserve">Carbon Footprint</t>
  </si>
  <si>
    <t xml:space="preserve">Fish Footprint</t>
  </si>
  <si>
    <t xml:space="preserve">Built up land</t>
  </si>
  <si>
    <t xml:space="preserve">Total Ecological Footprint (Production)</t>
  </si>
  <si>
    <t xml:space="preserve">Total Ecological Footprint (Consumption)</t>
  </si>
  <si>
    <t xml:space="preserve">Cropland</t>
  </si>
  <si>
    <t xml:space="preserve">Grazing land</t>
  </si>
  <si>
    <t xml:space="preserve">Forest land</t>
  </si>
  <si>
    <t xml:space="preserve">Fishing ground</t>
  </si>
  <si>
    <t xml:space="preserve">Total biocapacity </t>
  </si>
  <si>
    <r>
      <rPr>
        <b val="true"/>
        <sz val="11"/>
        <color theme="0"/>
        <rFont val="Calibri"/>
        <family val="2"/>
        <charset val="1"/>
      </rPr>
      <t xml:space="preserve">Ecological </t>
    </r>
    <r>
      <rPr>
        <b val="true"/>
        <sz val="11"/>
        <color rgb="FFFF0000"/>
        <rFont val="Calibri"/>
        <family val="2"/>
        <charset val="1"/>
      </rPr>
      <t xml:space="preserve">(Deficit) </t>
    </r>
    <r>
      <rPr>
        <b val="true"/>
        <sz val="11"/>
        <color rgb="FFFFFFFF"/>
        <rFont val="Calibri"/>
        <family val="2"/>
        <charset val="1"/>
      </rPr>
      <t xml:space="preserve">or Reserve</t>
    </r>
  </si>
  <si>
    <t xml:space="preserve">Number of Earths required</t>
  </si>
  <si>
    <t xml:space="preserve">Number of Countries required</t>
  </si>
  <si>
    <t xml:space="preserve">Africa</t>
  </si>
  <si>
    <t xml:space="preserve">Asia-Pacific</t>
  </si>
  <si>
    <t xml:space="preserve">Central America/Caribbean</t>
  </si>
  <si>
    <t xml:space="preserve">EU</t>
  </si>
  <si>
    <t xml:space="preserve">Middle East/Central Asia</t>
  </si>
  <si>
    <t xml:space="preserve">North America</t>
  </si>
  <si>
    <t xml:space="preserve">Other Europe</t>
  </si>
  <si>
    <t xml:space="preserve">South America</t>
  </si>
  <si>
    <t xml:space="preserve">Low Income (LI)</t>
  </si>
  <si>
    <t xml:space="preserve">LI</t>
  </si>
  <si>
    <t xml:space="preserve">Lower-Middle Income (LM)</t>
  </si>
  <si>
    <t xml:space="preserve">LM</t>
  </si>
  <si>
    <t xml:space="preserve">Upper-Middle Income (UM)</t>
  </si>
  <si>
    <t xml:space="preserve">UM</t>
  </si>
  <si>
    <t xml:space="preserve">High Income (HI)</t>
  </si>
  <si>
    <t xml:space="preserve">HI</t>
  </si>
  <si>
    <t xml:space="preserve">Data Quality (2022)</t>
  </si>
  <si>
    <t xml:space="preserve">Afghanistan</t>
  </si>
  <si>
    <t xml:space="preserve">A</t>
  </si>
  <si>
    <t xml:space="preserve">Albania</t>
  </si>
  <si>
    <t xml:space="preserve">Algeria</t>
  </si>
  <si>
    <t xml:space="preserve">Angola</t>
  </si>
  <si>
    <t xml:space="preserve">Antigua and Barbuda</t>
  </si>
  <si>
    <t xml:space="preserve">B</t>
  </si>
  <si>
    <t xml:space="preserve">Argentina</t>
  </si>
  <si>
    <t xml:space="preserve">Armenia</t>
  </si>
  <si>
    <t xml:space="preserve">Australia</t>
  </si>
  <si>
    <t xml:space="preserve">Austria</t>
  </si>
  <si>
    <t xml:space="preserve">Azerbaijan</t>
  </si>
  <si>
    <t xml:space="preserve">Bahamas</t>
  </si>
  <si>
    <t xml:space="preserve">Bahrain</t>
  </si>
  <si>
    <t xml:space="preserve">Bangladesh</t>
  </si>
  <si>
    <t xml:space="preserve">Barbados</t>
  </si>
  <si>
    <t xml:space="preserve">Belarus</t>
  </si>
  <si>
    <t xml:space="preserve">Belgium</t>
  </si>
  <si>
    <t xml:space="preserve">Benin</t>
  </si>
  <si>
    <t xml:space="preserve">Bhutan</t>
  </si>
  <si>
    <t xml:space="preserve">Bolivia</t>
  </si>
  <si>
    <t xml:space="preserve">Bosnia and Herzegovina</t>
  </si>
  <si>
    <t xml:space="preserve">Botswana</t>
  </si>
  <si>
    <t xml:space="preserve">Brazil</t>
  </si>
  <si>
    <t xml:space="preserve">Bulgaria</t>
  </si>
  <si>
    <t xml:space="preserve">Burkina Faso</t>
  </si>
  <si>
    <t xml:space="preserve">Burundi</t>
  </si>
  <si>
    <t xml:space="preserve">Cambodia</t>
  </si>
  <si>
    <t xml:space="preserve">Cameroon</t>
  </si>
  <si>
    <t xml:space="preserve">Canada</t>
  </si>
  <si>
    <t xml:space="preserve">Central African Republic</t>
  </si>
  <si>
    <t xml:space="preserve">Chad</t>
  </si>
  <si>
    <t xml:space="preserve">Chile</t>
  </si>
  <si>
    <t xml:space="preserve">China</t>
  </si>
  <si>
    <t xml:space="preserve">Colombia</t>
  </si>
  <si>
    <t xml:space="preserve">Congo</t>
  </si>
  <si>
    <t xml:space="preserve">Congo, Democratic Republic of</t>
  </si>
  <si>
    <t xml:space="preserve">Costa Rica</t>
  </si>
  <si>
    <t xml:space="preserve">Côte d'Ivoire</t>
  </si>
  <si>
    <t xml:space="preserve">Croatia</t>
  </si>
  <si>
    <t xml:space="preserve">Cuba</t>
  </si>
  <si>
    <t xml:space="preserve">Cyprus</t>
  </si>
  <si>
    <t xml:space="preserve">Czech Republic</t>
  </si>
  <si>
    <t xml:space="preserve">Denmark</t>
  </si>
  <si>
    <t xml:space="preserve">Djibouti</t>
  </si>
  <si>
    <t xml:space="preserve">Dominica</t>
  </si>
  <si>
    <t xml:space="preserve">Dominican Republic</t>
  </si>
  <si>
    <t xml:space="preserve">Ecuador</t>
  </si>
  <si>
    <t xml:space="preserve">Egypt</t>
  </si>
  <si>
    <t xml:space="preserve">El Salvador</t>
  </si>
  <si>
    <t xml:space="preserve">Equatorial Guinea</t>
  </si>
  <si>
    <t xml:space="preserve">Eritrea</t>
  </si>
  <si>
    <t xml:space="preserve">Estonia</t>
  </si>
  <si>
    <t xml:space="preserve">Eswatini</t>
  </si>
  <si>
    <t xml:space="preserve">Ethiopia</t>
  </si>
  <si>
    <t xml:space="preserve">Fiji</t>
  </si>
  <si>
    <t xml:space="preserve">Finland</t>
  </si>
  <si>
    <t xml:space="preserve">France</t>
  </si>
  <si>
    <t xml:space="preserve">French Polynesia</t>
  </si>
  <si>
    <t xml:space="preserve">Gabon</t>
  </si>
  <si>
    <t xml:space="preserve">Gambia</t>
  </si>
  <si>
    <t xml:space="preserve">Georgia</t>
  </si>
  <si>
    <t xml:space="preserve">Germany</t>
  </si>
  <si>
    <t xml:space="preserve">Ghana</t>
  </si>
  <si>
    <t xml:space="preserve">Greece</t>
  </si>
  <si>
    <t xml:space="preserve">Grenada</t>
  </si>
  <si>
    <t xml:space="preserve">Guatemala</t>
  </si>
  <si>
    <t xml:space="preserve">Guinea</t>
  </si>
  <si>
    <t xml:space="preserve">Guinea-Bissau</t>
  </si>
  <si>
    <t xml:space="preserve">Guyana</t>
  </si>
  <si>
    <t xml:space="preserve">Haiti</t>
  </si>
  <si>
    <t xml:space="preserve">Honduras</t>
  </si>
  <si>
    <t xml:space="preserve">Hungary</t>
  </si>
  <si>
    <t xml:space="preserve">India</t>
  </si>
  <si>
    <t xml:space="preserve">Indonesia</t>
  </si>
  <si>
    <t xml:space="preserve">Iran, Islamic Republic of</t>
  </si>
  <si>
    <t xml:space="preserve">Iraq</t>
  </si>
  <si>
    <t xml:space="preserve">Ireland</t>
  </si>
  <si>
    <t xml:space="preserve">Israel</t>
  </si>
  <si>
    <t xml:space="preserve">Italy</t>
  </si>
  <si>
    <t xml:space="preserve">Japan</t>
  </si>
  <si>
    <t xml:space="preserve">Jordan</t>
  </si>
  <si>
    <t xml:space="preserve">Kazakhstan</t>
  </si>
  <si>
    <t xml:space="preserve">Kenya</t>
  </si>
  <si>
    <t xml:space="preserve">Korea, Democratic People's Republic of</t>
  </si>
  <si>
    <t xml:space="preserve">Korea, Republic of</t>
  </si>
  <si>
    <t xml:space="preserve">Kuwait</t>
  </si>
  <si>
    <t xml:space="preserve">Kyrgyzstan</t>
  </si>
  <si>
    <t xml:space="preserve">Lao People's Democratic Republic</t>
  </si>
  <si>
    <t xml:space="preserve">Latvia</t>
  </si>
  <si>
    <t xml:space="preserve">Lebanon</t>
  </si>
  <si>
    <t xml:space="preserve">Lesotho</t>
  </si>
  <si>
    <t xml:space="preserve">Liberia</t>
  </si>
  <si>
    <t xml:space="preserve">Libyan Arab Jamahiriya</t>
  </si>
  <si>
    <t xml:space="preserve">Lithuania</t>
  </si>
  <si>
    <t xml:space="preserve">Luxembourg</t>
  </si>
  <si>
    <t xml:space="preserve">Madagascar</t>
  </si>
  <si>
    <t xml:space="preserve">Malawi</t>
  </si>
  <si>
    <t xml:space="preserve">Malaysia</t>
  </si>
  <si>
    <t xml:space="preserve">Mali</t>
  </si>
  <si>
    <t xml:space="preserve">Malta</t>
  </si>
  <si>
    <t xml:space="preserve">Mauritania</t>
  </si>
  <si>
    <t xml:space="preserve">Mauritius</t>
  </si>
  <si>
    <t xml:space="preserve">Mexico</t>
  </si>
  <si>
    <t xml:space="preserve">Mongolia</t>
  </si>
  <si>
    <t xml:space="preserve">Montenegro</t>
  </si>
  <si>
    <t xml:space="preserve">Morocco</t>
  </si>
  <si>
    <t xml:space="preserve">Mozambique</t>
  </si>
  <si>
    <t xml:space="preserve">Myanmar</t>
  </si>
  <si>
    <t xml:space="preserve">Namibia</t>
  </si>
  <si>
    <t xml:space="preserve">Nepal</t>
  </si>
  <si>
    <t xml:space="preserve">Netherlands</t>
  </si>
  <si>
    <t xml:space="preserve">New Zealand</t>
  </si>
  <si>
    <t xml:space="preserve">Nicaragua</t>
  </si>
  <si>
    <t xml:space="preserve">Niger</t>
  </si>
  <si>
    <t xml:space="preserve">Nigeria</t>
  </si>
  <si>
    <t xml:space="preserve">Norway</t>
  </si>
  <si>
    <t xml:space="preserve">Oman</t>
  </si>
  <si>
    <t xml:space="preserve">Pakistan</t>
  </si>
  <si>
    <t xml:space="preserve">Panama</t>
  </si>
  <si>
    <t xml:space="preserve">Papua New Guinea</t>
  </si>
  <si>
    <t xml:space="preserve">Peru</t>
  </si>
  <si>
    <t xml:space="preserve">Philippines</t>
  </si>
  <si>
    <t xml:space="preserve">Poland</t>
  </si>
  <si>
    <t xml:space="preserve">Portugal</t>
  </si>
  <si>
    <t xml:space="preserve">Qatar</t>
  </si>
  <si>
    <t xml:space="preserve">Republic of North Macedonia</t>
  </si>
  <si>
    <t xml:space="preserve">Romania</t>
  </si>
  <si>
    <t xml:space="preserve">Russian Federation</t>
  </si>
  <si>
    <t xml:space="preserve">Rwanda</t>
  </si>
  <si>
    <t xml:space="preserve">Saint Lucia</t>
  </si>
  <si>
    <t xml:space="preserve">Saint Vincent and Grenadines</t>
  </si>
  <si>
    <t xml:space="preserve">Samoa</t>
  </si>
  <si>
    <t xml:space="preserve">Sao Tome and Principe</t>
  </si>
  <si>
    <t xml:space="preserve">Saudi Arabia</t>
  </si>
  <si>
    <t xml:space="preserve">Senegal</t>
  </si>
  <si>
    <t xml:space="preserve">Serbia</t>
  </si>
  <si>
    <t xml:space="preserve">Sierra Leone</t>
  </si>
  <si>
    <t xml:space="preserve">Singapore</t>
  </si>
  <si>
    <t xml:space="preserve">Slovakia</t>
  </si>
  <si>
    <t xml:space="preserve">Slovenia</t>
  </si>
  <si>
    <t xml:space="preserve">Solomon Islands</t>
  </si>
  <si>
    <t xml:space="preserve">Somalia</t>
  </si>
  <si>
    <t xml:space="preserve">South Africa</t>
  </si>
  <si>
    <t xml:space="preserve">South Sudan</t>
  </si>
  <si>
    <t xml:space="preserve">Spain</t>
  </si>
  <si>
    <t xml:space="preserve">Sri Lanka</t>
  </si>
  <si>
    <t xml:space="preserve">State of Palestine</t>
  </si>
  <si>
    <t xml:space="preserve">Sudan</t>
  </si>
  <si>
    <t xml:space="preserve">Suriname</t>
  </si>
  <si>
    <t xml:space="preserve">Sweden</t>
  </si>
  <si>
    <t xml:space="preserve">Switzerland</t>
  </si>
  <si>
    <t xml:space="preserve">Tajikistan</t>
  </si>
  <si>
    <t xml:space="preserve">Tanzania, United Republic of</t>
  </si>
  <si>
    <t xml:space="preserve">Thailand</t>
  </si>
  <si>
    <t xml:space="preserve">Timor-Leste</t>
  </si>
  <si>
    <t xml:space="preserve">Togo</t>
  </si>
  <si>
    <t xml:space="preserve">Tonga</t>
  </si>
  <si>
    <t xml:space="preserve">Trinidad and Tobago</t>
  </si>
  <si>
    <t xml:space="preserve">Tunisia</t>
  </si>
  <si>
    <t xml:space="preserve">Türkiye</t>
  </si>
  <si>
    <t xml:space="preserve">Turkmenistan</t>
  </si>
  <si>
    <t xml:space="preserve">Uganda</t>
  </si>
  <si>
    <t xml:space="preserve">United Arab Emirates</t>
  </si>
  <si>
    <t xml:space="preserve">United Kingdom</t>
  </si>
  <si>
    <t xml:space="preserve">United States of America</t>
  </si>
  <si>
    <t xml:space="preserve">Uzbekistan</t>
  </si>
  <si>
    <t xml:space="preserve">Venezuela, Bolivarian Republic of</t>
  </si>
  <si>
    <t xml:space="preserve">Viet Nam</t>
  </si>
  <si>
    <t xml:space="preserve">Yemen</t>
  </si>
  <si>
    <t xml:space="preserve">Zambia</t>
  </si>
  <si>
    <t xml:space="preserve">Zimbabwe</t>
  </si>
  <si>
    <t xml:space="preserve">NOTES:</t>
  </si>
  <si>
    <t xml:space="preserve">World Footprint does not exactly match the sum of all countries for the following reasons: 
1. The built up land Footprint uses different sources for some specific countries 2. The total does not include all countries. </t>
  </si>
  <si>
    <t xml:space="preserve">Country grouping results are sum listed countries only</t>
  </si>
  <si>
    <t xml:space="preserve">Unless otherwise noted, all data from Global Footprint Network, National Footprint and Biocapacity Accounts 2025 Edition.</t>
  </si>
  <si>
    <t xml:space="preserve">SDGi source:  Sustainable Development Report 2024, UN Sustainable Development Solutions Network. 2024 [Data year 2020] URL: https://www.sdgindex.org/ </t>
  </si>
  <si>
    <t xml:space="preserve">HDI source: Human Development Report, 2025, UNDP. [Data year 2020] URL:http://hdr.undp.org/en/data</t>
  </si>
  <si>
    <t xml:space="preserve">GDP per capita, PPP (constant 2017 international dollar): World Economic Outlook,2025, IMF.   [Data year 2020] URL: https://www.imf.org/en/Publications/WEO</t>
  </si>
  <si>
    <t xml:space="preserve">Life Expectancy at Birth, total (years) source: United Nations Population Division. World Population Prospects: 2022 Revision [Data year 2020]</t>
  </si>
  <si>
    <t xml:space="preserve">Income groups reflect current World Bank classification.</t>
  </si>
  <si>
    <t xml:space="preserve">Population data are from the UN FAO</t>
  </si>
  <si>
    <t xml:space="preserve">0.0 = less than 0.05</t>
  </si>
  <si>
    <t xml:space="preserve">For results in acres, multiply hectare numbers by 2.471</t>
  </si>
  <si>
    <t xml:space="preserve">Number of Earths Required: This represents the number of planet Earths that would be required if everyone in the world lived the average lifestyle of a resident in this country.</t>
  </si>
  <si>
    <t xml:space="preserve">Number of Countries Required: This represents how many times the country's biocapacity is needed in order to provide for the country's consumption Footprint.</t>
  </si>
  <si>
    <t xml:space="preserve">Note that these numbers assume people use biocapacity fully. However, wild species also require biologically productive space. When subtracting a portion of biocapacity for wild species, the ratios get larger.</t>
  </si>
  <si>
    <t xml:space="preserve">2025 EDITION NATIONAL FOOTPRINT AND BIOCAPACITY ACCOUNTS (DATA YEAR 2024 estimate) </t>
  </si>
</sst>
</file>

<file path=xl/styles.xml><?xml version="1.0" encoding="utf-8"?>
<styleSheet xmlns="http://schemas.openxmlformats.org/spreadsheetml/2006/main">
  <numFmts count="16">
    <numFmt numFmtId="164" formatCode="General"/>
    <numFmt numFmtId="165" formatCode="_(* #,##0.00_);_(* \(#,##0.00\);_(* \-??_);_(@_)"/>
    <numFmt numFmtId="166" formatCode="_-* #,##0.00_-;\-* #,##0.00_-;_-* \-??_-;_-@_-"/>
    <numFmt numFmtId="167" formatCode="0.0"/>
    <numFmt numFmtId="168" formatCode="0\ %"/>
    <numFmt numFmtId="169" formatCode="0.00"/>
    <numFmt numFmtId="170" formatCode="_(* #,##0_);_(* \(#,##0\);_(* \-??_);_(@_)"/>
    <numFmt numFmtId="171" formatCode="0"/>
    <numFmt numFmtId="172" formatCode="\$#,##0"/>
    <numFmt numFmtId="173" formatCode="#,##0.0"/>
    <numFmt numFmtId="174" formatCode="\*#0.0"/>
    <numFmt numFmtId="175" formatCode="@"/>
    <numFmt numFmtId="176" formatCode="_(\$* #,##0.00_);_(\$* \(#,##0.00\);_(\$* \-??_);_(@_)"/>
    <numFmt numFmtId="177" formatCode="_(\$* #,##0_);_(\$* \(#,##0\);_(\$* \-??_);_(@_)"/>
    <numFmt numFmtId="178" formatCode="_(* #,##0.0_);_(* \(#,##0.0\);_(* \-??_);_(@_)"/>
    <numFmt numFmtId="179" formatCode="0.0_);[RED]\(0.0\)"/>
  </numFmts>
  <fonts count="95">
    <font>
      <sz val="11"/>
      <color theme="1"/>
      <name val="Calibri"/>
      <family val="2"/>
      <charset val="1"/>
    </font>
    <font>
      <sz val="10"/>
      <name val="Arial"/>
      <family val="0"/>
    </font>
    <font>
      <sz val="10"/>
      <name val="Arial"/>
      <family val="0"/>
    </font>
    <font>
      <sz val="10"/>
      <name val="Arial"/>
      <family val="0"/>
    </font>
    <font>
      <sz val="11"/>
      <color rgb="FF000000"/>
      <name val="Calibri"/>
      <family val="2"/>
      <charset val="1"/>
    </font>
    <font>
      <sz val="11"/>
      <color theme="0"/>
      <name val="Calibri"/>
      <family val="2"/>
      <charset val="1"/>
    </font>
    <font>
      <sz val="11"/>
      <color rgb="FFFFFFFF"/>
      <name val="Calibri"/>
      <family val="2"/>
      <charset val="1"/>
    </font>
    <font>
      <sz val="11"/>
      <color rgb="FF9C0006"/>
      <name val="Calibri"/>
      <family val="2"/>
      <charset val="1"/>
    </font>
    <font>
      <sz val="11"/>
      <color rgb="FF800080"/>
      <name val="Calibri"/>
      <family val="2"/>
      <charset val="1"/>
    </font>
    <font>
      <sz val="11"/>
      <color rgb="FF008000"/>
      <name val="Calibri"/>
      <family val="2"/>
      <charset val="1"/>
    </font>
    <font>
      <b val="true"/>
      <sz val="11"/>
      <color rgb="FFFA7D00"/>
      <name val="Calibri"/>
      <family val="2"/>
      <charset val="1"/>
    </font>
    <font>
      <b val="true"/>
      <sz val="11"/>
      <color rgb="FFFF9900"/>
      <name val="Calibri"/>
      <family val="2"/>
      <charset val="1"/>
    </font>
    <font>
      <b val="true"/>
      <sz val="11"/>
      <color rgb="FFFFFFFF"/>
      <name val="Calibri"/>
      <family val="2"/>
      <charset val="1"/>
    </font>
    <font>
      <sz val="11"/>
      <color rgb="FFFF9900"/>
      <name val="Calibri"/>
      <family val="2"/>
      <charset val="1"/>
    </font>
    <font>
      <b val="true"/>
      <sz val="11"/>
      <color theme="0"/>
      <name val="Calibri"/>
      <family val="2"/>
      <charset val="1"/>
    </font>
    <font>
      <sz val="10"/>
      <name val="Verdana"/>
      <family val="2"/>
      <charset val="1"/>
    </font>
    <font>
      <b val="true"/>
      <sz val="11"/>
      <color rgb="FF003366"/>
      <name val="Calibri"/>
      <family val="2"/>
      <charset val="1"/>
    </font>
    <font>
      <sz val="11"/>
      <color rgb="FF333399"/>
      <name val="Calibri"/>
      <family val="2"/>
      <charset val="1"/>
    </font>
    <font>
      <i val="true"/>
      <sz val="11"/>
      <color rgb="FF808080"/>
      <name val="Calibri"/>
      <family val="2"/>
      <charset val="1"/>
    </font>
    <font>
      <i val="true"/>
      <sz val="11"/>
      <color rgb="FF7F7F7F"/>
      <name val="Calibri"/>
      <family val="2"/>
      <charset val="1"/>
    </font>
    <font>
      <sz val="10"/>
      <color rgb="FF0000FF"/>
      <name val="Arial"/>
      <family val="2"/>
      <charset val="1"/>
    </font>
    <font>
      <sz val="11"/>
      <color rgb="FF006100"/>
      <name val="Calibri"/>
      <family val="2"/>
      <charset val="1"/>
    </font>
    <font>
      <b val="true"/>
      <sz val="15"/>
      <color theme="3"/>
      <name val="Calibri"/>
      <family val="2"/>
      <charset val="1"/>
    </font>
    <font>
      <b val="true"/>
      <sz val="15"/>
      <color rgb="FF003366"/>
      <name val="Calibri"/>
      <family val="2"/>
      <charset val="1"/>
    </font>
    <font>
      <b val="true"/>
      <sz val="13"/>
      <color theme="3"/>
      <name val="Calibri"/>
      <family val="2"/>
      <charset val="1"/>
    </font>
    <font>
      <b val="true"/>
      <sz val="13"/>
      <color rgb="FF003366"/>
      <name val="Calibri"/>
      <family val="2"/>
      <charset val="1"/>
    </font>
    <font>
      <b val="true"/>
      <sz val="11"/>
      <color theme="3"/>
      <name val="Calibri"/>
      <family val="2"/>
      <charset val="1"/>
    </font>
    <font>
      <u val="single"/>
      <sz val="10"/>
      <color rgb="FF0000FF"/>
      <name val="Arial"/>
      <family val="2"/>
      <charset val="1"/>
    </font>
    <font>
      <u val="single"/>
      <sz val="11"/>
      <color theme="10"/>
      <name val="Calibri"/>
      <family val="2"/>
      <charset val="1"/>
    </font>
    <font>
      <u val="single"/>
      <sz val="8.8"/>
      <color theme="10"/>
      <name val="Calibri"/>
      <family val="2"/>
      <charset val="1"/>
    </font>
    <font>
      <u val="single"/>
      <sz val="7.6"/>
      <color theme="10"/>
      <name val="Calibri"/>
      <family val="2"/>
      <charset val="1"/>
    </font>
    <font>
      <sz val="11"/>
      <color rgb="FF3F3F76"/>
      <name val="Calibri"/>
      <family val="2"/>
      <charset val="1"/>
    </font>
    <font>
      <sz val="11"/>
      <color rgb="FFFA7D00"/>
      <name val="Calibri"/>
      <family val="2"/>
      <charset val="1"/>
    </font>
    <font>
      <sz val="11"/>
      <color rgb="FF9C6500"/>
      <name val="Calibri"/>
      <family val="2"/>
      <charset val="1"/>
    </font>
    <font>
      <sz val="11"/>
      <color rgb="FF993300"/>
      <name val="Calibri"/>
      <family val="2"/>
      <charset val="1"/>
    </font>
    <font>
      <sz val="10"/>
      <name val="Arial"/>
      <family val="2"/>
      <charset val="1"/>
    </font>
    <font>
      <sz val="11"/>
      <color theme="1"/>
      <name val="Calibri"/>
      <family val="3"/>
      <charset val="129"/>
    </font>
    <font>
      <b val="true"/>
      <sz val="11"/>
      <color rgb="FF3F3F3F"/>
      <name val="Calibri"/>
      <family val="2"/>
      <charset val="1"/>
    </font>
    <font>
      <b val="true"/>
      <sz val="11"/>
      <color rgb="FF333333"/>
      <name val="Calibri"/>
      <family val="2"/>
      <charset val="1"/>
    </font>
    <font>
      <b val="true"/>
      <sz val="14"/>
      <name val="Verdana"/>
      <family val="2"/>
      <charset val="1"/>
    </font>
    <font>
      <b val="true"/>
      <sz val="26"/>
      <color rgb="FF333333"/>
      <name val="Verdana"/>
      <family val="2"/>
      <charset val="1"/>
    </font>
    <font>
      <sz val="16"/>
      <name val="Verdana"/>
      <family val="2"/>
      <charset val="1"/>
    </font>
    <font>
      <sz val="11"/>
      <color rgb="FFFF0000"/>
      <name val="Calibri"/>
      <family val="2"/>
      <charset val="1"/>
    </font>
    <font>
      <b val="true"/>
      <sz val="18"/>
      <color theme="3"/>
      <name val="Cambria"/>
      <family val="2"/>
      <charset val="1"/>
    </font>
    <font>
      <b val="true"/>
      <sz val="18"/>
      <color rgb="FF003366"/>
      <name val="Cambria"/>
      <family val="2"/>
      <charset val="1"/>
    </font>
    <font>
      <b val="true"/>
      <sz val="11"/>
      <color theme="1"/>
      <name val="Calibri"/>
      <family val="2"/>
      <charset val="1"/>
    </font>
    <font>
      <b val="true"/>
      <sz val="11"/>
      <color rgb="FF000000"/>
      <name val="Calibri"/>
      <family val="2"/>
      <charset val="1"/>
    </font>
    <font>
      <b val="true"/>
      <sz val="20"/>
      <color theme="1"/>
      <name val="Calibri"/>
      <family val="2"/>
      <charset val="1"/>
    </font>
    <font>
      <sz val="14"/>
      <color theme="1"/>
      <name val="Calibri"/>
      <family val="2"/>
      <charset val="1"/>
    </font>
    <font>
      <b val="true"/>
      <sz val="14"/>
      <color theme="1"/>
      <name val="Calibri"/>
      <family val="2"/>
      <charset val="1"/>
    </font>
    <font>
      <b val="true"/>
      <sz val="22"/>
      <color rgb="FF000000"/>
      <name val="Calibri"/>
      <family val="2"/>
      <charset val="1"/>
    </font>
    <font>
      <sz val="11"/>
      <name val="Calibri"/>
      <family val="2"/>
      <charset val="1"/>
    </font>
    <font>
      <b val="true"/>
      <sz val="11"/>
      <name val="Calibri"/>
      <family val="2"/>
      <charset val="1"/>
    </font>
    <font>
      <b val="true"/>
      <u val="single"/>
      <sz val="11"/>
      <color theme="10"/>
      <name val="Calibri"/>
      <family val="2"/>
      <charset val="1"/>
    </font>
    <font>
      <i val="true"/>
      <sz val="11"/>
      <color rgb="FF000000"/>
      <name val="Calibri"/>
      <family val="2"/>
      <charset val="1"/>
    </font>
    <font>
      <u val="single"/>
      <sz val="11"/>
      <color rgb="FF000000"/>
      <name val="Calibri"/>
      <family val="2"/>
      <charset val="1"/>
    </font>
    <font>
      <b val="true"/>
      <sz val="11"/>
      <color theme="1"/>
      <name val="Arial"/>
      <family val="2"/>
      <charset val="1"/>
    </font>
    <font>
      <sz val="11"/>
      <color theme="1"/>
      <name val="Arial"/>
      <family val="2"/>
      <charset val="1"/>
    </font>
    <font>
      <i val="true"/>
      <sz val="11"/>
      <color theme="1"/>
      <name val="Calibri"/>
      <family val="2"/>
      <charset val="1"/>
    </font>
    <font>
      <sz val="11"/>
      <color theme="10"/>
      <name val="Calibri"/>
      <family val="2"/>
      <charset val="1"/>
    </font>
    <font>
      <sz val="12"/>
      <color theme="1"/>
      <name val="Calibri"/>
      <family val="2"/>
      <charset val="1"/>
    </font>
    <font>
      <sz val="10.5"/>
      <name val="Times New Roman"/>
      <family val="1"/>
    </font>
    <font>
      <sz val="10.5"/>
      <name val="Calibri"/>
      <family val="0"/>
    </font>
    <font>
      <sz val="11"/>
      <color rgb="FF000000"/>
      <name val="Calibri"/>
      <family val="0"/>
    </font>
    <font>
      <b val="true"/>
      <sz val="20"/>
      <color rgb="FF000000"/>
      <name val="Arial"/>
      <family val="0"/>
    </font>
    <font>
      <sz val="10"/>
      <color theme="6" tint="-0.25"/>
      <name val="Arial"/>
      <family val="0"/>
    </font>
    <font>
      <sz val="10"/>
      <color rgb="FF000000"/>
      <name val="Arial"/>
      <family val="0"/>
    </font>
    <font>
      <sz val="10"/>
      <color rgb="FF000000"/>
      <name val="Calibri"/>
      <family val="2"/>
    </font>
    <font>
      <b val="true"/>
      <sz val="18"/>
      <color rgb="FF000000"/>
      <name val="Calibri"/>
      <family val="2"/>
    </font>
    <font>
      <sz val="14"/>
      <color rgb="FF000000"/>
      <name val="Calibri"/>
      <family val="2"/>
    </font>
    <font>
      <b val="true"/>
      <sz val="24"/>
      <name val="Calibri"/>
      <family val="2"/>
      <charset val="1"/>
    </font>
    <font>
      <b val="true"/>
      <sz val="20"/>
      <name val="Calibri"/>
      <family val="2"/>
      <charset val="1"/>
    </font>
    <font>
      <u val="single"/>
      <sz val="18"/>
      <color theme="10"/>
      <name val="Calibri"/>
      <family val="2"/>
      <charset val="1"/>
    </font>
    <font>
      <sz val="16"/>
      <color theme="1" tint="0.4999"/>
      <name val="Calibri"/>
      <family val="2"/>
      <charset val="1"/>
    </font>
    <font>
      <sz val="16"/>
      <color rgb="FFFF0000"/>
      <name val="Calibri"/>
      <family val="2"/>
      <charset val="1"/>
    </font>
    <font>
      <sz val="20"/>
      <color rgb="FFFF0000"/>
      <name val="Calibri"/>
      <family val="2"/>
      <charset val="1"/>
    </font>
    <font>
      <sz val="10"/>
      <color theme="0" tint="-0.5"/>
      <name val="Arial"/>
      <family val="0"/>
    </font>
    <font>
      <sz val="10.5"/>
      <color theme="1" tint="0.5"/>
      <name val="Arial"/>
      <family val="0"/>
    </font>
    <font>
      <sz val="10"/>
      <color theme="1" tint="0.5"/>
      <name val="Arial"/>
      <family val="0"/>
    </font>
    <font>
      <b val="true"/>
      <sz val="24"/>
      <color rgb="FF595959"/>
      <name val="Calibri"/>
      <family val="2"/>
    </font>
    <font>
      <sz val="14"/>
      <color rgb="FF595959"/>
      <name val="Calibri"/>
      <family val="2"/>
    </font>
    <font>
      <b val="true"/>
      <sz val="14"/>
      <color rgb="FF595959"/>
      <name val="Calibri"/>
      <family val="2"/>
    </font>
    <font>
      <sz val="18"/>
      <color theme="1"/>
      <name val="Calibri"/>
      <family val="2"/>
      <charset val="1"/>
    </font>
    <font>
      <sz val="20"/>
      <color theme="1"/>
      <name val="Calibri"/>
      <family val="2"/>
      <charset val="1"/>
    </font>
    <font>
      <b val="true"/>
      <sz val="28"/>
      <color theme="1"/>
      <name val="Calibri"/>
      <family val="2"/>
      <charset val="1"/>
    </font>
    <font>
      <b val="true"/>
      <sz val="16"/>
      <name val="Calibri"/>
      <family val="2"/>
      <charset val="1"/>
    </font>
    <font>
      <b val="true"/>
      <sz val="11"/>
      <color rgb="FFFF0000"/>
      <name val="Calibri"/>
      <family val="2"/>
      <charset val="1"/>
    </font>
    <font>
      <b val="true"/>
      <sz val="14"/>
      <name val="Calibri"/>
      <family val="2"/>
      <charset val="1"/>
    </font>
    <font>
      <sz val="10"/>
      <color theme="1"/>
      <name val="Calibri"/>
      <family val="2"/>
      <charset val="1"/>
    </font>
    <font>
      <b val="true"/>
      <sz val="11"/>
      <color theme="8" tint="0.7999"/>
      <name val="Calibri"/>
      <family val="2"/>
      <charset val="1"/>
    </font>
    <font>
      <b val="true"/>
      <sz val="14"/>
      <color theme="1"/>
      <name val="Calibri"/>
      <family val="0"/>
    </font>
    <font>
      <sz val="14"/>
      <color theme="1"/>
      <name val="Calibri"/>
      <family val="0"/>
    </font>
    <font>
      <sz val="18"/>
      <color theme="1"/>
      <name val="Calibri"/>
      <family val="0"/>
    </font>
    <font>
      <sz val="12"/>
      <color theme="1" tint="0.4999"/>
      <name val="Calibri"/>
      <family val="2"/>
      <charset val="1"/>
    </font>
    <font>
      <sz val="12"/>
      <color rgb="FFFF0000"/>
      <name val="Calibri"/>
      <family val="2"/>
      <charset val="1"/>
    </font>
  </fonts>
  <fills count="60">
    <fill>
      <patternFill patternType="none"/>
    </fill>
    <fill>
      <patternFill patternType="gray125"/>
    </fill>
    <fill>
      <patternFill patternType="darkGray">
        <fgColor theme="4" tint="0.7999"/>
        <bgColor rgb="FFECE1E0"/>
      </patternFill>
    </fill>
    <fill>
      <patternFill patternType="solid">
        <fgColor rgb="FFCCCCFF"/>
        <bgColor rgb="FFB7DEE8"/>
      </patternFill>
    </fill>
    <fill>
      <patternFill patternType="solid">
        <fgColor theme="5" tint="0.7999"/>
        <bgColor rgb="FFF7F2F0"/>
      </patternFill>
    </fill>
    <fill>
      <patternFill patternType="solid">
        <fgColor rgb="FFFFCD9B"/>
        <bgColor rgb="FFFCC3B9"/>
      </patternFill>
    </fill>
    <fill>
      <patternFill patternType="solid">
        <fgColor rgb="FFFF99CC"/>
        <bgColor rgb="FFFE8282"/>
      </patternFill>
    </fill>
    <fill>
      <patternFill patternType="mediumGray">
        <fgColor theme="6" tint="0.7999"/>
        <bgColor rgb="FFDBEEF4"/>
      </patternFill>
    </fill>
    <fill>
      <patternFill patternType="solid">
        <fgColor rgb="FFFFFFCC"/>
        <bgColor rgb="FFF7F2F0"/>
      </patternFill>
    </fill>
    <fill>
      <patternFill patternType="solid">
        <fgColor rgb="FFCBFECD"/>
        <bgColor rgb="FFCCFFFF"/>
      </patternFill>
    </fill>
    <fill>
      <patternFill patternType="darkGray">
        <fgColor theme="7" tint="0.7999"/>
        <bgColor rgb="FFDBEEF4"/>
      </patternFill>
    </fill>
    <fill>
      <patternFill patternType="solid">
        <fgColor rgb="FFFFFFFF"/>
        <bgColor rgb="FFF7F2F0"/>
      </patternFill>
    </fill>
    <fill>
      <patternFill patternType="solid">
        <fgColor rgb="FFCC99FF"/>
        <bgColor rgb="FFACA4BB"/>
      </patternFill>
    </fill>
    <fill>
      <patternFill patternType="solid">
        <fgColor theme="8" tint="0.7999"/>
        <bgColor rgb="FFECE1E0"/>
      </patternFill>
    </fill>
    <fill>
      <patternFill patternType="solid">
        <fgColor rgb="FFCCFFFF"/>
        <bgColor rgb="FFDBEEF4"/>
      </patternFill>
    </fill>
    <fill>
      <patternFill patternType="darkGray">
        <fgColor theme="9" tint="0.7999"/>
        <bgColor rgb="FFECE1E0"/>
      </patternFill>
    </fill>
    <fill>
      <patternFill patternType="mediumGray">
        <fgColor theme="4" tint="0.5999"/>
        <bgColor rgb="FFCCCCFF"/>
      </patternFill>
    </fill>
    <fill>
      <patternFill patternType="solid">
        <fgColor rgb="FF99CCFF"/>
        <bgColor rgb="FF93CDDD"/>
      </patternFill>
    </fill>
    <fill>
      <patternFill patternType="solid">
        <fgColor rgb="FFFE8282"/>
        <bgColor rgb="FFF79646"/>
      </patternFill>
    </fill>
    <fill>
      <patternFill patternType="mediumGray">
        <fgColor theme="5" tint="0.5999"/>
        <bgColor rgb="FFC3C0C7"/>
      </patternFill>
    </fill>
    <fill>
      <patternFill patternType="mediumGray">
        <fgColor theme="6" tint="0.5999"/>
        <bgColor rgb="FFC3D69B"/>
      </patternFill>
    </fill>
    <fill>
      <patternFill patternType="solid">
        <fgColor rgb="FFFFFF99"/>
        <bgColor rgb="FFFFF09C"/>
      </patternFill>
    </fill>
    <fill>
      <patternFill patternType="solid">
        <fgColor rgb="FF00FF00"/>
        <bgColor rgb="FF35C9CB"/>
      </patternFill>
    </fill>
    <fill>
      <patternFill patternType="darkGray">
        <fgColor theme="7" tint="0.5999"/>
        <bgColor rgb="FFCCCCFF"/>
      </patternFill>
    </fill>
    <fill>
      <patternFill patternType="solid">
        <fgColor rgb="FF008080"/>
        <bgColor rgb="FF0071BF"/>
      </patternFill>
    </fill>
    <fill>
      <patternFill patternType="solid">
        <fgColor theme="8" tint="0.5999"/>
        <bgColor rgb="FFCCCCFF"/>
      </patternFill>
    </fill>
    <fill>
      <patternFill patternType="darkGray">
        <fgColor theme="9" tint="0.5999"/>
        <bgColor rgb="FFFCC3B9"/>
      </patternFill>
    </fill>
    <fill>
      <patternFill patternType="solid">
        <fgColor rgb="FFFFCC00"/>
        <bgColor rgb="FFFFC000"/>
      </patternFill>
    </fill>
    <fill>
      <patternFill patternType="solid">
        <fgColor theme="4" tint="0.3999"/>
        <bgColor rgb="FFACA4BB"/>
      </patternFill>
    </fill>
    <fill>
      <patternFill patternType="solid">
        <fgColor rgb="FF0066CC"/>
        <bgColor rgb="FF0071BF"/>
      </patternFill>
    </fill>
    <fill>
      <patternFill patternType="mediumGray">
        <fgColor theme="5" tint="0.3999"/>
        <bgColor rgb="FFFF99CC"/>
      </patternFill>
    </fill>
    <fill>
      <patternFill patternType="solid">
        <fgColor theme="6" tint="0.3999"/>
        <bgColor rgb="FFB0CA90"/>
      </patternFill>
    </fill>
    <fill>
      <patternFill patternType="solid">
        <fgColor theme="7" tint="0.3999"/>
        <bgColor rgb="FFB2B2B2"/>
      </patternFill>
    </fill>
    <fill>
      <patternFill patternType="solid">
        <fgColor rgb="FF800080"/>
        <bgColor rgb="FFBE0000"/>
      </patternFill>
    </fill>
    <fill>
      <patternFill patternType="solid">
        <fgColor theme="8" tint="0.3999"/>
        <bgColor rgb="FF99CCFF"/>
      </patternFill>
    </fill>
    <fill>
      <patternFill patternType="solid">
        <fgColor rgb="FF35C9CB"/>
        <bgColor rgb="FF339966"/>
      </patternFill>
    </fill>
    <fill>
      <patternFill patternType="darkGray">
        <fgColor theme="9" tint="0.3999"/>
        <bgColor rgb="FFFCC3B9"/>
      </patternFill>
    </fill>
    <fill>
      <patternFill patternType="solid">
        <fgColor rgb="FFFF9900"/>
        <bgColor rgb="FFF79646"/>
      </patternFill>
    </fill>
    <fill>
      <patternFill patternType="solid">
        <fgColor theme="4"/>
        <bgColor rgb="FF7F778A"/>
      </patternFill>
    </fill>
    <fill>
      <patternFill patternType="solid">
        <fgColor rgb="FF343494"/>
        <bgColor rgb="FF1D497D"/>
      </patternFill>
    </fill>
    <fill>
      <patternFill patternType="darkGray">
        <fgColor theme="5"/>
        <bgColor rgb="FFE46C0A"/>
      </patternFill>
    </fill>
    <fill>
      <patternFill patternType="solid">
        <fgColor rgb="FFFF0000"/>
        <bgColor rgb="FFCA0C13"/>
      </patternFill>
    </fill>
    <fill>
      <patternFill patternType="solid">
        <fgColor theme="6"/>
        <bgColor rgb="FFB0CA90"/>
      </patternFill>
    </fill>
    <fill>
      <patternFill patternType="solid">
        <fgColor rgb="FF339966"/>
        <bgColor rgb="FF008080"/>
      </patternFill>
    </fill>
    <fill>
      <patternFill patternType="solid">
        <fgColor theme="7"/>
        <bgColor rgb="FF818377"/>
      </patternFill>
    </fill>
    <fill>
      <patternFill patternType="mediumGray">
        <fgColor theme="8"/>
        <bgColor rgb="FF4E81BD"/>
      </patternFill>
    </fill>
    <fill>
      <patternFill patternType="solid">
        <fgColor theme="9"/>
        <bgColor rgb="FFFF9900"/>
      </patternFill>
    </fill>
    <fill>
      <patternFill patternType="solid">
        <fgColor rgb="FFFF6A00"/>
        <bgColor rgb="FFE46C0A"/>
      </patternFill>
    </fill>
    <fill>
      <patternFill patternType="solid">
        <fgColor rgb="FFFCC3B9"/>
        <bgColor rgb="FFFFCD9B"/>
      </patternFill>
    </fill>
    <fill>
      <patternFill patternType="darkGray">
        <fgColor rgb="FFF7F2F0"/>
        <bgColor rgb="FFDBEEF4"/>
      </patternFill>
    </fill>
    <fill>
      <patternFill patternType="solid">
        <fgColor rgb="FFC3C0C7"/>
        <bgColor rgb="FFB2B2B2"/>
      </patternFill>
    </fill>
    <fill>
      <patternFill patternType="solid">
        <fgColor rgb="FF969696"/>
        <bgColor rgb="FFACA4BB"/>
      </patternFill>
    </fill>
    <fill>
      <patternFill patternType="darkGray">
        <fgColor rgb="FFACA4BB"/>
        <bgColor rgb="FFB2B2B2"/>
      </patternFill>
    </fill>
    <fill>
      <patternFill patternType="darkGray">
        <fgColor rgb="FFCBFECD"/>
        <bgColor rgb="FFDBEEF4"/>
      </patternFill>
    </fill>
    <fill>
      <patternFill patternType="solid">
        <fgColor rgb="FFFFF09C"/>
        <bgColor rgb="FFFFFF99"/>
      </patternFill>
    </fill>
    <fill>
      <patternFill patternType="solid">
        <fgColor theme="3" tint="-0.5"/>
        <bgColor rgb="FF023464"/>
      </patternFill>
    </fill>
    <fill>
      <patternFill patternType="solid">
        <fgColor theme="9" tint="-0.25"/>
        <bgColor rgb="FFFF6A00"/>
      </patternFill>
    </fill>
    <fill>
      <patternFill patternType="solid">
        <fgColor rgb="FFCA0C13"/>
        <bgColor rgb="FFBE0000"/>
      </patternFill>
    </fill>
    <fill>
      <patternFill patternType="solid">
        <fgColor rgb="FFB0CA90"/>
        <bgColor rgb="FFC3D69B"/>
      </patternFill>
    </fill>
    <fill>
      <patternFill patternType="solid">
        <fgColor rgb="FFBE0000"/>
        <bgColor rgb="FFCA0C13"/>
      </patternFill>
    </fill>
  </fills>
  <borders count="66">
    <border diagonalUp="false" diagonalDown="false">
      <left/>
      <right/>
      <top/>
      <bottom/>
      <diagonal/>
    </border>
    <border diagonalUp="false" diagonalDown="false">
      <left style="thin">
        <color rgb="FF7F778A"/>
      </left>
      <right style="thin">
        <color rgb="FF7F778A"/>
      </right>
      <top style="thin">
        <color rgb="FF7F778A"/>
      </top>
      <bottom style="thin">
        <color rgb="FF7F778A"/>
      </bottom>
      <diagonal/>
    </border>
    <border diagonalUp="false" diagonalDown="false">
      <left style="thin">
        <color rgb="FF818377"/>
      </left>
      <right style="thin">
        <color rgb="FF818377"/>
      </right>
      <top style="thin">
        <color rgb="FF818377"/>
      </top>
      <bottom style="thin">
        <color rgb="FF818377"/>
      </bottom>
      <diagonal/>
    </border>
    <border diagonalUp="false" diagonalDown="false">
      <left style="double">
        <color rgb="FF333333"/>
      </left>
      <right style="double">
        <color rgb="FF333333"/>
      </right>
      <top style="double">
        <color rgb="FF333333"/>
      </top>
      <bottom style="double">
        <color rgb="FF333333"/>
      </bottom>
      <diagonal/>
    </border>
    <border diagonalUp="false" diagonalDown="false">
      <left/>
      <right/>
      <top/>
      <bottom style="double">
        <color rgb="FFFF9900"/>
      </bottom>
      <diagonal/>
    </border>
    <border diagonalUp="false" diagonalDown="false">
      <left style="double">
        <color rgb="FF414036"/>
      </left>
      <right style="double">
        <color rgb="FF414036"/>
      </right>
      <top style="double">
        <color rgb="FF414036"/>
      </top>
      <bottom style="double">
        <color rgb="FF414036"/>
      </bottom>
      <diagonal/>
    </border>
    <border diagonalUp="false" diagonalDown="false">
      <left style="thin">
        <color rgb="FFC3C0C7"/>
      </left>
      <right style="thin">
        <color rgb="FFC3C0C7"/>
      </right>
      <top style="thin">
        <color rgb="FFC3C0C7"/>
      </top>
      <bottom style="thin">
        <color rgb="FFC3C0C7"/>
      </bottom>
      <diagonal/>
    </border>
    <border diagonalUp="false" diagonalDown="false">
      <left/>
      <right/>
      <top/>
      <bottom style="thick">
        <color theme="4"/>
      </bottom>
      <diagonal/>
    </border>
    <border diagonalUp="false" diagonalDown="false">
      <left/>
      <right/>
      <top/>
      <bottom style="thick">
        <color rgb="FF343494"/>
      </bottom>
      <diagonal/>
    </border>
    <border diagonalUp="false" diagonalDown="false">
      <left/>
      <right/>
      <top/>
      <bottom style="thick">
        <color theme="4" tint="0.4999"/>
      </bottom>
      <diagonal/>
    </border>
    <border diagonalUp="false" diagonalDown="false">
      <left/>
      <right/>
      <top/>
      <bottom style="thick">
        <color rgb="FFC3C0C7"/>
      </bottom>
      <diagonal/>
    </border>
    <border diagonalUp="false" diagonalDown="false">
      <left/>
      <right/>
      <top/>
      <bottom style="medium">
        <color theme="4" tint="0.3999"/>
      </bottom>
      <diagonal/>
    </border>
    <border diagonalUp="false" diagonalDown="false">
      <left/>
      <right/>
      <top/>
      <bottom style="medium">
        <color rgb="FF0066CC"/>
      </bottom>
      <diagonal/>
    </border>
    <border diagonalUp="false" diagonalDown="false">
      <left/>
      <right/>
      <top/>
      <bottom style="double">
        <color rgb="FFFF6A00"/>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style="thin">
        <color rgb="FF414036"/>
      </left>
      <right style="thin">
        <color rgb="FF414036"/>
      </right>
      <top style="thin">
        <color rgb="FF414036"/>
      </top>
      <bottom style="thin">
        <color rgb="FF414036"/>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right/>
      <top/>
      <bottom style="thin"/>
      <diagonal/>
    </border>
    <border diagonalUp="false" diagonalDown="false">
      <left/>
      <right/>
      <top style="thin">
        <color theme="4"/>
      </top>
      <bottom style="double">
        <color theme="4"/>
      </bottom>
      <diagonal/>
    </border>
    <border diagonalUp="false" diagonalDown="false">
      <left/>
      <right/>
      <top style="thin">
        <color rgb="FF35C9CB"/>
      </top>
      <bottom style="double">
        <color rgb="FF35C9CB"/>
      </bottom>
      <diagonal/>
    </border>
    <border diagonalUp="false" diagonalDown="false">
      <left/>
      <right/>
      <top style="thin">
        <color rgb="FF343494"/>
      </top>
      <bottom style="double">
        <color rgb="FF343494"/>
      </bottom>
      <diagonal/>
    </border>
    <border diagonalUp="false" diagonalDown="false">
      <left style="thin"/>
      <right style="thin"/>
      <top style="thin"/>
      <bottom style="thin"/>
      <diagonal/>
    </border>
    <border diagonalUp="false" diagonalDown="false">
      <left style="medium"/>
      <right style="medium"/>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style="medium"/>
      <diagonal/>
    </border>
    <border diagonalUp="false" diagonalDown="false">
      <left style="medium"/>
      <right/>
      <top style="medium"/>
      <bottom/>
      <diagonal/>
    </border>
    <border diagonalUp="false" diagonalDown="false">
      <left/>
      <right style="thin"/>
      <top style="medium"/>
      <bottom style="medium"/>
      <diagonal/>
    </border>
    <border diagonalUp="false" diagonalDown="false">
      <left/>
      <right style="thick"/>
      <top style="medium"/>
      <bottom style="medium"/>
      <diagonal/>
    </border>
    <border diagonalUp="false" diagonalDown="false">
      <left style="thin"/>
      <right/>
      <top style="thin"/>
      <bottom style="double"/>
      <diagonal/>
    </border>
    <border diagonalUp="false" diagonalDown="false">
      <left/>
      <right/>
      <top style="thin"/>
      <bottom style="double"/>
      <diagonal/>
    </border>
    <border diagonalUp="false" diagonalDown="false">
      <left style="thin"/>
      <right/>
      <top/>
      <bottom style="double"/>
      <diagonal/>
    </border>
    <border diagonalUp="false" diagonalDown="false">
      <left style="thin"/>
      <right/>
      <top style="medium"/>
      <bottom style="double"/>
      <diagonal/>
    </border>
    <border diagonalUp="false" diagonalDown="false">
      <left style="thin"/>
      <right style="thin"/>
      <top style="thin"/>
      <bottom style="double"/>
      <diagonal/>
    </border>
    <border diagonalUp="false" diagonalDown="false">
      <left/>
      <right style="thin"/>
      <top style="thin"/>
      <bottom style="double"/>
      <diagonal/>
    </border>
    <border diagonalUp="false" diagonalDown="false">
      <left/>
      <right style="thin"/>
      <top style="medium"/>
      <bottom style="double"/>
      <diagonal/>
    </border>
    <border diagonalUp="false" diagonalDown="false">
      <left style="medium"/>
      <right style="medium"/>
      <top style="thin"/>
      <bottom style="double"/>
      <diagonal/>
    </border>
    <border diagonalUp="false" diagonalDown="false">
      <left style="medium"/>
      <right/>
      <top style="thin"/>
      <bottom style="double"/>
      <diagonal/>
    </border>
    <border diagonalUp="false" diagonalDown="false">
      <left style="thin"/>
      <right/>
      <top/>
      <bottom/>
      <diagonal/>
    </border>
    <border diagonalUp="false" diagonalDown="false">
      <left/>
      <right style="medium"/>
      <top/>
      <bottom style="thin"/>
      <diagonal/>
    </border>
    <border diagonalUp="false" diagonalDown="false">
      <left style="medium"/>
      <right style="thin"/>
      <top/>
      <bottom/>
      <diagonal/>
    </border>
    <border diagonalUp="false" diagonalDown="false">
      <left/>
      <right style="thin"/>
      <top/>
      <bottom/>
      <diagonal/>
    </border>
    <border diagonalUp="false" diagonalDown="false">
      <left/>
      <right style="medium"/>
      <top/>
      <bottom/>
      <diagonal/>
    </border>
    <border diagonalUp="false" diagonalDown="false">
      <left style="medium"/>
      <right style="medium"/>
      <top/>
      <bottom/>
      <diagonal/>
    </border>
    <border diagonalUp="false" diagonalDown="false">
      <left style="medium"/>
      <right/>
      <top/>
      <bottom/>
      <diagonal/>
    </border>
    <border diagonalUp="false" diagonalDown="false">
      <left style="thin"/>
      <right/>
      <top style="thin"/>
      <bottom/>
      <diagonal/>
    </border>
    <border diagonalUp="false" diagonalDown="false">
      <left/>
      <right/>
      <top style="thin"/>
      <bottom/>
      <diagonal/>
    </border>
    <border diagonalUp="false" diagonalDown="false">
      <left style="thin"/>
      <right style="thin"/>
      <top style="thin"/>
      <bottom/>
      <diagonal/>
    </border>
    <border diagonalUp="false" diagonalDown="false">
      <left/>
      <right style="thin"/>
      <top style="thin"/>
      <bottom/>
      <diagonal/>
    </border>
    <border diagonalUp="false" diagonalDown="false">
      <left/>
      <right style="medium"/>
      <top style="thin"/>
      <bottom/>
      <diagonal/>
    </border>
    <border diagonalUp="false" diagonalDown="false">
      <left style="medium"/>
      <right style="medium"/>
      <top style="thin"/>
      <bottom/>
      <diagonal/>
    </border>
    <border diagonalUp="false" diagonalDown="false">
      <left style="medium"/>
      <right/>
      <top style="thin"/>
      <bottom/>
      <diagonal/>
    </border>
    <border diagonalUp="false" diagonalDown="false">
      <left style="thin"/>
      <right style="thin"/>
      <top/>
      <bottom/>
      <diagonal/>
    </border>
    <border diagonalUp="false" diagonalDown="false">
      <left style="thin"/>
      <right/>
      <top/>
      <bottom style="thin"/>
      <diagonal/>
    </border>
    <border diagonalUp="false" diagonalDown="false">
      <left style="thin"/>
      <right style="thin"/>
      <top/>
      <bottom style="thin"/>
      <diagonal/>
    </border>
    <border diagonalUp="false" diagonalDown="false">
      <left/>
      <right style="thin"/>
      <top/>
      <bottom style="thin"/>
      <diagonal/>
    </border>
    <border diagonalUp="false" diagonalDown="false">
      <left style="medium"/>
      <right style="medium"/>
      <top/>
      <bottom style="thin"/>
      <diagonal/>
    </border>
    <border diagonalUp="false" diagonalDown="false">
      <left/>
      <right/>
      <top/>
      <bottom style="medium"/>
      <diagonal/>
    </border>
    <border diagonalUp="false" diagonalDown="false">
      <left style="thin"/>
      <right/>
      <top/>
      <bottom style="medium"/>
      <diagonal/>
    </border>
    <border diagonalUp="false" diagonalDown="false">
      <left style="thin"/>
      <right style="thin"/>
      <top/>
      <bottom style="medium"/>
      <diagonal/>
    </border>
    <border diagonalUp="false" diagonalDown="false">
      <left/>
      <right style="thin"/>
      <top/>
      <bottom style="medium"/>
      <diagonal/>
    </border>
    <border diagonalUp="false" diagonalDown="false">
      <left style="medium"/>
      <right style="medium"/>
      <top/>
      <bottom style="medium"/>
      <diagonal/>
    </border>
    <border diagonalUp="false" diagonalDown="false">
      <left style="medium"/>
      <right/>
      <top/>
      <bottom style="medium"/>
      <diagonal/>
    </border>
    <border diagonalUp="false" diagonalDown="false">
      <left style="medium"/>
      <right style="thin"/>
      <top/>
      <bottom style="medium"/>
      <diagonal/>
    </border>
    <border diagonalUp="false" diagonalDown="false">
      <left/>
      <right style="medium"/>
      <top/>
      <bottom style="medium"/>
      <diagonal/>
    </border>
    <border diagonalUp="false" diagonalDown="false">
      <left/>
      <right/>
      <top style="double"/>
      <bottom style="thin"/>
      <diagonal/>
    </border>
  </borders>
  <cellStyleXfs count="24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176"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9" fontId="1" fillId="0" borderId="0" applyFont="true" applyBorder="false" applyAlignment="false" applyProtection="false"/>
    <xf numFmtId="164" fontId="28"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8"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4" fillId="11" borderId="0" applyFont="true" applyBorder="false" applyAlignment="true" applyProtection="false">
      <alignment horizontal="general" vertical="bottom" textRotation="0" wrapText="false" indent="0" shrinkToFit="false"/>
    </xf>
    <xf numFmtId="164" fontId="4" fillId="11"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0"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0" fillId="15"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9"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0" fillId="16"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0" fillId="19"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0" fillId="20" borderId="0" applyFont="true" applyBorder="false" applyAlignment="true" applyProtection="false">
      <alignment horizontal="general" vertical="bottom" textRotation="0" wrapText="false" indent="0" shrinkToFit="false"/>
    </xf>
    <xf numFmtId="164" fontId="4" fillId="21" borderId="0" applyFont="true" applyBorder="false" applyAlignment="true" applyProtection="false">
      <alignment horizontal="general" vertical="bottom" textRotation="0" wrapText="false" indent="0" shrinkToFit="false"/>
    </xf>
    <xf numFmtId="164" fontId="4" fillId="21"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0" fillId="23" borderId="0" applyFont="true" applyBorder="false" applyAlignment="true" applyProtection="false">
      <alignment horizontal="general" vertical="bottom" textRotation="0" wrapText="false" indent="0" shrinkToFit="false"/>
    </xf>
    <xf numFmtId="164" fontId="4" fillId="24" borderId="0" applyFont="true" applyBorder="false" applyAlignment="true" applyProtection="false">
      <alignment horizontal="general" vertical="bottom" textRotation="0" wrapText="false" indent="0" shrinkToFit="false"/>
    </xf>
    <xf numFmtId="164" fontId="4" fillId="24"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0" fillId="25"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0" fillId="26"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27"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22" borderId="0" applyFont="true" applyBorder="false" applyAlignment="true" applyProtection="false">
      <alignment horizontal="general" vertical="bottom" textRotation="0" wrapText="false" indent="0" shrinkToFit="false"/>
    </xf>
    <xf numFmtId="164" fontId="4" fillId="12"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27" borderId="0" applyFont="true" applyBorder="false" applyAlignment="true" applyProtection="false">
      <alignment horizontal="general" vertical="bottom" textRotation="0" wrapText="false" indent="0" shrinkToFit="false"/>
    </xf>
    <xf numFmtId="164" fontId="5" fillId="28" borderId="0" applyFont="true" applyBorder="false" applyAlignment="true" applyProtection="false">
      <alignment horizontal="general" vertical="bottom" textRotation="0" wrapText="false" indent="0" shrinkToFit="false"/>
    </xf>
    <xf numFmtId="164" fontId="6" fillId="29" borderId="0" applyFont="true" applyBorder="false" applyAlignment="true" applyProtection="false">
      <alignment horizontal="general" vertical="bottom" textRotation="0" wrapText="false" indent="0" shrinkToFit="false"/>
    </xf>
    <xf numFmtId="164" fontId="5" fillId="30"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5" fillId="31" borderId="0" applyFont="true" applyBorder="false" applyAlignment="true" applyProtection="false">
      <alignment horizontal="general" vertical="bottom" textRotation="0" wrapText="false" indent="0" shrinkToFit="false"/>
    </xf>
    <xf numFmtId="164" fontId="6" fillId="22" borderId="0" applyFont="true" applyBorder="false" applyAlignment="true" applyProtection="false">
      <alignment horizontal="general" vertical="bottom" textRotation="0" wrapText="false" indent="0" shrinkToFit="false"/>
    </xf>
    <xf numFmtId="164" fontId="5" fillId="32" borderId="0" applyFont="true" applyBorder="false" applyAlignment="true" applyProtection="false">
      <alignment horizontal="general" vertical="bottom" textRotation="0" wrapText="false" indent="0" shrinkToFit="false"/>
    </xf>
    <xf numFmtId="164" fontId="6" fillId="33" borderId="0" applyFont="true" applyBorder="false" applyAlignment="true" applyProtection="false">
      <alignment horizontal="general" vertical="bottom" textRotation="0" wrapText="false" indent="0" shrinkToFit="false"/>
    </xf>
    <xf numFmtId="164" fontId="5" fillId="34" borderId="0" applyFont="true" applyBorder="false" applyAlignment="true" applyProtection="false">
      <alignment horizontal="general" vertical="bottom" textRotation="0" wrapText="false" indent="0" shrinkToFit="false"/>
    </xf>
    <xf numFmtId="164" fontId="6" fillId="35" borderId="0" applyFont="true" applyBorder="false" applyAlignment="true" applyProtection="false">
      <alignment horizontal="general" vertical="bottom" textRotation="0" wrapText="false" indent="0" shrinkToFit="false"/>
    </xf>
    <xf numFmtId="164" fontId="5" fillId="36" borderId="0" applyFont="true" applyBorder="false" applyAlignment="true" applyProtection="false">
      <alignment horizontal="general" vertical="bottom" textRotation="0" wrapText="false" indent="0" shrinkToFit="false"/>
    </xf>
    <xf numFmtId="164" fontId="6" fillId="37" borderId="0" applyFont="true" applyBorder="false" applyAlignment="true" applyProtection="false">
      <alignment horizontal="general" vertical="bottom" textRotation="0" wrapText="false" indent="0" shrinkToFit="false"/>
    </xf>
    <xf numFmtId="164" fontId="6" fillId="29"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6" fillId="22" borderId="0" applyFont="true" applyBorder="false" applyAlignment="true" applyProtection="false">
      <alignment horizontal="general" vertical="bottom" textRotation="0" wrapText="false" indent="0" shrinkToFit="false"/>
    </xf>
    <xf numFmtId="164" fontId="6" fillId="33" borderId="0" applyFont="true" applyBorder="false" applyAlignment="true" applyProtection="false">
      <alignment horizontal="general" vertical="bottom" textRotation="0" wrapText="false" indent="0" shrinkToFit="false"/>
    </xf>
    <xf numFmtId="164" fontId="6" fillId="35" borderId="0" applyFont="true" applyBorder="false" applyAlignment="true" applyProtection="false">
      <alignment horizontal="general" vertical="bottom" textRotation="0" wrapText="false" indent="0" shrinkToFit="false"/>
    </xf>
    <xf numFmtId="164" fontId="6" fillId="37" borderId="0" applyFont="true" applyBorder="false" applyAlignment="true" applyProtection="false">
      <alignment horizontal="general" vertical="bottom" textRotation="0" wrapText="false" indent="0" shrinkToFit="false"/>
    </xf>
    <xf numFmtId="164" fontId="5" fillId="38" borderId="0" applyFont="true" applyBorder="false" applyAlignment="true" applyProtection="false">
      <alignment horizontal="general" vertical="bottom" textRotation="0" wrapText="false" indent="0" shrinkToFit="false"/>
    </xf>
    <xf numFmtId="164" fontId="6" fillId="39" borderId="0" applyFont="true" applyBorder="false" applyAlignment="true" applyProtection="false">
      <alignment horizontal="general" vertical="bottom" textRotation="0" wrapText="false" indent="0" shrinkToFit="false"/>
    </xf>
    <xf numFmtId="164" fontId="5" fillId="40" borderId="0" applyFont="true" applyBorder="false" applyAlignment="true" applyProtection="false">
      <alignment horizontal="general" vertical="bottom" textRotation="0" wrapText="false" indent="0" shrinkToFit="false"/>
    </xf>
    <xf numFmtId="164" fontId="6" fillId="41" borderId="0" applyFont="true" applyBorder="false" applyAlignment="true" applyProtection="false">
      <alignment horizontal="general" vertical="bottom" textRotation="0" wrapText="false" indent="0" shrinkToFit="false"/>
    </xf>
    <xf numFmtId="164" fontId="5" fillId="42" borderId="0" applyFont="true" applyBorder="false" applyAlignment="true" applyProtection="false">
      <alignment horizontal="general" vertical="bottom" textRotation="0" wrapText="false" indent="0" shrinkToFit="false"/>
    </xf>
    <xf numFmtId="164" fontId="6" fillId="43" borderId="0" applyFont="true" applyBorder="false" applyAlignment="true" applyProtection="false">
      <alignment horizontal="general" vertical="bottom" textRotation="0" wrapText="false" indent="0" shrinkToFit="false"/>
    </xf>
    <xf numFmtId="164" fontId="5" fillId="44" borderId="0" applyFont="true" applyBorder="false" applyAlignment="true" applyProtection="false">
      <alignment horizontal="general" vertical="bottom" textRotation="0" wrapText="false" indent="0" shrinkToFit="false"/>
    </xf>
    <xf numFmtId="164" fontId="6" fillId="33" borderId="0" applyFont="true" applyBorder="false" applyAlignment="true" applyProtection="false">
      <alignment horizontal="general" vertical="bottom" textRotation="0" wrapText="false" indent="0" shrinkToFit="false"/>
    </xf>
    <xf numFmtId="164" fontId="6" fillId="35" borderId="0" applyFont="true" applyBorder="false" applyAlignment="true" applyProtection="false">
      <alignment horizontal="general" vertical="bottom" textRotation="0" wrapText="false" indent="0" shrinkToFit="false"/>
    </xf>
    <xf numFmtId="164" fontId="5" fillId="45" borderId="0" applyFont="true" applyBorder="false" applyAlignment="true" applyProtection="false">
      <alignment horizontal="general" vertical="bottom" textRotation="0" wrapText="false" indent="0" shrinkToFit="false"/>
    </xf>
    <xf numFmtId="164" fontId="6" fillId="35" borderId="0" applyFont="true" applyBorder="false" applyAlignment="true" applyProtection="false">
      <alignment horizontal="general" vertical="bottom" textRotation="0" wrapText="false" indent="0" shrinkToFit="false"/>
    </xf>
    <xf numFmtId="164" fontId="5" fillId="46" borderId="0" applyFont="true" applyBorder="false" applyAlignment="true" applyProtection="false">
      <alignment horizontal="general" vertical="bottom" textRotation="0" wrapText="false" indent="0" shrinkToFit="false"/>
    </xf>
    <xf numFmtId="164" fontId="6" fillId="47" borderId="0" applyFont="true" applyBorder="false" applyAlignment="true" applyProtection="false">
      <alignment horizontal="general" vertical="bottom" textRotation="0" wrapText="false" indent="0" shrinkToFit="false"/>
    </xf>
    <xf numFmtId="164" fontId="7" fillId="48" borderId="0" applyFont="true" applyBorder="false" applyAlignment="true" applyProtection="false">
      <alignment horizontal="general" vertical="bottom" textRotation="0" wrapText="false" indent="0" shrinkToFit="false"/>
    </xf>
    <xf numFmtId="164" fontId="8" fillId="6" borderId="0" applyFont="true" applyBorder="false" applyAlignment="true" applyProtection="false">
      <alignment horizontal="general" vertical="bottom" textRotation="0" wrapText="false" indent="0" shrinkToFit="false"/>
    </xf>
    <xf numFmtId="164" fontId="9" fillId="9" borderId="0" applyFont="true" applyBorder="false" applyAlignment="true" applyProtection="false">
      <alignment horizontal="general" vertical="bottom" textRotation="0" wrapText="false" indent="0" shrinkToFit="false"/>
    </xf>
    <xf numFmtId="164" fontId="10" fillId="49" borderId="1" applyFont="true" applyBorder="true" applyAlignment="true" applyProtection="false">
      <alignment horizontal="general" vertical="bottom" textRotation="0" wrapText="false" indent="0" shrinkToFit="false"/>
    </xf>
    <xf numFmtId="164" fontId="11" fillId="50" borderId="2" applyFont="true" applyBorder="true" applyAlignment="true" applyProtection="false">
      <alignment horizontal="general" vertical="bottom" textRotation="0" wrapText="false" indent="0" shrinkToFit="false"/>
    </xf>
    <xf numFmtId="164" fontId="12" fillId="51" borderId="3" applyFont="true" applyBorder="true" applyAlignment="true" applyProtection="false">
      <alignment horizontal="general" vertical="bottom" textRotation="0" wrapText="false" indent="0" shrinkToFit="false"/>
    </xf>
    <xf numFmtId="164" fontId="13" fillId="0" borderId="4" applyFont="true" applyBorder="true" applyAlignment="true" applyProtection="false">
      <alignment horizontal="general" vertical="bottom" textRotation="0" wrapText="false" indent="0" shrinkToFit="false"/>
    </xf>
    <xf numFmtId="164" fontId="12" fillId="51" borderId="3" applyFont="true" applyBorder="true" applyAlignment="true" applyProtection="false">
      <alignment horizontal="general" vertical="bottom" textRotation="0" wrapText="false" indent="0" shrinkToFit="false"/>
    </xf>
    <xf numFmtId="164" fontId="12" fillId="51" borderId="3" applyFont="true" applyBorder="true" applyAlignment="true" applyProtection="false">
      <alignment horizontal="general" vertical="bottom" textRotation="0" wrapText="false" indent="0" shrinkToFit="false"/>
    </xf>
    <xf numFmtId="164" fontId="14" fillId="52" borderId="5" applyFont="true" applyBorder="true" applyAlignment="true" applyProtection="false">
      <alignment horizontal="general" vertical="bottom" textRotation="0" wrapText="false" indent="0" shrinkToFit="false"/>
    </xf>
    <xf numFmtId="164" fontId="12" fillId="51" borderId="3" applyFont="true" applyBorder="tru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11" fillId="50" borderId="2" applyFont="true" applyBorder="true" applyAlignment="true" applyProtection="false">
      <alignment horizontal="general" vertical="bottom" textRotation="0" wrapText="false" indent="0" shrinkToFit="false"/>
    </xf>
    <xf numFmtId="167" fontId="15" fillId="9" borderId="6" applyFont="true" applyBorder="true" applyAlignment="true" applyProtection="true">
      <alignment horizontal="general" vertical="bottom" textRotation="0" wrapText="false" indent="0" shrinkToFit="false"/>
      <protection locked="true" hidden="false"/>
    </xf>
    <xf numFmtId="164" fontId="16" fillId="0" borderId="0" applyFont="true" applyBorder="false" applyAlignment="true" applyProtection="false">
      <alignment horizontal="general" vertical="bottom" textRotation="0" wrapText="false" indent="0" shrinkToFit="false"/>
    </xf>
    <xf numFmtId="164" fontId="17" fillId="5" borderId="2" applyFont="true" applyBorder="tru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9"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20" fillId="0" borderId="0" applyFont="true" applyBorder="false" applyAlignment="true" applyProtection="false">
      <alignment horizontal="general" vertical="bottom" textRotation="0" wrapText="false" indent="0" shrinkToFit="false"/>
    </xf>
    <xf numFmtId="164" fontId="21" fillId="53" borderId="0" applyFont="true" applyBorder="false" applyAlignment="true" applyProtection="false">
      <alignment horizontal="general" vertical="bottom" textRotation="0" wrapText="false" indent="0" shrinkToFit="false"/>
    </xf>
    <xf numFmtId="164" fontId="9" fillId="9" borderId="0" applyFont="true" applyBorder="false" applyAlignment="true" applyProtection="false">
      <alignment horizontal="general" vertical="bottom" textRotation="0" wrapText="false" indent="0" shrinkToFit="false"/>
    </xf>
    <xf numFmtId="164" fontId="22" fillId="0" borderId="7" applyFont="true" applyBorder="true" applyAlignment="true" applyProtection="false">
      <alignment horizontal="general" vertical="bottom" textRotation="0" wrapText="false" indent="0" shrinkToFit="false"/>
    </xf>
    <xf numFmtId="164" fontId="23" fillId="0" borderId="8" applyFont="true" applyBorder="true" applyAlignment="true" applyProtection="false">
      <alignment horizontal="general" vertical="bottom" textRotation="0" wrapText="false" indent="0" shrinkToFit="false"/>
    </xf>
    <xf numFmtId="164" fontId="24" fillId="0" borderId="9" applyFont="true" applyBorder="true" applyAlignment="true" applyProtection="false">
      <alignment horizontal="general" vertical="bottom" textRotation="0" wrapText="false" indent="0" shrinkToFit="false"/>
    </xf>
    <xf numFmtId="164" fontId="25" fillId="0" borderId="10" applyFont="true" applyBorder="true" applyAlignment="true" applyProtection="false">
      <alignment horizontal="general" vertical="bottom" textRotation="0" wrapText="false" indent="0" shrinkToFit="false"/>
    </xf>
    <xf numFmtId="164" fontId="26" fillId="0" borderId="11" applyFont="true" applyBorder="true" applyAlignment="true" applyProtection="false">
      <alignment horizontal="general" vertical="bottom" textRotation="0" wrapText="false" indent="0" shrinkToFit="false"/>
    </xf>
    <xf numFmtId="164" fontId="16" fillId="0" borderId="12" applyFont="true" applyBorder="true" applyAlignment="true" applyProtection="false">
      <alignment horizontal="general" vertical="bottom" textRotation="0" wrapText="false" indent="0" shrinkToFit="false"/>
    </xf>
    <xf numFmtId="164" fontId="26" fillId="0" borderId="0" applyFont="true" applyBorder="false" applyAlignment="true" applyProtection="false">
      <alignment horizontal="general" vertical="bottom" textRotation="0" wrapText="false" indent="0" shrinkToFit="false"/>
    </xf>
    <xf numFmtId="164" fontId="16" fillId="0" borderId="0" applyFont="true" applyBorder="false" applyAlignment="true" applyProtection="false">
      <alignment horizontal="general" vertical="bottom" textRotation="0" wrapText="false" indent="0" shrinkToFit="false"/>
    </xf>
    <xf numFmtId="164" fontId="27"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7"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7"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8" fillId="6" borderId="0" applyFont="true" applyBorder="false" applyAlignment="true" applyProtection="false">
      <alignment horizontal="general" vertical="bottom" textRotation="0" wrapText="false" indent="0" shrinkToFit="false"/>
    </xf>
    <xf numFmtId="164" fontId="31" fillId="5" borderId="1" applyFont="true" applyBorder="true" applyAlignment="true" applyProtection="false">
      <alignment horizontal="general" vertical="bottom" textRotation="0" wrapText="false" indent="0" shrinkToFit="false"/>
    </xf>
    <xf numFmtId="164" fontId="17" fillId="5" borderId="2" applyFont="true" applyBorder="true" applyAlignment="true" applyProtection="false">
      <alignment horizontal="general" vertical="bottom" textRotation="0" wrapText="false" indent="0" shrinkToFit="false"/>
    </xf>
    <xf numFmtId="164" fontId="32" fillId="0" borderId="13" applyFont="true" applyBorder="true" applyAlignment="true" applyProtection="false">
      <alignment horizontal="general" vertical="bottom" textRotation="0" wrapText="false" indent="0" shrinkToFit="false"/>
    </xf>
    <xf numFmtId="164" fontId="13" fillId="0" borderId="4" applyFont="true" applyBorder="true" applyAlignment="true" applyProtection="false">
      <alignment horizontal="general" vertical="bottom" textRotation="0" wrapText="false" indent="0" shrinkToFit="false"/>
    </xf>
    <xf numFmtId="164" fontId="33" fillId="54" borderId="0" applyFont="true" applyBorder="false" applyAlignment="true" applyProtection="false">
      <alignment horizontal="general" vertical="bottom" textRotation="0" wrapText="false" indent="0" shrinkToFit="false"/>
    </xf>
    <xf numFmtId="164" fontId="34" fillId="21"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35"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35"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36" fillId="0" borderId="0" applyFont="true" applyBorder="true" applyAlignment="true" applyProtection="true">
      <alignment horizontal="general" vertical="center" textRotation="0" wrapText="false" indent="0" shrinkToFit="false"/>
      <protection locked="true" hidden="false"/>
    </xf>
    <xf numFmtId="164" fontId="35"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36"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35"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35"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8" borderId="6"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6"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0" fillId="8" borderId="14" applyFont="true" applyBorder="true" applyAlignment="true" applyProtection="false">
      <alignment horizontal="general" vertical="bottom" textRotation="0" wrapText="false" indent="0" shrinkToFit="false"/>
    </xf>
    <xf numFmtId="164" fontId="37" fillId="49" borderId="15" applyFont="true" applyBorder="true" applyAlignment="true" applyProtection="false">
      <alignment horizontal="general" vertical="bottom" textRotation="0" wrapText="false" indent="0" shrinkToFit="false"/>
    </xf>
    <xf numFmtId="164" fontId="38" fillId="50" borderId="16" applyFont="true" applyBorder="tru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4" fontId="38" fillId="50" borderId="16" applyFont="true" applyBorder="true" applyAlignment="true" applyProtection="false">
      <alignment horizontal="general" vertical="bottom" textRotation="0" wrapText="false" indent="0" shrinkToFit="false"/>
    </xf>
    <xf numFmtId="164" fontId="39" fillId="0" borderId="0" applyFont="true" applyBorder="false" applyAlignment="true" applyProtection="true">
      <alignment horizontal="general" vertical="bottom" textRotation="0" wrapText="false" indent="0" shrinkToFit="false"/>
      <protection locked="true" hidden="false"/>
    </xf>
    <xf numFmtId="164" fontId="40" fillId="51" borderId="0" applyFont="true" applyBorder="true" applyAlignment="true" applyProtection="true">
      <alignment horizontal="left" vertical="center" textRotation="0" wrapText="false" indent="0" shrinkToFit="false"/>
      <protection locked="true" hidden="false"/>
    </xf>
    <xf numFmtId="164" fontId="41" fillId="0" borderId="17" applyFont="true" applyBorder="true" applyAlignment="true" applyProtection="true">
      <alignment horizontal="left" vertical="center" textRotation="0" wrapText="false" indent="0" shrinkToFit="false"/>
      <protection locked="true" hidden="false"/>
    </xf>
    <xf numFmtId="164" fontId="42"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43" fillId="0" borderId="0" applyFont="true" applyBorder="false" applyAlignment="true" applyProtection="false">
      <alignment horizontal="general" vertical="bottom" textRotation="0" wrapText="false" indent="0" shrinkToFit="false"/>
    </xf>
    <xf numFmtId="164" fontId="44" fillId="0" borderId="0" applyFont="true" applyBorder="false" applyAlignment="true" applyProtection="false">
      <alignment horizontal="general" vertical="bottom" textRotation="0" wrapText="false" indent="0" shrinkToFit="false"/>
    </xf>
    <xf numFmtId="164" fontId="45" fillId="0" borderId="18" applyFont="true" applyBorder="true" applyAlignment="true" applyProtection="false">
      <alignment horizontal="general" vertical="bottom" textRotation="0" wrapText="false" indent="0" shrinkToFit="false"/>
    </xf>
    <xf numFmtId="164" fontId="46" fillId="0" borderId="19" applyFont="true" applyBorder="true" applyAlignment="true" applyProtection="false">
      <alignment horizontal="general" vertical="bottom" textRotation="0" wrapText="false" indent="0" shrinkToFit="false"/>
    </xf>
    <xf numFmtId="164" fontId="46" fillId="0" borderId="20" applyFont="true" applyBorder="true" applyAlignment="true" applyProtection="false">
      <alignment horizontal="general" vertical="bottom" textRotation="0" wrapText="false" indent="0" shrinkToFit="false"/>
    </xf>
    <xf numFmtId="164" fontId="44" fillId="0" borderId="0" applyFont="true" applyBorder="false" applyAlignment="true" applyProtection="false">
      <alignment horizontal="general" vertical="bottom" textRotation="0" wrapText="false" indent="0" shrinkToFit="false"/>
    </xf>
    <xf numFmtId="164" fontId="23" fillId="0" borderId="8" applyFont="true" applyBorder="true" applyAlignment="true" applyProtection="false">
      <alignment horizontal="general" vertical="bottom" textRotation="0" wrapText="false" indent="0" shrinkToFit="false"/>
    </xf>
    <xf numFmtId="164" fontId="25" fillId="0" borderId="10" applyFont="true" applyBorder="true" applyAlignment="true" applyProtection="false">
      <alignment horizontal="general" vertical="bottom" textRotation="0" wrapText="false" indent="0" shrinkToFit="false"/>
    </xf>
    <xf numFmtId="164" fontId="16" fillId="0" borderId="12" applyFont="true" applyBorder="true" applyAlignment="true" applyProtection="false">
      <alignment horizontal="general" vertical="bottom" textRotation="0" wrapText="false" indent="0" shrinkToFit="false"/>
    </xf>
    <xf numFmtId="164" fontId="42" fillId="0" borderId="0" applyFont="true" applyBorder="false" applyAlignment="true" applyProtection="false">
      <alignment horizontal="general" vertical="bottom" textRotation="0" wrapText="false" indent="0" shrinkToFit="false"/>
    </xf>
    <xf numFmtId="164" fontId="42" fillId="0" borderId="0" applyFont="true" applyBorder="false" applyAlignment="true" applyProtection="false">
      <alignment horizontal="general" vertical="bottom" textRotation="0" wrapText="false" indent="0" shrinkToFit="false"/>
    </xf>
    <xf numFmtId="164" fontId="42" fillId="0" borderId="0" applyFont="true" applyBorder="false" applyAlignment="true" applyProtection="false">
      <alignment horizontal="general" vertical="bottom" textRotation="0" wrapText="false" indent="0" shrinkToFit="false"/>
    </xf>
    <xf numFmtId="164" fontId="6" fillId="39" borderId="0" applyFont="true" applyBorder="false" applyAlignment="true" applyProtection="false">
      <alignment horizontal="general" vertical="bottom" textRotation="0" wrapText="false" indent="0" shrinkToFit="false"/>
    </xf>
    <xf numFmtId="164" fontId="6" fillId="41" borderId="0" applyFont="true" applyBorder="false" applyAlignment="true" applyProtection="false">
      <alignment horizontal="general" vertical="bottom" textRotation="0" wrapText="false" indent="0" shrinkToFit="false"/>
    </xf>
    <xf numFmtId="164" fontId="6" fillId="43" borderId="0" applyFont="true" applyBorder="false" applyAlignment="true" applyProtection="false">
      <alignment horizontal="general" vertical="bottom" textRotation="0" wrapText="false" indent="0" shrinkToFit="false"/>
    </xf>
    <xf numFmtId="164" fontId="6" fillId="33" borderId="0" applyFont="true" applyBorder="false" applyAlignment="true" applyProtection="false">
      <alignment horizontal="general" vertical="bottom" textRotation="0" wrapText="false" indent="0" shrinkToFit="false"/>
    </xf>
    <xf numFmtId="164" fontId="6" fillId="35" borderId="0" applyFont="true" applyBorder="false" applyAlignment="true" applyProtection="false">
      <alignment horizontal="general" vertical="bottom" textRotation="0" wrapText="false" indent="0" shrinkToFit="false"/>
    </xf>
    <xf numFmtId="164" fontId="6" fillId="47" borderId="0" applyFont="true" applyBorder="false" applyAlignment="true" applyProtection="false">
      <alignment horizontal="general" vertical="bottom" textRotation="0" wrapText="false" indent="0" shrinkToFit="false"/>
    </xf>
  </cellStyleXfs>
  <cellXfs count="24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true" applyProtection="false">
      <alignment horizontal="general" vertical="bottom" textRotation="0" wrapText="true" indent="0" shrinkToFit="false"/>
      <protection locked="true" hidden="false"/>
    </xf>
    <xf numFmtId="164" fontId="47" fillId="11" borderId="0" xfId="0" applyFont="true" applyBorder="false" applyAlignment="true" applyProtection="false">
      <alignment horizontal="general" vertical="bottom" textRotation="0" wrapText="true" indent="0" shrinkToFit="false"/>
      <protection locked="true" hidden="false"/>
    </xf>
    <xf numFmtId="164" fontId="0" fillId="11" borderId="0" xfId="0" applyFont="true" applyBorder="false" applyAlignment="true" applyProtection="false">
      <alignment horizontal="left" vertical="top" textRotation="0" wrapText="true" indent="1" shrinkToFit="false"/>
      <protection locked="true" hidden="false"/>
    </xf>
    <xf numFmtId="164" fontId="45" fillId="11" borderId="0" xfId="0" applyFont="true" applyBorder="false" applyAlignment="true" applyProtection="false">
      <alignment horizontal="left" vertical="top" textRotation="0" wrapText="true" indent="1" shrinkToFit="false"/>
      <protection locked="true" hidden="false"/>
    </xf>
    <xf numFmtId="164" fontId="28" fillId="11" borderId="0" xfId="20" applyFont="true" applyBorder="true" applyAlignment="true" applyProtection="true">
      <alignment horizontal="left" vertical="top" textRotation="0" wrapText="true" indent="1" shrinkToFit="false"/>
      <protection locked="true" hidden="false"/>
    </xf>
    <xf numFmtId="164" fontId="0" fillId="0" borderId="0" xfId="0" applyFont="true" applyBorder="false" applyAlignment="true" applyProtection="false">
      <alignment horizontal="left" vertical="bottom" textRotation="0" wrapText="true" indent="12" shrinkToFit="false"/>
      <protection locked="true" hidden="false"/>
    </xf>
    <xf numFmtId="164" fontId="48" fillId="11" borderId="0" xfId="0" applyFont="true" applyBorder="false" applyAlignment="false" applyProtection="false">
      <alignment horizontal="general" vertical="bottom" textRotation="0" wrapText="false" indent="0" shrinkToFit="false"/>
      <protection locked="true" hidden="false"/>
    </xf>
    <xf numFmtId="164" fontId="49" fillId="11" borderId="0" xfId="0" applyFont="true" applyBorder="false" applyAlignment="true" applyProtection="false">
      <alignment horizontal="general" vertical="bottom" textRotation="0" wrapText="true" indent="0" shrinkToFit="false"/>
      <protection locked="true" hidden="false"/>
    </xf>
    <xf numFmtId="164" fontId="0" fillId="11" borderId="0" xfId="0" applyFont="true" applyBorder="false" applyAlignment="true" applyProtection="false">
      <alignment horizontal="left" vertical="bottom" textRotation="0" wrapText="true" indent="1" shrinkToFit="false"/>
      <protection locked="true" hidden="false"/>
    </xf>
    <xf numFmtId="164" fontId="28" fillId="0" borderId="0" xfId="20" applyFont="true" applyBorder="true" applyAlignment="true" applyProtection="true">
      <alignment horizontal="left" vertical="bottom" textRotation="0" wrapText="false" indent="1" shrinkToFit="false"/>
      <protection locked="true" hidden="false"/>
    </xf>
    <xf numFmtId="164" fontId="0" fillId="0" borderId="0" xfId="0" applyFont="true" applyBorder="false" applyAlignment="true" applyProtection="false">
      <alignment horizontal="left" vertical="bottom" textRotation="0" wrapText="true" indent="1" shrinkToFit="false"/>
      <protection locked="true" hidden="false"/>
    </xf>
    <xf numFmtId="164" fontId="28" fillId="11" borderId="0" xfId="20" applyFont="true" applyBorder="true" applyAlignment="true" applyProtection="true">
      <alignment horizontal="left" vertical="bottom" textRotation="0" wrapText="true" indent="1" shrinkToFit="false"/>
      <protection locked="true" hidden="false"/>
    </xf>
    <xf numFmtId="164" fontId="46" fillId="11" borderId="0" xfId="0" applyFont="true" applyBorder="false" applyAlignment="true" applyProtection="false">
      <alignment horizontal="center" vertical="bottom" textRotation="0" wrapText="false" indent="0" shrinkToFit="false"/>
      <protection locked="true" hidden="false"/>
    </xf>
    <xf numFmtId="164" fontId="50" fillId="11" borderId="0" xfId="0" applyFont="true" applyBorder="false" applyAlignment="false" applyProtection="false">
      <alignment horizontal="general" vertical="bottom" textRotation="0" wrapText="false" indent="0" shrinkToFit="false"/>
      <protection locked="true" hidden="false"/>
    </xf>
    <xf numFmtId="164" fontId="4" fillId="11" borderId="0" xfId="0" applyFont="true" applyBorder="false" applyAlignment="true" applyProtection="false">
      <alignment horizontal="general" vertical="bottom" textRotation="0" wrapText="true" indent="0" shrinkToFit="false" readingOrder="1"/>
      <protection locked="true" hidden="false"/>
    </xf>
    <xf numFmtId="164" fontId="53" fillId="11" borderId="0" xfId="20" applyFont="true" applyBorder="true" applyAlignment="true" applyProtection="true">
      <alignment horizontal="general" vertical="center" textRotation="0" wrapText="false" indent="0" shrinkToFit="false" readingOrder="1"/>
      <protection locked="true" hidden="false"/>
    </xf>
    <xf numFmtId="164" fontId="46" fillId="11" borderId="0" xfId="0" applyFont="true" applyBorder="false" applyAlignment="true" applyProtection="false">
      <alignment horizontal="general" vertical="center" textRotation="0" wrapText="false" indent="0" shrinkToFit="false" readingOrder="1"/>
      <protection locked="true" hidden="false"/>
    </xf>
    <xf numFmtId="164" fontId="53" fillId="11" borderId="0" xfId="20" applyFont="true" applyBorder="true" applyAlignment="true" applyProtection="true">
      <alignment horizontal="general" vertical="bottom" textRotation="0" wrapText="true" indent="0" shrinkToFit="false" readingOrder="1"/>
      <protection locked="true" hidden="false"/>
    </xf>
    <xf numFmtId="164" fontId="46" fillId="11" borderId="0" xfId="0" applyFont="true" applyBorder="false" applyAlignment="true" applyProtection="false">
      <alignment horizontal="general" vertical="bottom" textRotation="0" wrapText="true" indent="0" shrinkToFit="false" readingOrder="1"/>
      <protection locked="true" hidden="false"/>
    </xf>
    <xf numFmtId="164" fontId="55" fillId="11" borderId="0" xfId="0" applyFont="true" applyBorder="false" applyAlignment="true" applyProtection="false">
      <alignment horizontal="general" vertical="bottom" textRotation="0" wrapText="true" indent="0" shrinkToFit="false" readingOrder="1"/>
      <protection locked="true" hidden="false"/>
    </xf>
    <xf numFmtId="164" fontId="46" fillId="11" borderId="0" xfId="0" applyFont="true" applyBorder="false" applyAlignment="true" applyProtection="false">
      <alignment horizontal="general" vertical="bottom" textRotation="0" wrapText="true" indent="0" shrinkToFit="false"/>
      <protection locked="true" hidden="false"/>
    </xf>
    <xf numFmtId="164" fontId="4" fillId="11" borderId="0" xfId="0" applyFont="true" applyBorder="false" applyAlignment="true" applyProtection="false">
      <alignment horizontal="general" vertical="bottom" textRotation="0" wrapText="true" indent="0" shrinkToFit="false"/>
      <protection locked="true" hidden="false"/>
    </xf>
    <xf numFmtId="164" fontId="4" fillId="11" borderId="0" xfId="0" applyFont="true" applyBorder="false" applyAlignment="false" applyProtection="false">
      <alignment horizontal="general" vertical="bottom" textRotation="0" wrapText="false" indent="0" shrinkToFit="false"/>
      <protection locked="true" hidden="false"/>
    </xf>
    <xf numFmtId="164" fontId="45" fillId="11" borderId="0" xfId="0" applyFont="true" applyBorder="false" applyAlignment="false" applyProtection="false">
      <alignment horizontal="general" vertical="bottom" textRotation="0" wrapText="false" indent="0" shrinkToFit="false"/>
      <protection locked="true" hidden="false"/>
    </xf>
    <xf numFmtId="164" fontId="56" fillId="11" borderId="0" xfId="0" applyFont="true" applyBorder="false" applyAlignment="true" applyProtection="false">
      <alignment horizontal="left" vertical="bottom" textRotation="0" wrapText="false" indent="0" shrinkToFit="false"/>
      <protection locked="true" hidden="false"/>
    </xf>
    <xf numFmtId="164" fontId="46" fillId="11" borderId="0" xfId="0" applyFont="true" applyBorder="false" applyAlignment="true" applyProtection="false">
      <alignment horizontal="left" vertical="bottom" textRotation="0" wrapText="true" indent="0" shrinkToFit="false" readingOrder="1"/>
      <protection locked="true" hidden="false"/>
    </xf>
    <xf numFmtId="164" fontId="57" fillId="11" borderId="0" xfId="0" applyFont="true" applyBorder="false" applyAlignment="true" applyProtection="false">
      <alignment horizontal="justify" vertical="bottom" textRotation="0" wrapText="false" indent="0" shrinkToFit="false"/>
      <protection locked="true" hidden="false"/>
    </xf>
    <xf numFmtId="164" fontId="58" fillId="11" borderId="0" xfId="0" applyFont="true" applyBorder="false" applyAlignment="true" applyProtection="false">
      <alignment horizontal="general" vertical="bottom" textRotation="0" wrapText="true" indent="0" shrinkToFit="false"/>
      <protection locked="true" hidden="false"/>
    </xf>
    <xf numFmtId="164" fontId="28" fillId="11" borderId="0" xfId="20" applyFont="true" applyBorder="true" applyAlignment="true" applyProtection="true">
      <alignment horizontal="general" vertical="bottom" textRotation="0" wrapText="true" indent="0" shrinkToFit="false"/>
      <protection locked="true" hidden="false"/>
    </xf>
    <xf numFmtId="164" fontId="0" fillId="11" borderId="0" xfId="0" applyFont="true" applyBorder="false" applyAlignment="false" applyProtection="false">
      <alignment horizontal="general" vertical="bottom" textRotation="0" wrapText="false" indent="0" shrinkToFit="false"/>
      <protection locked="true" hidden="false"/>
    </xf>
    <xf numFmtId="164" fontId="28" fillId="11" borderId="0" xfId="20" applyFont="true" applyBorder="true" applyAlignment="true" applyProtection="true">
      <alignment horizontal="left" vertical="bottom" textRotation="0" wrapText="false" indent="2" shrinkToFit="false"/>
      <protection locked="true" hidden="false"/>
    </xf>
    <xf numFmtId="164" fontId="59" fillId="11" borderId="0" xfId="158" applyFont="true" applyBorder="true" applyAlignment="true" applyProtection="true">
      <alignment horizontal="general" vertical="bottom" textRotation="0" wrapText="false" indent="0" shrinkToFit="false"/>
      <protection locked="true" hidden="false"/>
    </xf>
    <xf numFmtId="164" fontId="28" fillId="11" borderId="0" xfId="20" applyFont="true" applyBorder="true" applyAlignment="true" applyProtection="true">
      <alignment horizontal="general" vertical="top" textRotation="0" wrapText="true" indent="0" shrinkToFit="false"/>
      <protection locked="true" hidden="false"/>
    </xf>
    <xf numFmtId="164" fontId="0" fillId="11" borderId="0" xfId="0" applyFont="false" applyBorder="false" applyAlignment="true" applyProtection="false">
      <alignment horizontal="general" vertical="top" textRotation="0" wrapText="true" indent="0" shrinkToFit="false"/>
      <protection locked="true" hidden="false"/>
    </xf>
    <xf numFmtId="164" fontId="0" fillId="11" borderId="0" xfId="0" applyFont="true" applyBorder="false" applyAlignment="true" applyProtection="false">
      <alignment horizontal="general" vertical="bottom" textRotation="0" wrapText="true" indent="0" shrinkToFit="false"/>
      <protection locked="true" hidden="false"/>
    </xf>
    <xf numFmtId="164" fontId="28" fillId="11" borderId="0" xfId="20" applyFont="true" applyBorder="true" applyAlignment="true" applyProtection="true">
      <alignment horizontal="general" vertical="bottom" textRotation="0" wrapText="false" indent="0" shrinkToFit="false"/>
      <protection locked="true" hidden="false"/>
    </xf>
    <xf numFmtId="164" fontId="60" fillId="11" borderId="0" xfId="0" applyFont="true" applyBorder="false" applyAlignment="false" applyProtection="false">
      <alignment horizontal="general" vertical="bottom" textRotation="0" wrapText="false" indent="0" shrinkToFit="false"/>
      <protection locked="true" hidden="false"/>
    </xf>
    <xf numFmtId="167" fontId="0" fillId="11" borderId="0" xfId="0" applyFont="false" applyBorder="false" applyAlignment="false" applyProtection="false">
      <alignment horizontal="general" vertical="bottom" textRotation="0" wrapText="false" indent="0" shrinkToFit="false"/>
      <protection locked="true" hidden="false"/>
    </xf>
    <xf numFmtId="164" fontId="70" fillId="11" borderId="0" xfId="178" applyFont="true" applyBorder="true" applyAlignment="true" applyProtection="false">
      <alignment horizontal="left" vertical="bottom" textRotation="0" wrapText="false" indent="0" shrinkToFit="false"/>
      <protection locked="true" hidden="false"/>
    </xf>
    <xf numFmtId="164" fontId="70" fillId="11" borderId="0" xfId="178" applyFont="true" applyBorder="false" applyAlignment="false" applyProtection="false">
      <alignment horizontal="general" vertical="bottom" textRotation="0" wrapText="false" indent="0" shrinkToFit="false"/>
      <protection locked="true" hidden="false"/>
    </xf>
    <xf numFmtId="164" fontId="71" fillId="11" borderId="0" xfId="178" applyFont="true" applyBorder="false" applyAlignment="false" applyProtection="false">
      <alignment horizontal="general" vertical="bottom" textRotation="0" wrapText="false" indent="0" shrinkToFit="false"/>
      <protection locked="true" hidden="false"/>
    </xf>
    <xf numFmtId="164" fontId="72" fillId="11" borderId="0" xfId="20" applyFont="true" applyBorder="true" applyAlignment="true" applyProtection="true">
      <alignment horizontal="left" vertical="bottom" textRotation="0" wrapText="false" indent="0" shrinkToFit="false"/>
      <protection locked="true" hidden="false"/>
    </xf>
    <xf numFmtId="164" fontId="73" fillId="0" borderId="0" xfId="20" applyFont="true" applyBorder="true" applyAlignment="true" applyProtection="true">
      <alignment horizontal="general" vertical="bottom" textRotation="0" wrapText="false" indent="0" shrinkToFit="false"/>
      <protection locked="true" hidden="false"/>
    </xf>
    <xf numFmtId="164" fontId="74" fillId="11" borderId="0" xfId="20" applyFont="true" applyBorder="true" applyAlignment="true" applyProtection="true">
      <alignment horizontal="general" vertical="bottom" textRotation="0" wrapText="false" indent="0" shrinkToFit="false"/>
      <protection locked="true" hidden="false"/>
    </xf>
    <xf numFmtId="164" fontId="74" fillId="11" borderId="0" xfId="20" applyFont="true" applyBorder="true" applyAlignment="true" applyProtection="true">
      <alignment horizontal="general" vertical="bottom" textRotation="0" wrapText="true" indent="0" shrinkToFit="false"/>
      <protection locked="true" hidden="false"/>
    </xf>
    <xf numFmtId="164" fontId="75" fillId="11" borderId="0" xfId="2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false">
      <alignment horizontal="center" vertical="center" textRotation="0" wrapText="true" indent="0" shrinkToFit="false"/>
      <protection locked="true" hidden="false"/>
    </xf>
    <xf numFmtId="167" fontId="0" fillId="0" borderId="21" xfId="0" applyFont="true" applyBorder="true" applyAlignment="true" applyProtection="false">
      <alignment horizontal="center" vertical="center" textRotation="0" wrapText="true" indent="0" shrinkToFit="false"/>
      <protection locked="true" hidden="false"/>
    </xf>
    <xf numFmtId="164" fontId="0" fillId="0" borderId="21" xfId="0" applyFont="true" applyBorder="true" applyAlignment="true" applyProtection="false">
      <alignment horizontal="general" vertical="center" textRotation="0" wrapText="true" indent="0" shrinkToFit="false"/>
      <protection locked="true" hidden="false"/>
    </xf>
    <xf numFmtId="169" fontId="0" fillId="0" borderId="21" xfId="0" applyFont="false" applyBorder="true" applyAlignment="true" applyProtection="false">
      <alignment horizontal="general" vertical="center" textRotation="0" wrapText="true" indent="0" shrinkToFit="false"/>
      <protection locked="true" hidden="false"/>
    </xf>
    <xf numFmtId="170" fontId="0" fillId="0" borderId="21" xfId="15" applyFont="true" applyBorder="true" applyAlignment="true" applyProtection="true">
      <alignment horizontal="general" vertical="center" textRotation="0" wrapText="true" indent="0" shrinkToFit="false"/>
      <protection locked="true" hidden="false"/>
    </xf>
    <xf numFmtId="174" fontId="0" fillId="11" borderId="0" xfId="0" applyFont="false" applyBorder="false" applyAlignment="false" applyProtection="false">
      <alignment horizontal="general" vertical="bottom" textRotation="0" wrapText="false" indent="0" shrinkToFit="false"/>
      <protection locked="true" hidden="false"/>
    </xf>
    <xf numFmtId="164" fontId="72" fillId="0" borderId="0" xfId="20" applyFont="true" applyBorder="true" applyAlignment="true" applyProtection="true">
      <alignment horizontal="left" vertical="bottom" textRotation="0" wrapText="false" indent="0" shrinkToFit="false"/>
      <protection locked="true" hidden="false"/>
    </xf>
    <xf numFmtId="164" fontId="82" fillId="0" borderId="0" xfId="0" applyFont="true" applyBorder="false" applyAlignment="false" applyProtection="false">
      <alignment horizontal="general" vertical="bottom" textRotation="0" wrapText="false" indent="0" shrinkToFit="false"/>
      <protection locked="true" hidden="false"/>
    </xf>
    <xf numFmtId="164" fontId="74" fillId="0" borderId="0" xfId="20" applyFont="true" applyBorder="true" applyAlignment="true" applyProtection="true">
      <alignment horizontal="general" vertical="bottom" textRotation="0" wrapText="false" indent="0" shrinkToFit="false"/>
      <protection locked="true" hidden="false"/>
    </xf>
    <xf numFmtId="164" fontId="74" fillId="0" borderId="0" xfId="20" applyFont="true" applyBorder="true" applyAlignment="true" applyProtection="true">
      <alignment horizontal="general" vertical="bottom" textRotation="0" wrapText="true" indent="0" shrinkToFit="false"/>
      <protection locked="true" hidden="false"/>
    </xf>
    <xf numFmtId="164" fontId="75" fillId="0" borderId="0" xfId="20" applyFont="true" applyBorder="true" applyAlignment="true" applyProtection="true">
      <alignment horizontal="general" vertical="bottom" textRotation="0" wrapText="false" indent="0" shrinkToFit="false"/>
      <protection locked="true" hidden="false"/>
    </xf>
    <xf numFmtId="164" fontId="83" fillId="0" borderId="0" xfId="0" applyFont="true" applyBorder="false" applyAlignment="false" applyProtection="false">
      <alignment horizontal="general" vertical="bottom" textRotation="0" wrapText="false" indent="0" shrinkToFit="false"/>
      <protection locked="true" hidden="false"/>
    </xf>
    <xf numFmtId="164" fontId="84" fillId="0" borderId="22" xfId="0" applyFont="true" applyBorder="true" applyAlignment="true" applyProtection="false">
      <alignment horizontal="center" vertical="bottom" textRotation="0" wrapText="false" indent="0" shrinkToFit="false"/>
      <protection locked="true" hidden="false"/>
    </xf>
    <xf numFmtId="164" fontId="85" fillId="0" borderId="22" xfId="0" applyFont="true" applyBorder="true" applyAlignment="true" applyProtection="false">
      <alignment horizontal="center" vertical="center" textRotation="0" wrapText="false" indent="0" shrinkToFit="false"/>
      <protection locked="true" hidden="false"/>
    </xf>
    <xf numFmtId="164" fontId="51" fillId="0" borderId="23" xfId="0" applyFont="true" applyBorder="true" applyAlignment="false" applyProtection="false">
      <alignment horizontal="general" vertical="bottom" textRotation="0" wrapText="false" indent="0" shrinkToFit="false"/>
      <protection locked="true" hidden="false"/>
    </xf>
    <xf numFmtId="164" fontId="51" fillId="11" borderId="24" xfId="0" applyFont="true" applyBorder="true" applyAlignment="false" applyProtection="false">
      <alignment horizontal="general" vertical="bottom" textRotation="0" wrapText="false" indent="0" shrinkToFit="false"/>
      <protection locked="true" hidden="false"/>
    </xf>
    <xf numFmtId="175" fontId="14" fillId="55" borderId="25" xfId="0" applyFont="true" applyBorder="true" applyAlignment="true" applyProtection="false">
      <alignment horizontal="center" vertical="center" textRotation="0" wrapText="true" indent="0" shrinkToFit="false"/>
      <protection locked="true" hidden="false"/>
    </xf>
    <xf numFmtId="175" fontId="14" fillId="55" borderId="23" xfId="20" applyFont="true" applyBorder="true" applyAlignment="true" applyProtection="true">
      <alignment horizontal="center" vertical="center" textRotation="0" wrapText="true" indent="0" shrinkToFit="false"/>
      <protection locked="true" hidden="false"/>
    </xf>
    <xf numFmtId="175" fontId="14" fillId="55" borderId="26" xfId="0" applyFont="true" applyBorder="true" applyAlignment="true" applyProtection="false">
      <alignment horizontal="center" vertical="center" textRotation="0" wrapText="true" indent="0" shrinkToFit="false"/>
      <protection locked="true" hidden="false"/>
    </xf>
    <xf numFmtId="164" fontId="14" fillId="56" borderId="23" xfId="0" applyFont="true" applyBorder="true" applyAlignment="true" applyProtection="false">
      <alignment horizontal="center" vertical="center" textRotation="0" wrapText="true" indent="0" shrinkToFit="false"/>
      <protection locked="true" hidden="false"/>
    </xf>
    <xf numFmtId="169" fontId="14" fillId="56" borderId="27" xfId="0" applyFont="true" applyBorder="true" applyAlignment="true" applyProtection="false">
      <alignment horizontal="center" vertical="center" textRotation="0" wrapText="true" indent="0" shrinkToFit="false"/>
      <protection locked="true" hidden="false"/>
    </xf>
    <xf numFmtId="164" fontId="14" fillId="57" borderId="23" xfId="0" applyFont="true" applyBorder="true" applyAlignment="true" applyProtection="false">
      <alignment horizontal="center" vertical="center" textRotation="0" wrapText="true" indent="0" shrinkToFit="false"/>
      <protection locked="true" hidden="false"/>
    </xf>
    <xf numFmtId="169" fontId="14" fillId="57" borderId="27" xfId="0" applyFont="true" applyBorder="true" applyAlignment="true" applyProtection="false">
      <alignment horizontal="center" vertical="center" textRotation="0" wrapText="true" indent="0" shrinkToFit="false"/>
      <protection locked="true" hidden="false"/>
    </xf>
    <xf numFmtId="164" fontId="14" fillId="58" borderId="23" xfId="0" applyFont="true" applyBorder="true" applyAlignment="true" applyProtection="false">
      <alignment horizontal="center" vertical="center" textRotation="0" wrapText="true" indent="0" shrinkToFit="false"/>
      <protection locked="true" hidden="false"/>
    </xf>
    <xf numFmtId="169" fontId="14" fillId="58" borderId="28" xfId="0" applyFont="true" applyBorder="true" applyAlignment="true" applyProtection="false">
      <alignment horizontal="center" vertical="center" textRotation="0" wrapText="true" indent="0" shrinkToFit="false"/>
      <protection locked="true" hidden="false"/>
    </xf>
    <xf numFmtId="164" fontId="14" fillId="55" borderId="24" xfId="0" applyFont="true" applyBorder="true" applyAlignment="true" applyProtection="false">
      <alignment horizontal="center" vertical="center" textRotation="0" wrapText="true" indent="0" shrinkToFit="false"/>
      <protection locked="true" hidden="false"/>
    </xf>
    <xf numFmtId="164" fontId="14" fillId="55" borderId="24" xfId="20" applyFont="true" applyBorder="true" applyAlignment="true" applyProtection="true">
      <alignment horizontal="center" vertical="center" textRotation="0" wrapText="true" indent="0" shrinkToFit="false"/>
      <protection locked="true" hidden="false"/>
    </xf>
    <xf numFmtId="175" fontId="87" fillId="34" borderId="29" xfId="0" applyFont="true" applyBorder="true" applyAlignment="true" applyProtection="false">
      <alignment horizontal="general" vertical="center" textRotation="0" wrapText="false" indent="0" shrinkToFit="false"/>
      <protection locked="true" hidden="false"/>
    </xf>
    <xf numFmtId="175" fontId="45" fillId="34" borderId="30" xfId="0" applyFont="true" applyBorder="true" applyAlignment="true" applyProtection="false">
      <alignment horizontal="general" vertical="center" textRotation="0" wrapText="false" indent="0" shrinkToFit="false"/>
      <protection locked="true" hidden="false"/>
    </xf>
    <xf numFmtId="167" fontId="0" fillId="34" borderId="31" xfId="0" applyFont="false" applyBorder="true" applyAlignment="true" applyProtection="false">
      <alignment horizontal="center" vertical="center" textRotation="0" wrapText="true" indent="0" shrinkToFit="false"/>
      <protection locked="true" hidden="false"/>
    </xf>
    <xf numFmtId="169" fontId="0" fillId="34" borderId="31" xfId="0" applyFont="false" applyBorder="true" applyAlignment="true" applyProtection="false">
      <alignment horizontal="center" vertical="center" textRotation="0" wrapText="true" indent="0" shrinkToFit="false"/>
      <protection locked="true" hidden="false"/>
    </xf>
    <xf numFmtId="177" fontId="0" fillId="34" borderId="32" xfId="17" applyFont="true" applyBorder="true" applyAlignment="true" applyProtection="true">
      <alignment horizontal="left" vertical="center" textRotation="0" wrapText="true" indent="1" shrinkToFit="false"/>
      <protection locked="true" hidden="false"/>
    </xf>
    <xf numFmtId="175" fontId="45" fillId="34" borderId="33" xfId="0" applyFont="true" applyBorder="true" applyAlignment="true" applyProtection="false">
      <alignment horizontal="general" vertical="center" textRotation="0" wrapText="false" indent="0" shrinkToFit="false"/>
      <protection locked="true" hidden="false"/>
    </xf>
    <xf numFmtId="178" fontId="45" fillId="34" borderId="34" xfId="15" applyFont="true" applyBorder="true" applyAlignment="true" applyProtection="true">
      <alignment horizontal="center" vertical="center" textRotation="0" wrapText="false" indent="0" shrinkToFit="false"/>
      <protection locked="true" hidden="false"/>
    </xf>
    <xf numFmtId="167" fontId="45" fillId="34" borderId="30" xfId="131" applyFont="true" applyBorder="true" applyAlignment="true" applyProtection="true">
      <alignment horizontal="right" vertical="center" textRotation="0" wrapText="false" indent="2" shrinkToFit="false"/>
      <protection locked="true" hidden="false"/>
    </xf>
    <xf numFmtId="167" fontId="45" fillId="56" borderId="35" xfId="0" applyFont="true" applyBorder="true" applyAlignment="true" applyProtection="false">
      <alignment horizontal="right" vertical="center" textRotation="0" wrapText="false" indent="2" shrinkToFit="false"/>
      <protection locked="true" hidden="false"/>
    </xf>
    <xf numFmtId="167" fontId="45" fillId="34" borderId="30" xfId="131" applyFont="true" applyBorder="true" applyAlignment="true" applyProtection="true">
      <alignment horizontal="center" vertical="center" textRotation="0" wrapText="false" indent="0" shrinkToFit="false"/>
      <protection locked="true" hidden="false"/>
    </xf>
    <xf numFmtId="167" fontId="45" fillId="57" borderId="34" xfId="0" applyFont="true" applyBorder="true" applyAlignment="true" applyProtection="false">
      <alignment horizontal="right" vertical="center" textRotation="0" wrapText="false" indent="2" shrinkToFit="false"/>
      <protection locked="true" hidden="false"/>
    </xf>
    <xf numFmtId="167" fontId="45" fillId="58" borderId="30" xfId="0" applyFont="true" applyBorder="true" applyAlignment="true" applyProtection="false">
      <alignment horizontal="right" vertical="center" textRotation="0" wrapText="false" indent="2" shrinkToFit="false"/>
      <protection locked="true" hidden="false"/>
    </xf>
    <xf numFmtId="179" fontId="45" fillId="34" borderId="36" xfId="131" applyFont="true" applyBorder="true" applyAlignment="true" applyProtection="true">
      <alignment horizontal="right" vertical="center" textRotation="0" wrapText="false" indent="1" shrinkToFit="false"/>
      <protection locked="true" hidden="false"/>
    </xf>
    <xf numFmtId="179" fontId="45" fillId="34" borderId="37" xfId="0" applyFont="true" applyBorder="true" applyAlignment="true" applyProtection="false">
      <alignment horizontal="right" vertical="center" textRotation="0" wrapText="true" indent="1" shrinkToFit="false"/>
      <protection locked="true" hidden="false"/>
    </xf>
    <xf numFmtId="179" fontId="45" fillId="34" borderId="36" xfId="0" applyFont="true" applyBorder="true" applyAlignment="true" applyProtection="false">
      <alignment horizontal="right" vertical="center" textRotation="0" wrapText="true" indent="1"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75" fontId="45" fillId="25" borderId="38" xfId="0" applyFont="true" applyBorder="true" applyAlignment="false" applyProtection="false">
      <alignment horizontal="general" vertical="bottom" textRotation="0" wrapText="false" indent="0" shrinkToFit="false"/>
      <protection locked="true" hidden="false"/>
    </xf>
    <xf numFmtId="178" fontId="0" fillId="25" borderId="0" xfId="0" applyFont="false" applyBorder="false" applyAlignment="true" applyProtection="false">
      <alignment horizontal="center" vertical="bottom" textRotation="0" wrapText="false" indent="0" shrinkToFit="false"/>
      <protection locked="true" hidden="false"/>
    </xf>
    <xf numFmtId="178" fontId="0" fillId="25" borderId="17" xfId="0" applyFont="false" applyBorder="true" applyAlignment="true" applyProtection="false">
      <alignment horizontal="center" vertical="bottom" textRotation="0" wrapText="false" indent="0" shrinkToFit="false"/>
      <protection locked="true" hidden="false"/>
    </xf>
    <xf numFmtId="178" fontId="0" fillId="25" borderId="39" xfId="0" applyFont="false" applyBorder="true" applyAlignment="true" applyProtection="false">
      <alignment horizontal="left" vertical="bottom" textRotation="0" wrapText="false" indent="1" shrinkToFit="false"/>
      <protection locked="true" hidden="false"/>
    </xf>
    <xf numFmtId="164" fontId="88" fillId="25" borderId="40" xfId="0" applyFont="true" applyBorder="true" applyAlignment="true" applyProtection="false">
      <alignment horizontal="right" vertical="center" textRotation="0" wrapText="false" indent="0" shrinkToFit="false"/>
      <protection locked="true" hidden="false"/>
    </xf>
    <xf numFmtId="178" fontId="0" fillId="25" borderId="41" xfId="15" applyFont="true" applyBorder="true" applyAlignment="true" applyProtection="true">
      <alignment horizontal="center" vertical="bottom" textRotation="0" wrapText="false" indent="0" shrinkToFit="false"/>
      <protection locked="true" hidden="false"/>
    </xf>
    <xf numFmtId="167" fontId="0" fillId="25" borderId="38" xfId="0" applyFont="false" applyBorder="true" applyAlignment="true" applyProtection="false">
      <alignment horizontal="right" vertical="bottom" textRotation="0" wrapText="true" indent="2" shrinkToFit="false"/>
      <protection locked="true" hidden="false"/>
    </xf>
    <xf numFmtId="167" fontId="0" fillId="25" borderId="0" xfId="0" applyFont="false" applyBorder="false" applyAlignment="true" applyProtection="false">
      <alignment horizontal="right" vertical="bottom" textRotation="0" wrapText="true" indent="2" shrinkToFit="false"/>
      <protection locked="true" hidden="false"/>
    </xf>
    <xf numFmtId="167" fontId="0" fillId="56" borderId="41" xfId="0" applyFont="false" applyBorder="true" applyAlignment="true" applyProtection="false">
      <alignment horizontal="right" vertical="bottom" textRotation="0" wrapText="false" indent="2" shrinkToFit="false"/>
      <protection locked="true" hidden="false"/>
    </xf>
    <xf numFmtId="167" fontId="0" fillId="25" borderId="38" xfId="0" applyFont="false" applyBorder="true" applyAlignment="true" applyProtection="false">
      <alignment horizontal="center" vertical="bottom" textRotation="0" wrapText="true" indent="0" shrinkToFit="false"/>
      <protection locked="true" hidden="false"/>
    </xf>
    <xf numFmtId="167" fontId="0" fillId="25" borderId="0" xfId="0" applyFont="false" applyBorder="false" applyAlignment="true" applyProtection="false">
      <alignment horizontal="center" vertical="bottom" textRotation="0" wrapText="true" indent="0" shrinkToFit="false"/>
      <protection locked="true" hidden="false"/>
    </xf>
    <xf numFmtId="167" fontId="0" fillId="59" borderId="41" xfId="0" applyFont="false" applyBorder="true" applyAlignment="true" applyProtection="false">
      <alignment horizontal="right" vertical="bottom" textRotation="0" wrapText="false" indent="2" shrinkToFit="false"/>
      <protection locked="true" hidden="false"/>
    </xf>
    <xf numFmtId="167" fontId="0" fillId="58" borderId="42" xfId="0" applyFont="false" applyBorder="true" applyAlignment="true" applyProtection="false">
      <alignment horizontal="right" vertical="bottom" textRotation="0" wrapText="false" indent="2" shrinkToFit="false"/>
      <protection locked="true" hidden="false"/>
    </xf>
    <xf numFmtId="179" fontId="0" fillId="25" borderId="43" xfId="0" applyFont="false" applyBorder="true" applyAlignment="true" applyProtection="false">
      <alignment horizontal="right" vertical="bottom" textRotation="0" wrapText="true" indent="1" shrinkToFit="false"/>
      <protection locked="true" hidden="false"/>
    </xf>
    <xf numFmtId="179" fontId="0" fillId="25" borderId="44" xfId="0" applyFont="false" applyBorder="true" applyAlignment="true" applyProtection="false">
      <alignment horizontal="right" vertical="bottom" textRotation="0" wrapText="true" indent="1" shrinkToFit="false"/>
      <protection locked="true" hidden="false"/>
    </xf>
    <xf numFmtId="175" fontId="45" fillId="25" borderId="45" xfId="0" applyFont="true" applyBorder="true" applyAlignment="true" applyProtection="false">
      <alignment horizontal="left" vertical="bottom" textRotation="0" wrapText="false" indent="1" shrinkToFit="false"/>
      <protection locked="true" hidden="false"/>
    </xf>
    <xf numFmtId="178" fontId="0" fillId="25" borderId="46" xfId="0" applyFont="false" applyBorder="true" applyAlignment="true" applyProtection="false">
      <alignment horizontal="center" vertical="bottom" textRotation="0" wrapText="false" indent="0" shrinkToFit="false"/>
      <protection locked="true" hidden="false"/>
    </xf>
    <xf numFmtId="169" fontId="0" fillId="25" borderId="38" xfId="0" applyFont="false" applyBorder="true" applyAlignment="true" applyProtection="false">
      <alignment horizontal="center" vertical="bottom" textRotation="0" wrapText="true" indent="0" shrinkToFit="false"/>
      <protection locked="true" hidden="false"/>
    </xf>
    <xf numFmtId="177" fontId="0" fillId="25" borderId="47" xfId="17" applyFont="true" applyBorder="true" applyAlignment="true" applyProtection="true">
      <alignment horizontal="left" vertical="bottom" textRotation="0" wrapText="false" indent="1" shrinkToFit="false"/>
      <protection locked="true" hidden="false"/>
    </xf>
    <xf numFmtId="164" fontId="88" fillId="25" borderId="48" xfId="0" applyFont="true" applyBorder="true" applyAlignment="true" applyProtection="false">
      <alignment horizontal="right" vertical="bottom" textRotation="0" wrapText="false" indent="0" shrinkToFit="false"/>
      <protection locked="true" hidden="false"/>
    </xf>
    <xf numFmtId="178" fontId="0" fillId="25" borderId="48" xfId="15" applyFont="true" applyBorder="true" applyAlignment="true" applyProtection="true">
      <alignment horizontal="center" vertical="bottom" textRotation="0" wrapText="false" indent="0" shrinkToFit="false"/>
      <protection locked="true" hidden="false"/>
    </xf>
    <xf numFmtId="167" fontId="0" fillId="25" borderId="45" xfId="0" applyFont="false" applyBorder="true" applyAlignment="true" applyProtection="false">
      <alignment horizontal="right" vertical="bottom" textRotation="0" wrapText="true" indent="2" shrinkToFit="false"/>
      <protection locked="true" hidden="false"/>
    </xf>
    <xf numFmtId="167" fontId="0" fillId="25" borderId="46" xfId="0" applyFont="false" applyBorder="true" applyAlignment="true" applyProtection="false">
      <alignment horizontal="right" vertical="bottom" textRotation="0" wrapText="true" indent="2" shrinkToFit="false"/>
      <protection locked="true" hidden="false"/>
    </xf>
    <xf numFmtId="167" fontId="0" fillId="56" borderId="48" xfId="0" applyFont="false" applyBorder="true" applyAlignment="true" applyProtection="false">
      <alignment horizontal="right" vertical="bottom" textRotation="0" wrapText="false" indent="2" shrinkToFit="false"/>
      <protection locked="true" hidden="false"/>
    </xf>
    <xf numFmtId="167" fontId="0" fillId="25" borderId="45" xfId="0" applyFont="false" applyBorder="true" applyAlignment="true" applyProtection="false">
      <alignment horizontal="center" vertical="bottom" textRotation="0" wrapText="true" indent="0" shrinkToFit="false"/>
      <protection locked="true" hidden="false"/>
    </xf>
    <xf numFmtId="167" fontId="0" fillId="25" borderId="46" xfId="0" applyFont="false" applyBorder="true" applyAlignment="true" applyProtection="false">
      <alignment horizontal="center" vertical="bottom" textRotation="0" wrapText="true" indent="0" shrinkToFit="false"/>
      <protection locked="true" hidden="false"/>
    </xf>
    <xf numFmtId="167" fontId="0" fillId="59" borderId="48" xfId="0" applyFont="false" applyBorder="true" applyAlignment="true" applyProtection="false">
      <alignment horizontal="right" vertical="bottom" textRotation="0" wrapText="false" indent="2" shrinkToFit="false"/>
      <protection locked="true" hidden="false"/>
    </xf>
    <xf numFmtId="167" fontId="0" fillId="58" borderId="49" xfId="0" applyFont="false" applyBorder="true" applyAlignment="true" applyProtection="false">
      <alignment horizontal="right" vertical="bottom" textRotation="0" wrapText="false" indent="2" shrinkToFit="false"/>
      <protection locked="true" hidden="false"/>
    </xf>
    <xf numFmtId="179" fontId="0" fillId="25" borderId="50" xfId="0" applyFont="false" applyBorder="true" applyAlignment="true" applyProtection="false">
      <alignment horizontal="right" vertical="bottom" textRotation="0" wrapText="true" indent="1" shrinkToFit="false"/>
      <protection locked="true" hidden="false"/>
    </xf>
    <xf numFmtId="179" fontId="0" fillId="25" borderId="51" xfId="0" applyFont="false" applyBorder="true" applyAlignment="true" applyProtection="false">
      <alignment horizontal="right" vertical="bottom" textRotation="0" wrapText="true" indent="1" shrinkToFit="false"/>
      <protection locked="true" hidden="false"/>
    </xf>
    <xf numFmtId="175" fontId="45" fillId="25" borderId="38" xfId="0" applyFont="true" applyBorder="true" applyAlignment="true" applyProtection="false">
      <alignment horizontal="left" vertical="bottom" textRotation="0" wrapText="false" indent="1" shrinkToFit="false"/>
      <protection locked="true" hidden="false"/>
    </xf>
    <xf numFmtId="177" fontId="0" fillId="25" borderId="52" xfId="17" applyFont="true" applyBorder="true" applyAlignment="true" applyProtection="true">
      <alignment horizontal="left" vertical="bottom" textRotation="0" wrapText="false" indent="1" shrinkToFit="false"/>
      <protection locked="true" hidden="false"/>
    </xf>
    <xf numFmtId="164" fontId="88" fillId="25" borderId="41" xfId="0" applyFont="true" applyBorder="true" applyAlignment="true" applyProtection="false">
      <alignment horizontal="right" vertical="bottom" textRotation="0" wrapText="false" indent="0" shrinkToFit="false"/>
      <protection locked="true" hidden="false"/>
    </xf>
    <xf numFmtId="175" fontId="45" fillId="25" borderId="53" xfId="0" applyFont="true" applyBorder="true" applyAlignment="true" applyProtection="false">
      <alignment horizontal="left" vertical="bottom" textRotation="0" wrapText="false" indent="1" shrinkToFit="false"/>
      <protection locked="true" hidden="false"/>
    </xf>
    <xf numFmtId="167" fontId="0" fillId="25" borderId="53" xfId="0" applyFont="false" applyBorder="true" applyAlignment="true" applyProtection="false">
      <alignment horizontal="center" vertical="bottom" textRotation="0" wrapText="true" indent="0" shrinkToFit="false"/>
      <protection locked="true" hidden="false"/>
    </xf>
    <xf numFmtId="169" fontId="0" fillId="25" borderId="53" xfId="0" applyFont="false" applyBorder="true" applyAlignment="true" applyProtection="false">
      <alignment horizontal="center" vertical="bottom" textRotation="0" wrapText="true" indent="0" shrinkToFit="false"/>
      <protection locked="true" hidden="false"/>
    </xf>
    <xf numFmtId="177" fontId="0" fillId="25" borderId="54" xfId="17" applyFont="true" applyBorder="true" applyAlignment="true" applyProtection="true">
      <alignment horizontal="left" vertical="bottom" textRotation="0" wrapText="false" indent="1" shrinkToFit="false"/>
      <protection locked="true" hidden="false"/>
    </xf>
    <xf numFmtId="164" fontId="88" fillId="25" borderId="55" xfId="0" applyFont="true" applyBorder="true" applyAlignment="true" applyProtection="false">
      <alignment horizontal="right" vertical="bottom" textRotation="0" wrapText="false" indent="0" shrinkToFit="false"/>
      <protection locked="true" hidden="false"/>
    </xf>
    <xf numFmtId="178" fontId="0" fillId="25" borderId="55" xfId="15" applyFont="true" applyBorder="true" applyAlignment="true" applyProtection="true">
      <alignment horizontal="center" vertical="bottom" textRotation="0" wrapText="false" indent="0" shrinkToFit="false"/>
      <protection locked="true" hidden="false"/>
    </xf>
    <xf numFmtId="167" fontId="0" fillId="25" borderId="53" xfId="0" applyFont="false" applyBorder="true" applyAlignment="true" applyProtection="false">
      <alignment horizontal="right" vertical="bottom" textRotation="0" wrapText="true" indent="2" shrinkToFit="false"/>
      <protection locked="true" hidden="false"/>
    </xf>
    <xf numFmtId="167" fontId="0" fillId="25" borderId="17" xfId="0" applyFont="false" applyBorder="true" applyAlignment="true" applyProtection="false">
      <alignment horizontal="right" vertical="bottom" textRotation="0" wrapText="true" indent="2" shrinkToFit="false"/>
      <protection locked="true" hidden="false"/>
    </xf>
    <xf numFmtId="167" fontId="0" fillId="56" borderId="55" xfId="0" applyFont="false" applyBorder="true" applyAlignment="true" applyProtection="false">
      <alignment horizontal="right" vertical="bottom" textRotation="0" wrapText="false" indent="2" shrinkToFit="false"/>
      <protection locked="true" hidden="false"/>
    </xf>
    <xf numFmtId="167" fontId="0" fillId="25" borderId="17" xfId="0" applyFont="false" applyBorder="true" applyAlignment="true" applyProtection="false">
      <alignment horizontal="center" vertical="bottom" textRotation="0" wrapText="true" indent="0" shrinkToFit="false"/>
      <protection locked="true" hidden="false"/>
    </xf>
    <xf numFmtId="167" fontId="0" fillId="59" borderId="55" xfId="0" applyFont="false" applyBorder="true" applyAlignment="true" applyProtection="false">
      <alignment horizontal="right" vertical="bottom" textRotation="0" wrapText="false" indent="2" shrinkToFit="false"/>
      <protection locked="true" hidden="false"/>
    </xf>
    <xf numFmtId="167" fontId="0" fillId="58" borderId="39" xfId="0" applyFont="false" applyBorder="true" applyAlignment="true" applyProtection="false">
      <alignment horizontal="right" vertical="bottom" textRotation="0" wrapText="false" indent="2" shrinkToFit="false"/>
      <protection locked="true" hidden="false"/>
    </xf>
    <xf numFmtId="179" fontId="0" fillId="25" borderId="56" xfId="0" applyFont="false" applyBorder="true" applyAlignment="true" applyProtection="false">
      <alignment horizontal="right" vertical="bottom" textRotation="0" wrapText="true" indent="1" shrinkToFit="false"/>
      <protection locked="true" hidden="false"/>
    </xf>
    <xf numFmtId="167" fontId="45" fillId="13" borderId="0" xfId="0" applyFont="true" applyBorder="false" applyAlignment="true" applyProtection="false">
      <alignment horizontal="left" vertical="bottom" textRotation="0" wrapText="false" indent="1" shrinkToFit="false"/>
      <protection locked="true" hidden="false"/>
    </xf>
    <xf numFmtId="167" fontId="89" fillId="13" borderId="0" xfId="0" applyFont="true" applyBorder="false" applyAlignment="true" applyProtection="false">
      <alignment horizontal="left" vertical="bottom" textRotation="0" wrapText="false" indent="1" shrinkToFit="false"/>
      <protection locked="true" hidden="false"/>
    </xf>
    <xf numFmtId="167" fontId="0" fillId="13" borderId="45" xfId="0" applyFont="false" applyBorder="true" applyAlignment="true" applyProtection="false">
      <alignment horizontal="center" vertical="bottom" textRotation="0" wrapText="true" indent="0" shrinkToFit="false"/>
      <protection locked="true" hidden="false"/>
    </xf>
    <xf numFmtId="169" fontId="0" fillId="13" borderId="45" xfId="0" applyFont="false" applyBorder="true" applyAlignment="true" applyProtection="false">
      <alignment horizontal="center" vertical="bottom" textRotation="0" wrapText="true" indent="0" shrinkToFit="false"/>
      <protection locked="true" hidden="false"/>
    </xf>
    <xf numFmtId="177" fontId="0" fillId="13" borderId="52" xfId="17" applyFont="true" applyBorder="true" applyAlignment="true" applyProtection="true">
      <alignment horizontal="left" vertical="bottom" textRotation="0" wrapText="false" indent="1" shrinkToFit="false"/>
      <protection locked="true" hidden="false"/>
    </xf>
    <xf numFmtId="164" fontId="88" fillId="13" borderId="41" xfId="0" applyFont="true" applyBorder="true" applyAlignment="true" applyProtection="false">
      <alignment horizontal="right" vertical="bottom" textRotation="0" wrapText="false" indent="0" shrinkToFit="false"/>
      <protection locked="true" hidden="false"/>
    </xf>
    <xf numFmtId="178" fontId="0" fillId="13" borderId="41" xfId="15" applyFont="true" applyBorder="true" applyAlignment="true" applyProtection="true">
      <alignment horizontal="center" vertical="bottom" textRotation="0" wrapText="true" indent="0" shrinkToFit="false"/>
      <protection locked="true" hidden="false"/>
    </xf>
    <xf numFmtId="167" fontId="0" fillId="13" borderId="0" xfId="0" applyFont="false" applyBorder="false" applyAlignment="true" applyProtection="false">
      <alignment horizontal="right" vertical="bottom" textRotation="0" wrapText="true" indent="2" shrinkToFit="false"/>
      <protection locked="true" hidden="false"/>
    </xf>
    <xf numFmtId="167" fontId="0" fillId="13" borderId="0" xfId="0" applyFont="false" applyBorder="false" applyAlignment="true" applyProtection="false">
      <alignment horizontal="center" vertical="bottom" textRotation="0" wrapText="true" indent="0" shrinkToFit="false"/>
      <protection locked="true" hidden="false"/>
    </xf>
    <xf numFmtId="167" fontId="0" fillId="58" borderId="0" xfId="0" applyFont="false" applyBorder="false" applyAlignment="true" applyProtection="false">
      <alignment horizontal="right" vertical="bottom" textRotation="0" wrapText="false" indent="2" shrinkToFit="false"/>
      <protection locked="true" hidden="false"/>
    </xf>
    <xf numFmtId="179" fontId="0" fillId="13" borderId="43" xfId="0" applyFont="false" applyBorder="true" applyAlignment="true" applyProtection="false">
      <alignment horizontal="right" vertical="bottom" textRotation="0" wrapText="true" indent="1" shrinkToFit="false"/>
      <protection locked="true" hidden="false"/>
    </xf>
    <xf numFmtId="167" fontId="0" fillId="13" borderId="0" xfId="0" applyFont="false" applyBorder="false" applyAlignment="true" applyProtection="false">
      <alignment horizontal="right" vertical="bottom" textRotation="0" wrapText="true" indent="1" shrinkToFit="false"/>
      <protection locked="true" hidden="false"/>
    </xf>
    <xf numFmtId="167" fontId="0" fillId="13" borderId="43" xfId="0" applyFont="false" applyBorder="true" applyAlignment="true" applyProtection="false">
      <alignment horizontal="right" vertical="bottom" textRotation="0" wrapText="true" indent="1" shrinkToFit="false"/>
      <protection locked="true" hidden="false"/>
    </xf>
    <xf numFmtId="167" fontId="0" fillId="13" borderId="38" xfId="0" applyFont="false" applyBorder="true" applyAlignment="true" applyProtection="false">
      <alignment horizontal="center" vertical="bottom" textRotation="0" wrapText="true" indent="0" shrinkToFit="false"/>
      <protection locked="true" hidden="false"/>
    </xf>
    <xf numFmtId="169" fontId="0" fillId="13" borderId="38" xfId="0" applyFont="false" applyBorder="true" applyAlignment="true" applyProtection="false">
      <alignment horizontal="center" vertical="bottom" textRotation="0" wrapText="true" indent="0" shrinkToFit="false"/>
      <protection locked="true" hidden="false"/>
    </xf>
    <xf numFmtId="167" fontId="0" fillId="57" borderId="41" xfId="0" applyFont="false" applyBorder="true" applyAlignment="true" applyProtection="false">
      <alignment horizontal="right" vertical="bottom" textRotation="0" wrapText="false" indent="2" shrinkToFit="false"/>
      <protection locked="true" hidden="false"/>
    </xf>
    <xf numFmtId="167" fontId="45" fillId="13" borderId="57" xfId="0" applyFont="true" applyBorder="true" applyAlignment="true" applyProtection="false">
      <alignment horizontal="left" vertical="bottom" textRotation="0" wrapText="false" indent="1" shrinkToFit="false"/>
      <protection locked="true" hidden="false"/>
    </xf>
    <xf numFmtId="167" fontId="89" fillId="13" borderId="57" xfId="0" applyFont="true" applyBorder="true" applyAlignment="true" applyProtection="false">
      <alignment horizontal="left" vertical="bottom" textRotation="0" wrapText="false" indent="1" shrinkToFit="false"/>
      <protection locked="true" hidden="false"/>
    </xf>
    <xf numFmtId="167" fontId="0" fillId="13" borderId="58" xfId="0" applyFont="false" applyBorder="true" applyAlignment="true" applyProtection="false">
      <alignment horizontal="center" vertical="bottom" textRotation="0" wrapText="true" indent="0" shrinkToFit="false"/>
      <protection locked="true" hidden="false"/>
    </xf>
    <xf numFmtId="169" fontId="0" fillId="13" borderId="58" xfId="0" applyFont="false" applyBorder="true" applyAlignment="true" applyProtection="false">
      <alignment horizontal="center" vertical="bottom" textRotation="0" wrapText="true" indent="0" shrinkToFit="false"/>
      <protection locked="true" hidden="false"/>
    </xf>
    <xf numFmtId="177" fontId="0" fillId="13" borderId="59" xfId="17" applyFont="true" applyBorder="true" applyAlignment="true" applyProtection="true">
      <alignment horizontal="left" vertical="bottom" textRotation="0" wrapText="false" indent="1" shrinkToFit="false"/>
      <protection locked="true" hidden="false"/>
    </xf>
    <xf numFmtId="164" fontId="88" fillId="13" borderId="60" xfId="0" applyFont="true" applyBorder="true" applyAlignment="true" applyProtection="false">
      <alignment horizontal="right" vertical="bottom" textRotation="0" wrapText="false" indent="0" shrinkToFit="false"/>
      <protection locked="true" hidden="false"/>
    </xf>
    <xf numFmtId="178" fontId="0" fillId="13" borderId="60" xfId="15" applyFont="true" applyBorder="true" applyAlignment="true" applyProtection="true">
      <alignment horizontal="center" vertical="bottom" textRotation="0" wrapText="true" indent="0" shrinkToFit="false"/>
      <protection locked="true" hidden="false"/>
    </xf>
    <xf numFmtId="167" fontId="0" fillId="13" borderId="57" xfId="0" applyFont="false" applyBorder="true" applyAlignment="true" applyProtection="false">
      <alignment horizontal="right" vertical="bottom" textRotation="0" wrapText="true" indent="2" shrinkToFit="false"/>
      <protection locked="true" hidden="false"/>
    </xf>
    <xf numFmtId="167" fontId="0" fillId="56" borderId="60" xfId="0" applyFont="false" applyBorder="true" applyAlignment="true" applyProtection="false">
      <alignment horizontal="right" vertical="bottom" textRotation="0" wrapText="false" indent="2" shrinkToFit="false"/>
      <protection locked="true" hidden="false"/>
    </xf>
    <xf numFmtId="167" fontId="0" fillId="13" borderId="57" xfId="0" applyFont="false" applyBorder="true" applyAlignment="true" applyProtection="false">
      <alignment horizontal="center" vertical="bottom" textRotation="0" wrapText="true" indent="0" shrinkToFit="false"/>
      <protection locked="true" hidden="false"/>
    </xf>
    <xf numFmtId="167" fontId="0" fillId="57" borderId="60" xfId="0" applyFont="false" applyBorder="true" applyAlignment="true" applyProtection="false">
      <alignment horizontal="right" vertical="bottom" textRotation="0" wrapText="false" indent="2" shrinkToFit="false"/>
      <protection locked="true" hidden="false"/>
    </xf>
    <xf numFmtId="167" fontId="0" fillId="58" borderId="57" xfId="0" applyFont="false" applyBorder="true" applyAlignment="true" applyProtection="false">
      <alignment horizontal="right" vertical="bottom" textRotation="0" wrapText="false" indent="2" shrinkToFit="false"/>
      <protection locked="true" hidden="false"/>
    </xf>
    <xf numFmtId="179" fontId="0" fillId="13" borderId="61" xfId="0" applyFont="false" applyBorder="true" applyAlignment="true" applyProtection="false">
      <alignment horizontal="right" vertical="bottom" textRotation="0" wrapText="true" indent="1" shrinkToFit="false"/>
      <protection locked="true" hidden="false"/>
    </xf>
    <xf numFmtId="179" fontId="0" fillId="13" borderId="57" xfId="0" applyFont="false" applyBorder="true" applyAlignment="true" applyProtection="false">
      <alignment horizontal="right" vertical="bottom" textRotation="0" wrapText="true" indent="1"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78" fontId="45" fillId="0" borderId="0" xfId="0" applyFont="true" applyBorder="false" applyAlignment="false" applyProtection="false">
      <alignment horizontal="general" vertical="bottom" textRotation="0" wrapText="false" indent="0" shrinkToFit="false"/>
      <protection locked="true" hidden="false"/>
    </xf>
    <xf numFmtId="164" fontId="88" fillId="0" borderId="0" xfId="0" applyFont="true" applyBorder="false" applyAlignment="true" applyProtection="false">
      <alignment horizontal="right" vertical="bottom" textRotation="0" wrapText="false" indent="0" shrinkToFit="false"/>
      <protection locked="true" hidden="false"/>
    </xf>
    <xf numFmtId="167" fontId="45" fillId="0" borderId="0" xfId="0" applyFont="true" applyBorder="false" applyAlignment="true" applyProtection="false">
      <alignment horizontal="right" vertical="bottom" textRotation="0" wrapText="false" indent="0" shrinkToFit="false"/>
      <protection locked="true" hidden="false"/>
    </xf>
    <xf numFmtId="178" fontId="0" fillId="0" borderId="0" xfId="15" applyFont="true" applyBorder="true" applyAlignment="true" applyProtection="true">
      <alignment horizontal="center" vertical="bottom" textRotation="0" wrapText="true" indent="0" shrinkToFit="false"/>
      <protection locked="true" hidden="false"/>
    </xf>
    <xf numFmtId="167" fontId="0" fillId="0" borderId="0" xfId="0" applyFont="false" applyBorder="false" applyAlignment="true" applyProtection="false">
      <alignment horizontal="center" vertical="bottom" textRotation="0" wrapText="true" indent="0" shrinkToFit="false"/>
      <protection locked="true" hidden="false"/>
    </xf>
    <xf numFmtId="167" fontId="0" fillId="0" borderId="0" xfId="0" applyFont="false" applyBorder="false" applyAlignment="true" applyProtection="false">
      <alignment horizontal="right" vertical="bottom" textRotation="0" wrapText="false" indent="5" shrinkToFit="false"/>
      <protection locked="true" hidden="false"/>
    </xf>
    <xf numFmtId="167" fontId="0" fillId="0" borderId="0" xfId="0" applyFont="false" applyBorder="false" applyAlignment="true" applyProtection="false">
      <alignment horizontal="right" vertical="bottom" textRotation="0" wrapText="false" indent="4" shrinkToFit="false"/>
      <protection locked="true" hidden="false"/>
    </xf>
    <xf numFmtId="179" fontId="0" fillId="0" borderId="0" xfId="0" applyFont="false" applyBorder="false" applyAlignment="true" applyProtection="false">
      <alignment horizontal="center" vertical="bottom" textRotation="0" wrapText="true" indent="0" shrinkToFit="false"/>
      <protection locked="true" hidden="false"/>
    </xf>
    <xf numFmtId="164" fontId="84" fillId="0" borderId="62" xfId="0" applyFont="true" applyBorder="true" applyAlignment="true" applyProtection="false">
      <alignment horizontal="center" vertical="bottom" textRotation="0" wrapText="false" indent="0" shrinkToFit="false"/>
      <protection locked="true" hidden="false"/>
    </xf>
    <xf numFmtId="167" fontId="48" fillId="0" borderId="57" xfId="0" applyFont="true" applyBorder="true" applyAlignment="true" applyProtection="false">
      <alignment horizontal="center" vertical="bottom" textRotation="0" wrapText="false" indent="0" shrinkToFit="false"/>
      <protection locked="true" hidden="false"/>
    </xf>
    <xf numFmtId="167" fontId="48" fillId="0" borderId="0" xfId="0" applyFont="true" applyBorder="false" applyAlignment="true" applyProtection="false">
      <alignment horizontal="center" vertical="bottom" textRotation="0" wrapText="false" indent="0" shrinkToFit="false"/>
      <protection locked="true" hidden="false"/>
    </xf>
    <xf numFmtId="179" fontId="48" fillId="0" borderId="57" xfId="0" applyFont="true" applyBorder="true" applyAlignment="true" applyProtection="false">
      <alignment horizontal="center" vertical="bottom" textRotation="0" wrapText="false" indent="0" shrinkToFit="false"/>
      <protection locked="true" hidden="false"/>
    </xf>
    <xf numFmtId="164" fontId="14" fillId="56" borderId="57"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14" fillId="0" borderId="0" xfId="0" applyFont="true" applyBorder="false" applyAlignment="true" applyProtection="false">
      <alignment horizontal="center" vertical="center" textRotation="0" wrapText="true" indent="0" shrinkToFit="false"/>
      <protection locked="true" hidden="false"/>
    </xf>
    <xf numFmtId="164" fontId="0" fillId="0" borderId="40" xfId="0" applyFont="true" applyBorder="true" applyAlignment="false" applyProtection="false">
      <alignment horizontal="general" vertical="bottom" textRotation="0" wrapText="false" indent="0" shrinkToFit="false"/>
      <protection locked="true" hidden="false"/>
    </xf>
    <xf numFmtId="164" fontId="0" fillId="0" borderId="38" xfId="0" applyFont="true" applyBorder="true" applyAlignment="true" applyProtection="false">
      <alignment horizontal="center" vertical="bottom" textRotation="0" wrapText="false" indent="0" shrinkToFit="false"/>
      <protection locked="true" hidden="false"/>
    </xf>
    <xf numFmtId="171" fontId="0" fillId="0" borderId="38" xfId="0" applyFont="false" applyBorder="true" applyAlignment="true" applyProtection="false">
      <alignment horizontal="center" vertical="bottom" textRotation="0" wrapText="false" indent="0" shrinkToFit="false"/>
      <protection locked="true" hidden="false"/>
    </xf>
    <xf numFmtId="169" fontId="0" fillId="0" borderId="38" xfId="0" applyFont="false" applyBorder="true" applyAlignment="true" applyProtection="false">
      <alignment horizontal="center" vertical="bottom" textRotation="0" wrapText="false" indent="0" shrinkToFit="false"/>
      <protection locked="true" hidden="false"/>
    </xf>
    <xf numFmtId="177" fontId="0" fillId="0" borderId="0" xfId="17" applyFont="true" applyBorder="true" applyAlignment="true" applyProtection="true">
      <alignment horizontal="left" vertical="bottom" textRotation="0" wrapText="false" indent="1"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78" fontId="0" fillId="0" borderId="0" xfId="15" applyFont="true" applyBorder="true" applyAlignment="true" applyProtection="true">
      <alignment horizontal="right" vertical="bottom" textRotation="0" wrapText="true" indent="1" shrinkToFit="false"/>
      <protection locked="true" hidden="false"/>
    </xf>
    <xf numFmtId="167" fontId="0" fillId="0" borderId="38" xfId="0" applyFont="false" applyBorder="true" applyAlignment="true" applyProtection="false">
      <alignment horizontal="right" vertical="bottom" textRotation="0" wrapText="true" indent="2" shrinkToFit="false"/>
      <protection locked="true" hidden="false"/>
    </xf>
    <xf numFmtId="167" fontId="0" fillId="0" borderId="0" xfId="0" applyFont="false" applyBorder="false" applyAlignment="true" applyProtection="false">
      <alignment horizontal="right" vertical="bottom" textRotation="0" wrapText="true" indent="2" shrinkToFit="false"/>
      <protection locked="true" hidden="false"/>
    </xf>
    <xf numFmtId="167" fontId="0" fillId="56" borderId="41" xfId="0" applyFont="false" applyBorder="true" applyAlignment="true" applyProtection="false">
      <alignment horizontal="right" vertical="bottom" textRotation="0" wrapText="true" indent="2" shrinkToFit="false"/>
      <protection locked="true" hidden="false"/>
    </xf>
    <xf numFmtId="167" fontId="0" fillId="59" borderId="41" xfId="0" applyFont="false" applyBorder="true" applyAlignment="true" applyProtection="false">
      <alignment horizontal="right" vertical="bottom" textRotation="0" wrapText="true" indent="2" shrinkToFit="false"/>
      <protection locked="true" hidden="false"/>
    </xf>
    <xf numFmtId="167" fontId="0" fillId="31" borderId="42" xfId="0" applyFont="false" applyBorder="true" applyAlignment="true" applyProtection="false">
      <alignment horizontal="right" vertical="bottom" textRotation="0" wrapText="true" indent="2" shrinkToFit="false"/>
      <protection locked="true" hidden="false"/>
    </xf>
    <xf numFmtId="179" fontId="0" fillId="0" borderId="0" xfId="0" applyFont="false" applyBorder="false" applyAlignment="true" applyProtection="false">
      <alignment horizontal="right" vertical="bottom" textRotation="0" wrapText="true" indent="1" shrinkToFit="false"/>
      <protection locked="true" hidden="false"/>
    </xf>
    <xf numFmtId="167" fontId="0" fillId="0" borderId="0" xfId="0" applyFont="false" applyBorder="false" applyAlignment="true" applyProtection="false">
      <alignment horizontal="right" vertical="bottom" textRotation="0" wrapText="true" indent="1" shrinkToFit="false"/>
      <protection locked="true" hidden="false"/>
    </xf>
    <xf numFmtId="167" fontId="0" fillId="0" borderId="42" xfId="0" applyFont="false" applyBorder="true" applyAlignment="true" applyProtection="false">
      <alignment horizontal="right" vertical="bottom" textRotation="0" wrapText="true" indent="1"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true" applyProtection="false">
      <alignment horizontal="center" vertical="bottom" textRotation="0" wrapText="false" indent="0" shrinkToFit="false"/>
      <protection locked="true" hidden="false"/>
    </xf>
    <xf numFmtId="172" fontId="0" fillId="11" borderId="0" xfId="0" applyFont="false" applyBorder="false" applyAlignment="true" applyProtection="false">
      <alignment horizontal="right" vertical="bottom" textRotation="0" wrapText="false" indent="2" shrinkToFit="false"/>
      <protection locked="true" hidden="false"/>
    </xf>
    <xf numFmtId="178" fontId="0" fillId="0" borderId="0" xfId="15" applyFont="true" applyBorder="true" applyAlignment="true" applyProtection="true">
      <alignment horizontal="right" vertical="bottom" textRotation="0" wrapText="true" indent="3" shrinkToFit="false"/>
      <protection locked="true" hidden="false"/>
    </xf>
    <xf numFmtId="167" fontId="0" fillId="0" borderId="0" xfId="0" applyFont="false" applyBorder="false" applyAlignment="true" applyProtection="false">
      <alignment horizontal="right" vertical="bottom" textRotation="0" wrapText="true" indent="4" shrinkToFit="false"/>
      <protection locked="true" hidden="false"/>
    </xf>
    <xf numFmtId="164" fontId="0" fillId="0" borderId="63" xfId="0" applyFont="true" applyBorder="true" applyAlignment="false" applyProtection="false">
      <alignment horizontal="general" vertical="bottom" textRotation="0" wrapText="false" indent="0" shrinkToFit="false"/>
      <protection locked="true" hidden="false"/>
    </xf>
    <xf numFmtId="164" fontId="0" fillId="0" borderId="58" xfId="0" applyFont="true" applyBorder="true" applyAlignment="true" applyProtection="false">
      <alignment horizontal="center" vertical="bottom" textRotation="0" wrapText="false" indent="0" shrinkToFit="false"/>
      <protection locked="true" hidden="false"/>
    </xf>
    <xf numFmtId="171" fontId="0" fillId="0" borderId="58" xfId="0" applyFont="false" applyBorder="true" applyAlignment="true" applyProtection="false">
      <alignment horizontal="center" vertical="bottom" textRotation="0" wrapText="false" indent="0" shrinkToFit="false"/>
      <protection locked="true" hidden="false"/>
    </xf>
    <xf numFmtId="171" fontId="0" fillId="0" borderId="59" xfId="0" applyFont="false" applyBorder="true" applyAlignment="true" applyProtection="false">
      <alignment horizontal="center" vertical="bottom" textRotation="0" wrapText="false" indent="0" shrinkToFit="false"/>
      <protection locked="true" hidden="false"/>
    </xf>
    <xf numFmtId="169" fontId="0" fillId="0" borderId="58" xfId="0" applyFont="false" applyBorder="true" applyAlignment="true" applyProtection="false">
      <alignment horizontal="center" vertical="bottom" textRotation="0" wrapText="false" indent="0" shrinkToFit="false"/>
      <protection locked="true" hidden="false"/>
    </xf>
    <xf numFmtId="177" fontId="0" fillId="0" borderId="57" xfId="17" applyFont="true" applyBorder="true" applyAlignment="true" applyProtection="true">
      <alignment horizontal="left" vertical="bottom" textRotation="0" wrapText="false" indent="1" shrinkToFit="false"/>
      <protection locked="true" hidden="false"/>
    </xf>
    <xf numFmtId="164" fontId="0" fillId="0" borderId="57" xfId="0" applyFont="true" applyBorder="true" applyAlignment="false" applyProtection="false">
      <alignment horizontal="general" vertical="bottom" textRotation="0" wrapText="false" indent="0" shrinkToFit="false"/>
      <protection locked="true" hidden="false"/>
    </xf>
    <xf numFmtId="164" fontId="0" fillId="0" borderId="57" xfId="0" applyFont="true" applyBorder="true" applyAlignment="true" applyProtection="false">
      <alignment horizontal="center" vertical="bottom" textRotation="0" wrapText="false" indent="0" shrinkToFit="false"/>
      <protection locked="true" hidden="false"/>
    </xf>
    <xf numFmtId="178" fontId="0" fillId="0" borderId="57" xfId="15" applyFont="true" applyBorder="true" applyAlignment="true" applyProtection="true">
      <alignment horizontal="right" vertical="bottom" textRotation="0" wrapText="true" indent="1" shrinkToFit="false"/>
      <protection locked="true" hidden="false"/>
    </xf>
    <xf numFmtId="167" fontId="0" fillId="0" borderId="58" xfId="0" applyFont="false" applyBorder="true" applyAlignment="true" applyProtection="false">
      <alignment horizontal="right" vertical="bottom" textRotation="0" wrapText="true" indent="2" shrinkToFit="false"/>
      <protection locked="true" hidden="false"/>
    </xf>
    <xf numFmtId="167" fontId="0" fillId="0" borderId="57" xfId="0" applyFont="false" applyBorder="true" applyAlignment="true" applyProtection="false">
      <alignment horizontal="right" vertical="bottom" textRotation="0" wrapText="true" indent="2" shrinkToFit="false"/>
      <protection locked="true" hidden="false"/>
    </xf>
    <xf numFmtId="167" fontId="0" fillId="56" borderId="60" xfId="0" applyFont="false" applyBorder="true" applyAlignment="true" applyProtection="false">
      <alignment horizontal="right" vertical="bottom" textRotation="0" wrapText="true" indent="2" shrinkToFit="false"/>
      <protection locked="true" hidden="false"/>
    </xf>
    <xf numFmtId="167" fontId="0" fillId="59" borderId="60" xfId="0" applyFont="false" applyBorder="true" applyAlignment="true" applyProtection="false">
      <alignment horizontal="right" vertical="bottom" textRotation="0" wrapText="true" indent="2" shrinkToFit="false"/>
      <protection locked="true" hidden="false"/>
    </xf>
    <xf numFmtId="167" fontId="0" fillId="31" borderId="64" xfId="0" applyFont="false" applyBorder="true" applyAlignment="true" applyProtection="false">
      <alignment horizontal="right" vertical="bottom" textRotation="0" wrapText="true" indent="2" shrinkToFit="false"/>
      <protection locked="true" hidden="false"/>
    </xf>
    <xf numFmtId="179" fontId="0" fillId="0" borderId="57" xfId="0" applyFont="false" applyBorder="true" applyAlignment="true" applyProtection="false">
      <alignment horizontal="right" vertical="bottom" textRotation="0" wrapText="true" indent="1" shrinkToFit="false"/>
      <protection locked="true" hidden="false"/>
    </xf>
    <xf numFmtId="167" fontId="0" fillId="0" borderId="57" xfId="0" applyFont="false" applyBorder="true" applyAlignment="true" applyProtection="false">
      <alignment horizontal="right" vertical="bottom" textRotation="0" wrapText="true" indent="1" shrinkToFit="false"/>
      <protection locked="true" hidden="false"/>
    </xf>
    <xf numFmtId="167" fontId="0" fillId="0" borderId="64" xfId="0" applyFont="false" applyBorder="true" applyAlignment="true" applyProtection="false">
      <alignment horizontal="right" vertical="bottom" textRotation="0" wrapText="true" indent="1" shrinkToFit="false"/>
      <protection locked="true" hidden="false"/>
    </xf>
    <xf numFmtId="167" fontId="45" fillId="0" borderId="0" xfId="131" applyFont="true" applyBorder="true" applyAlignment="true" applyProtection="true">
      <alignment horizontal="general" vertical="bottom" textRotation="0" wrapText="false" indent="0" shrinkToFit="false"/>
      <protection locked="true" hidden="false"/>
    </xf>
    <xf numFmtId="167" fontId="0" fillId="0" borderId="0" xfId="131" applyFont="true" applyBorder="true" applyAlignment="true" applyProtection="tru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7" fontId="51" fillId="11" borderId="0" xfId="0" applyFont="true" applyBorder="false" applyAlignment="true" applyProtection="false">
      <alignment horizontal="left" vertical="center" textRotation="0" wrapText="true" indent="0" shrinkToFit="false"/>
      <protection locked="true" hidden="false"/>
    </xf>
    <xf numFmtId="167" fontId="51" fillId="0" borderId="0" xfId="0" applyFont="true" applyBorder="false" applyAlignment="true" applyProtection="false">
      <alignment horizontal="left" vertical="center" textRotation="0" wrapText="true" indent="0" shrinkToFit="false"/>
      <protection locked="true" hidden="false"/>
    </xf>
    <xf numFmtId="164" fontId="0" fillId="11" borderId="0" xfId="0" applyFont="true" applyBorder="false" applyAlignment="true" applyProtection="false">
      <alignment horizontal="left" vertical="bottom" textRotation="0" wrapText="false" indent="0" shrinkToFit="false"/>
      <protection locked="true" hidden="false"/>
    </xf>
    <xf numFmtId="167" fontId="0" fillId="0" borderId="0" xfId="0" applyFont="true" applyBorder="false" applyAlignment="true" applyProtection="false">
      <alignment horizontal="general" vertical="center" textRotation="0" wrapText="false" indent="0" shrinkToFit="false"/>
      <protection locked="true" hidden="false"/>
    </xf>
    <xf numFmtId="167" fontId="51" fillId="0" borderId="0" xfId="0" applyFont="true" applyBorder="false" applyAlignment="true" applyProtection="false">
      <alignment horizontal="left" vertical="center" textRotation="0" wrapText="false" indent="0" shrinkToFit="false"/>
      <protection locked="true" hidden="false"/>
    </xf>
    <xf numFmtId="167" fontId="0" fillId="11" borderId="0" xfId="0" applyFont="true" applyBorder="false" applyAlignment="true" applyProtection="false">
      <alignment horizontal="general" vertical="center" textRotation="0" wrapText="false" indent="0" shrinkToFit="false"/>
      <protection locked="true" hidden="false"/>
    </xf>
    <xf numFmtId="167" fontId="51" fillId="0" borderId="0" xfId="0" applyFont="true" applyBorder="false" applyAlignment="true" applyProtection="false">
      <alignment horizontal="general" vertical="center" textRotation="0" wrapText="false" indent="0" shrinkToFit="false"/>
      <protection locked="true" hidden="false"/>
    </xf>
    <xf numFmtId="167" fontId="51" fillId="0" borderId="0" xfId="170" applyFont="true" applyBorder="false" applyAlignment="true" applyProtection="false">
      <alignment horizontal="left" vertical="bottom" textRotation="0" wrapText="false" indent="0" shrinkToFit="false"/>
      <protection locked="true" hidden="false"/>
    </xf>
    <xf numFmtId="167" fontId="0" fillId="0" borderId="0" xfId="131" applyFont="true" applyBorder="tru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51" fillId="0" borderId="0" xfId="0" applyFont="true" applyBorder="false" applyAlignment="true" applyProtection="false">
      <alignment horizontal="left" vertical="bottom" textRotation="0" wrapText="false" indent="0" shrinkToFit="false"/>
      <protection locked="true" hidden="false"/>
    </xf>
    <xf numFmtId="175" fontId="45" fillId="25" borderId="45" xfId="0" applyFont="true" applyBorder="true" applyAlignment="false" applyProtection="false">
      <alignment horizontal="general" vertical="bottom" textRotation="0" wrapText="false" indent="0" shrinkToFit="false"/>
      <protection locked="true" hidden="false"/>
    </xf>
    <xf numFmtId="178" fontId="0" fillId="25" borderId="65" xfId="0" applyFont="false" applyBorder="true" applyAlignment="true" applyProtection="false">
      <alignment horizontal="center" vertical="bottom" textRotation="0" wrapText="false" indent="0" shrinkToFit="false"/>
      <protection locked="true" hidden="false"/>
    </xf>
    <xf numFmtId="178" fontId="0" fillId="25" borderId="39" xfId="0" applyFont="false" applyBorder="true" applyAlignment="true" applyProtection="false">
      <alignment horizontal="left"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64" fontId="93" fillId="0" borderId="0" xfId="20" applyFont="true" applyBorder="true" applyAlignment="true" applyProtection="true">
      <alignment horizontal="general" vertical="bottom" textRotation="0" wrapText="false" indent="0" shrinkToFit="false"/>
      <protection locked="true" hidden="false"/>
    </xf>
    <xf numFmtId="164" fontId="94" fillId="11" borderId="0" xfId="20" applyFont="true" applyBorder="true" applyAlignment="true" applyProtection="true">
      <alignment horizontal="general" vertical="bottom" textRotation="0" wrapText="false" indent="0" shrinkToFit="false"/>
      <protection locked="true" hidden="false"/>
    </xf>
  </cellXfs>
  <cellStyles count="227">
    <cellStyle name="Normal" xfId="0" builtinId="0"/>
    <cellStyle name="Comma" xfId="15" builtinId="3"/>
    <cellStyle name="Comma [0]" xfId="16" builtinId="6"/>
    <cellStyle name="Currency" xfId="17" builtinId="4"/>
    <cellStyle name="Currency [0]" xfId="18" builtinId="7"/>
    <cellStyle name="Percent" xfId="19" builtinId="5"/>
    <cellStyle name="20% - Accent1 2" xfId="21"/>
    <cellStyle name="20% - Accent1 2 2" xfId="22"/>
    <cellStyle name="20% - Accent1 2 2 2" xfId="23"/>
    <cellStyle name="20% - Accent1 3" xfId="24"/>
    <cellStyle name="20% - Accent2 2" xfId="25"/>
    <cellStyle name="20% - Accent2 2 2" xfId="26"/>
    <cellStyle name="20% - Accent2 2 2 2" xfId="27"/>
    <cellStyle name="20% - Accent2 3" xfId="28"/>
    <cellStyle name="20% - Accent3 2" xfId="29"/>
    <cellStyle name="20% - Accent3 2 2" xfId="30"/>
    <cellStyle name="20% - Accent3 2 2 2" xfId="31"/>
    <cellStyle name="20% - Accent3 3" xfId="32"/>
    <cellStyle name="20% - Accent4 2" xfId="33"/>
    <cellStyle name="20% - Accent4 2 2" xfId="34"/>
    <cellStyle name="20% - Accent4 2 2 2" xfId="35"/>
    <cellStyle name="20% - Accent4 3" xfId="36"/>
    <cellStyle name="20% - Accent5 2" xfId="37"/>
    <cellStyle name="20% - Accent5 2 2" xfId="38"/>
    <cellStyle name="20% - Accent5 2 2 2" xfId="39"/>
    <cellStyle name="20% - Accent5 2 3" xfId="40"/>
    <cellStyle name="20% - Accent5 2 4" xfId="41"/>
    <cellStyle name="20% - Accent5 3" xfId="42"/>
    <cellStyle name="20% - Accent6 2" xfId="43"/>
    <cellStyle name="20% - Accent6 2 2" xfId="44"/>
    <cellStyle name="20% - Accent6 2 2 2" xfId="45"/>
    <cellStyle name="20% - Accent6 3" xfId="46"/>
    <cellStyle name="20% - Énfasis1" xfId="47"/>
    <cellStyle name="20% - Énfasis2" xfId="48"/>
    <cellStyle name="20% - Énfasis3" xfId="49"/>
    <cellStyle name="20% - Énfasis4" xfId="50"/>
    <cellStyle name="20% - Énfasis5" xfId="51"/>
    <cellStyle name="20% - Énfasis6" xfId="52"/>
    <cellStyle name="40% - Accent1 2" xfId="53"/>
    <cellStyle name="40% - Accent1 2 2" xfId="54"/>
    <cellStyle name="40% - Accent1 2 2 2" xfId="55"/>
    <cellStyle name="40% - Accent1 3" xfId="56"/>
    <cellStyle name="40% - Accent2 2" xfId="57"/>
    <cellStyle name="40% - Accent2 2 2" xfId="58"/>
    <cellStyle name="40% - Accent2 2 2 2" xfId="59"/>
    <cellStyle name="40% - Accent2 2 3" xfId="60"/>
    <cellStyle name="40% - Accent2 2 4" xfId="61"/>
    <cellStyle name="40% - Accent2 3" xfId="62"/>
    <cellStyle name="40% - Accent3 2" xfId="63"/>
    <cellStyle name="40% - Accent3 2 2" xfId="64"/>
    <cellStyle name="40% - Accent3 2 2 2" xfId="65"/>
    <cellStyle name="40% - Accent3 3" xfId="66"/>
    <cellStyle name="40% - Accent4 2" xfId="67"/>
    <cellStyle name="40% - Accent4 2 2" xfId="68"/>
    <cellStyle name="40% - Accent4 2 2 2" xfId="69"/>
    <cellStyle name="40% - Accent4 3" xfId="70"/>
    <cellStyle name="40% - Accent5 2" xfId="71"/>
    <cellStyle name="40% - Accent5 2 2" xfId="72"/>
    <cellStyle name="40% - Accent5 2 2 2" xfId="73"/>
    <cellStyle name="40% - Accent5 3" xfId="74"/>
    <cellStyle name="40% - Accent6 2" xfId="75"/>
    <cellStyle name="40% - Accent6 2 2" xfId="76"/>
    <cellStyle name="40% - Accent6 2 2 2" xfId="77"/>
    <cellStyle name="40% - Accent6 3" xfId="78"/>
    <cellStyle name="40% - Énfasis1" xfId="79"/>
    <cellStyle name="40% - Énfasis2" xfId="80"/>
    <cellStyle name="40% - Énfasis3" xfId="81"/>
    <cellStyle name="40% - Énfasis4" xfId="82"/>
    <cellStyle name="40% - Énfasis5" xfId="83"/>
    <cellStyle name="40% - Énfasis6" xfId="84"/>
    <cellStyle name="60% - Accent1 2" xfId="85"/>
    <cellStyle name="60% - Accent1 3" xfId="86"/>
    <cellStyle name="60% - Accent2 2" xfId="87"/>
    <cellStyle name="60% - Accent2 3" xfId="88"/>
    <cellStyle name="60% - Accent3 2" xfId="89"/>
    <cellStyle name="60% - Accent3 3" xfId="90"/>
    <cellStyle name="60% - Accent4 2" xfId="91"/>
    <cellStyle name="60% - Accent4 3" xfId="92"/>
    <cellStyle name="60% - Accent5 2" xfId="93"/>
    <cellStyle name="60% - Accent5 3" xfId="94"/>
    <cellStyle name="60% - Accent6 2" xfId="95"/>
    <cellStyle name="60% - Accent6 3" xfId="96"/>
    <cellStyle name="60% - Énfasis1" xfId="97"/>
    <cellStyle name="60% - Énfasis2" xfId="98"/>
    <cellStyle name="60% - Énfasis3" xfId="99"/>
    <cellStyle name="60% - Énfasis4" xfId="100"/>
    <cellStyle name="60% - Énfasis5" xfId="101"/>
    <cellStyle name="60% - Énfasis6" xfId="102"/>
    <cellStyle name="Accent1 2" xfId="103"/>
    <cellStyle name="Accent1 3" xfId="104"/>
    <cellStyle name="Accent2 2" xfId="105"/>
    <cellStyle name="Accent2 3" xfId="106"/>
    <cellStyle name="Accent3 2" xfId="107"/>
    <cellStyle name="Accent3 3" xfId="108"/>
    <cellStyle name="Accent4 2" xfId="109"/>
    <cellStyle name="Accent4 3" xfId="110"/>
    <cellStyle name="Accent5 2" xfId="111"/>
    <cellStyle name="Accent5 2 2" xfId="112"/>
    <cellStyle name="Accent5 3" xfId="113"/>
    <cellStyle name="Accent6 2" xfId="114"/>
    <cellStyle name="Accent6 3" xfId="115"/>
    <cellStyle name="Bad 2" xfId="116"/>
    <cellStyle name="Bad 3" xfId="117"/>
    <cellStyle name="Buena" xfId="118"/>
    <cellStyle name="Calculation 2" xfId="119"/>
    <cellStyle name="Calculation 3" xfId="120"/>
    <cellStyle name="Celda de comprobación" xfId="121"/>
    <cellStyle name="Celda vinculada" xfId="122"/>
    <cellStyle name="Check Cell 2" xfId="123"/>
    <cellStyle name="Check Cell 2 2" xfId="124"/>
    <cellStyle name="Check Cell 2 3" xfId="125"/>
    <cellStyle name="Check Cell 3" xfId="126"/>
    <cellStyle name="Comma 2" xfId="127"/>
    <cellStyle name="Comma 2 2" xfId="128"/>
    <cellStyle name="Comma 2 3" xfId="129"/>
    <cellStyle name="Comma 2 4" xfId="130"/>
    <cellStyle name="Comma 3" xfId="131"/>
    <cellStyle name="Comma 3 2" xfId="132"/>
    <cellStyle name="Cálculo" xfId="133"/>
    <cellStyle name="Data_Green_dec1" xfId="134"/>
    <cellStyle name="Encabezado 4" xfId="135"/>
    <cellStyle name="Entrada" xfId="136"/>
    <cellStyle name="Explanatory Text 2" xfId="137"/>
    <cellStyle name="Explanatory Text 2 2" xfId="138"/>
    <cellStyle name="Explanatory Text 3" xfId="139"/>
    <cellStyle name="Followed Hyperlink 2" xfId="140"/>
    <cellStyle name="Good 2" xfId="141"/>
    <cellStyle name="Good 3" xfId="142"/>
    <cellStyle name="Heading 1 2" xfId="143"/>
    <cellStyle name="Heading 1 3" xfId="144"/>
    <cellStyle name="Heading 2 2" xfId="145"/>
    <cellStyle name="Heading 2 3" xfId="146"/>
    <cellStyle name="Heading 3 2" xfId="147"/>
    <cellStyle name="Heading 3 3" xfId="148"/>
    <cellStyle name="Heading 4 2" xfId="149"/>
    <cellStyle name="Heading 4 3" xfId="150"/>
    <cellStyle name="Hyperlink 2" xfId="151"/>
    <cellStyle name="Hyperlink 2 2" xfId="152"/>
    <cellStyle name="Hyperlink 2 3" xfId="153"/>
    <cellStyle name="Hyperlink 2 4" xfId="154"/>
    <cellStyle name="Hyperlink 3" xfId="155"/>
    <cellStyle name="Hyperlink 3 2" xfId="156"/>
    <cellStyle name="Hyperlink 4" xfId="157"/>
    <cellStyle name="Hyperlink 5" xfId="158"/>
    <cellStyle name="Incorrecto" xfId="159"/>
    <cellStyle name="Input 2" xfId="160"/>
    <cellStyle name="Input 3" xfId="161"/>
    <cellStyle name="Linked Cell 2" xfId="162"/>
    <cellStyle name="Linked Cell 3" xfId="163"/>
    <cellStyle name="Neutral 2" xfId="164"/>
    <cellStyle name="Neutral 3" xfId="165"/>
    <cellStyle name="Normal 12" xfId="166"/>
    <cellStyle name="Normal 15" xfId="167"/>
    <cellStyle name="Normal 16" xfId="168"/>
    <cellStyle name="Normal 2" xfId="169"/>
    <cellStyle name="Normal 2 2" xfId="170"/>
    <cellStyle name="Normal 2 3" xfId="171"/>
    <cellStyle name="Normal 2 4" xfId="172"/>
    <cellStyle name="Normal 2 5" xfId="173"/>
    <cellStyle name="Normal 2 5 2" xfId="174"/>
    <cellStyle name="Normal 3" xfId="175"/>
    <cellStyle name="Normal 3 2" xfId="176"/>
    <cellStyle name="Normal 3 2 2" xfId="177"/>
    <cellStyle name="Normal 3 3" xfId="178"/>
    <cellStyle name="Normal 3 3 2" xfId="179"/>
    <cellStyle name="Normal 3 4" xfId="180"/>
    <cellStyle name="Normal 4" xfId="181"/>
    <cellStyle name="Normal 4 2" xfId="182"/>
    <cellStyle name="Normal 5" xfId="183"/>
    <cellStyle name="Normal 5 2" xfId="184"/>
    <cellStyle name="Normal 6" xfId="185"/>
    <cellStyle name="Normal 7" xfId="186"/>
    <cellStyle name="Normal 7 2" xfId="187"/>
    <cellStyle name="Normal 7 2 2" xfId="188"/>
    <cellStyle name="Normal 7 3" xfId="189"/>
    <cellStyle name="Normal 7 4" xfId="190"/>
    <cellStyle name="Normal 8" xfId="191"/>
    <cellStyle name="Normal 8 2" xfId="192"/>
    <cellStyle name="Normal 9" xfId="193"/>
    <cellStyle name="Notas" xfId="194"/>
    <cellStyle name="Note 10" xfId="195"/>
    <cellStyle name="Note 11" xfId="196"/>
    <cellStyle name="Note 12" xfId="197"/>
    <cellStyle name="Note 13" xfId="198"/>
    <cellStyle name="Note 14" xfId="199"/>
    <cellStyle name="Note 15" xfId="200"/>
    <cellStyle name="Note 16" xfId="201"/>
    <cellStyle name="Note 2" xfId="202"/>
    <cellStyle name="Note 3" xfId="203"/>
    <cellStyle name="Note 4" xfId="204"/>
    <cellStyle name="Note 5" xfId="205"/>
    <cellStyle name="Note 6" xfId="206"/>
    <cellStyle name="Note 7" xfId="207"/>
    <cellStyle name="Note 8" xfId="208"/>
    <cellStyle name="Note 9" xfId="209"/>
    <cellStyle name="Output 2" xfId="210"/>
    <cellStyle name="Output 3" xfId="211"/>
    <cellStyle name="Percent 2" xfId="212"/>
    <cellStyle name="Percent 2 2" xfId="213"/>
    <cellStyle name="Percent 2 2 2" xfId="214"/>
    <cellStyle name="Percent 2 3" xfId="215"/>
    <cellStyle name="Percent 3" xfId="216"/>
    <cellStyle name="Salida" xfId="217"/>
    <cellStyle name="SectionCalcHeader" xfId="218"/>
    <cellStyle name="SectionHead" xfId="219"/>
    <cellStyle name="SectionSubhead" xfId="220"/>
    <cellStyle name="Texto de advertencia" xfId="221"/>
    <cellStyle name="Texto explicativo" xfId="222"/>
    <cellStyle name="Title 2" xfId="223"/>
    <cellStyle name="Title 3" xfId="224"/>
    <cellStyle name="Total 2" xfId="225"/>
    <cellStyle name="Total 2 2" xfId="226"/>
    <cellStyle name="Total 3" xfId="227"/>
    <cellStyle name="Título" xfId="228"/>
    <cellStyle name="Título 1" xfId="229"/>
    <cellStyle name="Título 2" xfId="230"/>
    <cellStyle name="Título 3" xfId="231"/>
    <cellStyle name="Warning Text 2" xfId="232"/>
    <cellStyle name="Warning Text 2 2" xfId="233"/>
    <cellStyle name="Warning Text 3" xfId="234"/>
    <cellStyle name="Énfasis1" xfId="235"/>
    <cellStyle name="Énfasis2" xfId="236"/>
    <cellStyle name="Énfasis3" xfId="237"/>
    <cellStyle name="Énfasis4" xfId="238"/>
    <cellStyle name="Énfasis5" xfId="239"/>
    <cellStyle name="Énfasis6" xfId="240"/>
    <cellStyle name="*unknown*" xfId="20" builtinId="8"/>
  </cellStyles>
  <dxfs count="12">
    <dxf>
      <fill>
        <patternFill patternType="solid">
          <bgColor rgb="FF000000"/>
        </patternFill>
      </fill>
    </dxf>
    <dxf>
      <fill>
        <patternFill patternType="solid">
          <fgColor rgb="FF000000"/>
          <bgColor rgb="FF000000"/>
        </patternFill>
      </fill>
    </dxf>
    <dxf>
      <fill>
        <patternFill patternType="solid">
          <fgColor rgb="FF10243E"/>
          <bgColor rgb="FF000000"/>
        </patternFill>
      </fill>
    </dxf>
    <dxf>
      <fill>
        <patternFill patternType="solid">
          <fgColor rgb="FFF2F2F2"/>
          <bgColor rgb="FF000000"/>
        </patternFill>
      </fill>
    </dxf>
    <dxf>
      <fill>
        <patternFill patternType="solid">
          <fgColor rgb="FFFFFFFF"/>
          <bgColor rgb="FF000000"/>
        </patternFill>
      </fill>
    </dxf>
    <dxf>
      <fill>
        <patternFill patternType="solid">
          <fgColor rgb="FFE46C0A"/>
          <bgColor rgb="FF000000"/>
        </patternFill>
      </fill>
    </dxf>
    <dxf>
      <fill>
        <patternFill patternType="solid">
          <fgColor rgb="FFC60C13"/>
          <bgColor rgb="FF000000"/>
        </patternFill>
      </fill>
    </dxf>
    <dxf>
      <fill>
        <patternFill patternType="solid">
          <fgColor rgb="FFC00000"/>
          <bgColor rgb="FF000000"/>
        </patternFill>
      </fill>
    </dxf>
    <dxf>
      <fill>
        <patternFill patternType="solid">
          <fgColor rgb="FFB0CA90"/>
          <bgColor rgb="FF000000"/>
        </patternFill>
      </fill>
    </dxf>
    <dxf>
      <fill>
        <patternFill patternType="solid">
          <fgColor rgb="FFC3D69B"/>
          <bgColor rgb="FF000000"/>
        </patternFill>
      </fill>
    </dxf>
    <dxf>
      <fill>
        <patternFill>
          <bgColor theme="0" tint="-0.05"/>
        </patternFill>
      </fill>
    </dxf>
    <dxf>
      <fill>
        <patternFill>
          <bgColor theme="0" tint="-0.05"/>
        </patternFill>
      </fill>
    </dxf>
  </dxfs>
  <colors>
    <indexedColors>
      <rgbColor rgb="FF000000"/>
      <rgbColor rgb="FFFFFFFF"/>
      <rgbColor rgb="FFFF0000"/>
      <rgbColor rgb="FF00FF00"/>
      <rgbColor rgb="FF0000FF"/>
      <rgbColor rgb="FFFFC000"/>
      <rgbColor rgb="FFF79646"/>
      <rgbColor rgb="FFB7DEE8"/>
      <rgbColor rgb="FFBE0000"/>
      <rgbColor rgb="FF008614"/>
      <rgbColor rgb="FF1D497D"/>
      <rgbColor rgb="FFE46C0A"/>
      <rgbColor rgb="FF800080"/>
      <rgbColor rgb="FF008080"/>
      <rgbColor rgb="FFC3C0C7"/>
      <rgbColor rgb="FF818377"/>
      <rgbColor rgb="FF94B5DE"/>
      <rgbColor rgb="FF5D506A"/>
      <rgbColor rgb="FFFFFFCC"/>
      <rgbColor rgb="FFCCFFFF"/>
      <rgbColor rgb="FFC3D69B"/>
      <rgbColor rgb="FFFE8282"/>
      <rgbColor rgb="FF0066CC"/>
      <rgbColor rgb="FFCCCCFF"/>
      <rgbColor rgb="FFF7F2F0"/>
      <rgbColor rgb="FFFCC3B9"/>
      <rgbColor rgb="FFFFF09C"/>
      <rgbColor rgb="FFB0CA90"/>
      <rgbColor rgb="FFB2B2B2"/>
      <rgbColor rgb="FFCA0C13"/>
      <rgbColor rgb="FF0071BF"/>
      <rgbColor rgb="FFECE1E0"/>
      <rgbColor rgb="FF93CDDD"/>
      <rgbColor rgb="FFDBEEF4"/>
      <rgbColor rgb="FFCBFECD"/>
      <rgbColor rgb="FFFFFF99"/>
      <rgbColor rgb="FF99CCFF"/>
      <rgbColor rgb="FFFF99CC"/>
      <rgbColor rgb="FFCC99FF"/>
      <rgbColor rgb="FFFFCD9B"/>
      <rgbColor rgb="FF4E81BD"/>
      <rgbColor rgb="FF35C9CB"/>
      <rgbColor rgb="FF9BBB59"/>
      <rgbColor rgb="FFFFCC00"/>
      <rgbColor rgb="FFFF9900"/>
      <rgbColor rgb="FFFF6A00"/>
      <rgbColor rgb="FF7F778A"/>
      <rgbColor rgb="FF969696"/>
      <rgbColor rgb="FF023464"/>
      <rgbColor rgb="FF339966"/>
      <rgbColor rgb="FF10243E"/>
      <rgbColor rgb="FF414036"/>
      <rgbColor rgb="FFB44A0F"/>
      <rgbColor rgb="FFACA4BB"/>
      <rgbColor rgb="FF343494"/>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Relationship Id="rId10" Type="http://schemas.openxmlformats.org/officeDocument/2006/relationships/customXml" Target="../customXml/item1.xml"/>
</Relationships>
</file>

<file path=xl/charts/_rels/chart1.xml.rels><?xml version="1.0" encoding="UTF-8"?>
<Relationships xmlns="http://schemas.openxmlformats.org/package/2006/relationships"><Relationship Id="rId1" Type="http://schemas.openxmlformats.org/officeDocument/2006/relationships/chartUserShapes" Target="../drawings/drawing3.xml"/>
</Relationships>
</file>

<file path=xl/charts/_rels/chart2.xml.rels><?xml version="1.0" encoding="UTF-8"?>
<Relationships xmlns="http://schemas.openxmlformats.org/package/2006/relationships"><Relationship Id="rId1" Type="http://schemas.openxmlformats.org/officeDocument/2006/relationships/chartUserShapes" Target="../drawings/drawing5.xml"/>
</Relationships>
</file>

<file path=xl/charts/_rels/chart3.xml.rels><?xml version="1.0" encoding="UTF-8"?>
<Relationships xmlns="http://schemas.openxmlformats.org/package/2006/relationships"><Relationship Id="rId1" Type="http://schemas.openxmlformats.org/officeDocument/2006/relationships/chartUserShapes" Target="../drawings/drawing6.xml"/>
</Relationships>
</file>

<file path=xl/charts/_rels/chart4.xml.rels><?xml version="1.0" encoding="UTF-8"?>
<Relationships xmlns="http://schemas.openxmlformats.org/package/2006/relationships"><Relationship Id="rId1" Type="http://schemas.openxmlformats.org/officeDocument/2006/relationships/chartUserShapes" Target="../drawings/drawing7.xml"/>
</Relationships>
</file>

<file path=xl/charts/_rels/chart5.xml.rels><?xml version="1.0" encoding="UTF-8"?>
<Relationships xmlns="http://schemas.openxmlformats.org/package/2006/relationships"><Relationship Id="rId1" Type="http://schemas.openxmlformats.org/officeDocument/2006/relationships/chartUserShapes" Target="../drawings/drawing8.xml"/>
</Relationships>
</file>

<file path=xl/charts/_rels/chart6.xml.rels><?xml version="1.0" encoding="UTF-8"?>
<Relationships xmlns="http://schemas.openxmlformats.org/package/2006/relationships"><Relationship Id="rId1" Type="http://schemas.openxmlformats.org/officeDocument/2006/relationships/chartUserShapes" Target="../drawings/drawing9.xml"/>
</Relationships>
</file>

<file path=xl/charts/_rels/chart7.xml.rels><?xml version="1.0" encoding="UTF-8"?>
<Relationships xmlns="http://schemas.openxmlformats.org/package/2006/relationships"><Relationship Id="rId1" Type="http://schemas.openxmlformats.org/officeDocument/2006/relationships/chartUserShapes" Target="../drawings/drawing10.xml"/>
</Relationships>
</file>

<file path=xl/charts/_rels/chart8.xml.rels><?xml version="1.0" encoding="UTF-8"?>
<Relationships xmlns="http://schemas.openxmlformats.org/package/2006/relationships"><Relationship Id="rId1" Type="http://schemas.openxmlformats.org/officeDocument/2006/relationships/chartUserShapes" Target="../drawings/drawing11.xml"/>
</Relationships>
</file>

<file path=xl/charts/_rels/chart9.xml.rels><?xml version="1.0" encoding="UTF-8"?>
<Relationships xmlns="http://schemas.openxmlformats.org/package/2006/relationships"><Relationship Id="rId1" Type="http://schemas.openxmlformats.org/officeDocument/2006/relationships/chartUserShapes" Target="../drawings/drawing12.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169921379660157"/>
          <c:y val="0.0375383756628524"/>
          <c:w val="0.918906923662186"/>
          <c:h val="0.803284026421062"/>
        </c:manualLayout>
      </c:layout>
      <c:scatterChart>
        <c:scatterStyle val="lineMarker"/>
        <c:varyColors val="0"/>
        <c:ser>
          <c:idx val="0"/>
          <c:order val="0"/>
          <c:tx>
            <c:strRef>
              <c:f>label 0</c:f>
              <c:strCache>
                <c:ptCount val="1"/>
                <c:pt idx="0">
                  <c:v>Africa</c:v>
                </c:pt>
              </c:strCache>
            </c:strRef>
          </c:tx>
          <c:spPr>
            <a:solidFill>
              <a:srgbClr val="ffc000"/>
            </a:solidFill>
            <a:ln w="19080">
              <a:noFill/>
            </a:ln>
          </c:spPr>
          <c:marker>
            <c:symbol val="circle"/>
            <c:size val="8"/>
            <c:spPr>
              <a:solidFill>
                <a:srgbClr val="ffc0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c:f>
              <c:numCache>
                <c:formatCode>General</c:formatCode>
                <c:ptCount val="54"/>
                <c:pt idx="0">
                  <c:v>0.745</c:v>
                </c:pt>
                <c:pt idx="1">
                  <c:v>0.591</c:v>
                </c:pt>
                <c:pt idx="2">
                  <c:v>0.708</c:v>
                </c:pt>
                <c:pt idx="3">
                  <c:v>0.42</c:v>
                </c:pt>
                <c:pt idx="4">
                  <c:v>0.587</c:v>
                </c:pt>
                <c:pt idx="6">
                  <c:v>0.387</c:v>
                </c:pt>
                <c:pt idx="7">
                  <c:v>0.394</c:v>
                </c:pt>
                <c:pt idx="9">
                  <c:v>0.593</c:v>
                </c:pt>
                <c:pt idx="10">
                  <c:v>0.504</c:v>
                </c:pt>
                <c:pt idx="11">
                  <c:v>0.728</c:v>
                </c:pt>
                <c:pt idx="12">
                  <c:v>0.65</c:v>
                </c:pt>
                <c:pt idx="13">
                  <c:v>0.515</c:v>
                </c:pt>
                <c:pt idx="14">
                  <c:v>0.693</c:v>
                </c:pt>
                <c:pt idx="15">
                  <c:v>0.495</c:v>
                </c:pt>
                <c:pt idx="16">
                  <c:v>0.602</c:v>
                </c:pt>
                <c:pt idx="17">
                  <c:v>0.471</c:v>
                </c:pt>
                <c:pt idx="18">
                  <c:v>0.534</c:v>
                </c:pt>
                <c:pt idx="19">
                  <c:v>0.601</c:v>
                </c:pt>
                <c:pt idx="20">
                  <c:v>0.521</c:v>
                </c:pt>
                <c:pt idx="21">
                  <c:v>0.487</c:v>
                </c:pt>
                <c:pt idx="22">
                  <c:v>0.746</c:v>
                </c:pt>
                <c:pt idx="23">
                  <c:v>0.487</c:v>
                </c:pt>
                <c:pt idx="24">
                  <c:v>0.508</c:v>
                </c:pt>
                <c:pt idx="25">
                  <c:v>0.41</c:v>
                </c:pt>
                <c:pt idx="26">
                  <c:v>0.54</c:v>
                </c:pt>
                <c:pt idx="27">
                  <c:v>0.796</c:v>
                </c:pt>
                <c:pt idx="28">
                  <c:v>0.698</c:v>
                </c:pt>
                <c:pt idx="29">
                  <c:v>0.461</c:v>
                </c:pt>
                <c:pt idx="30">
                  <c:v>0.61</c:v>
                </c:pt>
                <c:pt idx="31">
                  <c:v>0.394</c:v>
                </c:pt>
                <c:pt idx="32">
                  <c:v>0.548</c:v>
                </c:pt>
                <c:pt idx="33">
                  <c:v>0.483</c:v>
                </c:pt>
                <c:pt idx="34">
                  <c:v>0.493</c:v>
                </c:pt>
                <c:pt idx="35">
                  <c:v>0.55</c:v>
                </c:pt>
                <c:pt idx="37">
                  <c:v>0.548</c:v>
                </c:pt>
                <c:pt idx="38">
                  <c:v>0.613</c:v>
                </c:pt>
                <c:pt idx="39">
                  <c:v>0.517</c:v>
                </c:pt>
                <c:pt idx="40">
                  <c:v>0.458</c:v>
                </c:pt>
                <c:pt idx="41">
                  <c:v>0.38</c:v>
                </c:pt>
                <c:pt idx="42">
                  <c:v>0.717</c:v>
                </c:pt>
                <c:pt idx="43">
                  <c:v>0.61</c:v>
                </c:pt>
                <c:pt idx="44">
                  <c:v>0.532</c:v>
                </c:pt>
                <c:pt idx="45">
                  <c:v>0.547</c:v>
                </c:pt>
                <c:pt idx="46">
                  <c:v>0.732</c:v>
                </c:pt>
                <c:pt idx="47">
                  <c:v>0.55</c:v>
                </c:pt>
                <c:pt idx="48">
                  <c:v>0.438</c:v>
                </c:pt>
                <c:pt idx="49">
                  <c:v>0.492</c:v>
                </c:pt>
                <c:pt idx="50">
                  <c:v>0.481</c:v>
                </c:pt>
                <c:pt idx="51">
                  <c:v>0.569</c:v>
                </c:pt>
                <c:pt idx="52">
                  <c:v>0.516</c:v>
                </c:pt>
                <c:pt idx="53">
                  <c:v>0.381</c:v>
                </c:pt>
              </c:numCache>
            </c:numRef>
          </c:xVal>
          <c:yVal>
            <c:numRef>
              <c:f>0</c:f>
              <c:numCache>
                <c:formatCode>0.0</c:formatCode>
                <c:ptCount val="54"/>
                <c:pt idx="0">
                  <c:v>1.59726398753389</c:v>
                </c:pt>
                <c:pt idx="1">
                  <c:v>0.545248922764518</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c:v>
                </c:pt>
                <c:pt idx="18">
                  <c:v>0.77</c:v>
                </c:pt>
                <c:pt idx="19">
                  <c:v>0.62</c:v>
                </c:pt>
                <c:pt idx="20">
                  <c:v>0.82</c:v>
                </c:pt>
                <c:pt idx="21">
                  <c:v>0.82</c:v>
                </c:pt>
                <c:pt idx="22">
                  <c:v>2.39</c:v>
                </c:pt>
                <c:pt idx="23">
                  <c:v>0.57</c:v>
                </c:pt>
                <c:pt idx="24">
                  <c:v>0.49</c:v>
                </c:pt>
                <c:pt idx="25">
                  <c:v>0.85</c:v>
                </c:pt>
                <c:pt idx="26">
                  <c:v>1.71</c:v>
                </c:pt>
                <c:pt idx="27">
                  <c:v>2.35</c:v>
                </c:pt>
                <c:pt idx="28">
                  <c:v>1.23</c:v>
                </c:pt>
                <c:pt idx="29">
                  <c:v>0.55</c:v>
                </c:pt>
                <c:pt idx="30">
                  <c:v>2.11</c:v>
                </c:pt>
                <c:pt idx="31">
                  <c:v>0.92</c:v>
                </c:pt>
                <c:pt idx="32">
                  <c:v>0.55</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c:v>
                </c:pt>
              </c:numCache>
            </c:numRef>
          </c:yVal>
          <c:smooth val="0"/>
        </c:ser>
        <c:ser>
          <c:idx val="1"/>
          <c:order val="1"/>
          <c:tx>
            <c:strRef>
              <c:f>label 2</c:f>
              <c:strCache>
                <c:ptCount val="1"/>
                <c:pt idx="0">
                  <c:v>Middle East/Central Asia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3</c:f>
              <c:numCache>
                <c:formatCode>General</c:formatCode>
                <c:ptCount val="54"/>
                <c:pt idx="0">
                  <c:v>0.786</c:v>
                </c:pt>
                <c:pt idx="1">
                  <c:v>0.462</c:v>
                </c:pt>
                <c:pt idx="2">
                  <c:v>0.888</c:v>
                </c:pt>
                <c:pt idx="3">
                  <c:v>0.76</c:v>
                </c:pt>
                <c:pt idx="4">
                  <c:v>0.814</c:v>
                </c:pt>
                <c:pt idx="5">
                  <c:v>0.78</c:v>
                </c:pt>
                <c:pt idx="6">
                  <c:v>0.673</c:v>
                </c:pt>
                <c:pt idx="7">
                  <c:v>0.915</c:v>
                </c:pt>
                <c:pt idx="8">
                  <c:v>0.802</c:v>
                </c:pt>
                <c:pt idx="9">
                  <c:v>0.736</c:v>
                </c:pt>
                <c:pt idx="10">
                  <c:v>0.701</c:v>
                </c:pt>
                <c:pt idx="11">
                  <c:v>0.847</c:v>
                </c:pt>
                <c:pt idx="12">
                  <c:v>0.723</c:v>
                </c:pt>
                <c:pt idx="13">
                  <c:v>0.875</c:v>
                </c:pt>
                <c:pt idx="14">
                  <c:v>0.875</c:v>
                </c:pt>
                <c:pt idx="15">
                  <c:v>0.679</c:v>
                </c:pt>
                <c:pt idx="17">
                  <c:v>0.744</c:v>
                </c:pt>
                <c:pt idx="18">
                  <c:v>0.819</c:v>
                </c:pt>
                <c:pt idx="19">
                  <c:v>0.855</c:v>
                </c:pt>
                <c:pt idx="20">
                  <c:v>0.937</c:v>
                </c:pt>
                <c:pt idx="21">
                  <c:v>0.727</c:v>
                </c:pt>
                <c:pt idx="22">
                  <c:v>0.424</c:v>
                </c:pt>
                <c:pt idx="23">
                  <c:v>0.716</c:v>
                </c:pt>
              </c:numCache>
            </c:numRef>
          </c:xVal>
          <c:yVal>
            <c:numRef>
              <c:f>2</c:f>
              <c:numCache>
                <c:formatCode>0.0</c:formatCode>
                <c:ptCount val="54"/>
                <c:pt idx="0">
                  <c:v>1.75</c:v>
                </c:pt>
                <c:pt idx="1">
                  <c:v>0.5</c:v>
                </c:pt>
                <c:pt idx="2">
                  <c:v>5.13</c:v>
                </c:pt>
                <c:pt idx="3">
                  <c:v>1.5</c:v>
                </c:pt>
                <c:pt idx="4">
                  <c:v>2.14</c:v>
                </c:pt>
                <c:pt idx="5">
                  <c:v>2.31</c:v>
                </c:pt>
                <c:pt idx="6">
                  <c:v>1.38</c:v>
                </c:pt>
                <c:pt idx="7">
                  <c:v>3.36</c:v>
                </c:pt>
                <c:pt idx="8">
                  <c:v>3.32</c:v>
                </c:pt>
                <c:pt idx="9">
                  <c:v>0.94</c:v>
                </c:pt>
                <c:pt idx="10">
                  <c:v>1.25</c:v>
                </c:pt>
                <c:pt idx="11">
                  <c:v>5.02</c:v>
                </c:pt>
                <c:pt idx="12">
                  <c:v>1.58</c:v>
                </c:pt>
                <c:pt idx="13">
                  <c:v>9.96</c:v>
                </c:pt>
                <c:pt idx="14">
                  <c:v>3.8</c:v>
                </c:pt>
                <c:pt idx="15">
                  <c:v>0.76</c:v>
                </c:pt>
                <c:pt idx="17">
                  <c:v>4.1</c:v>
                </c:pt>
                <c:pt idx="18">
                  <c:v>4.02</c:v>
                </c:pt>
                <c:pt idx="19">
                  <c:v>2.32</c:v>
                </c:pt>
                <c:pt idx="20">
                  <c:v>4.45</c:v>
                </c:pt>
                <c:pt idx="21">
                  <c:v>1.5</c:v>
                </c:pt>
                <c:pt idx="22">
                  <c:v>0.41</c:v>
                </c:pt>
                <c:pt idx="23">
                  <c:v>0.83</c:v>
                </c:pt>
              </c:numCache>
            </c:numRef>
          </c:yVal>
          <c:smooth val="0"/>
        </c:ser>
        <c:ser>
          <c:idx val="2"/>
          <c:order val="2"/>
          <c:tx>
            <c:strRef>
              <c:f>label 4</c:f>
              <c:strCache>
                <c:ptCount val="1"/>
                <c:pt idx="0">
                  <c:v>Asia-Pacific</c:v>
                </c:pt>
              </c:strCache>
            </c:strRef>
          </c:tx>
          <c:spPr>
            <a:solidFill>
              <a:srgbClr val="4a452a"/>
            </a:solidFill>
            <a:ln w="19080">
              <a:noFill/>
            </a:ln>
          </c:spPr>
          <c:marker>
            <c:symbol val="circle"/>
            <c:size val="8"/>
            <c:spPr>
              <a:solidFill>
                <a:srgbClr val="4a452a"/>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5</c:f>
              <c:numCache>
                <c:formatCode>General</c:formatCode>
                <c:ptCount val="54"/>
                <c:pt idx="0">
                  <c:v>0.946</c:v>
                </c:pt>
                <c:pt idx="1">
                  <c:v>0.67</c:v>
                </c:pt>
                <c:pt idx="2">
                  <c:v>0.681</c:v>
                </c:pt>
                <c:pt idx="3">
                  <c:v>0.562</c:v>
                </c:pt>
                <c:pt idx="5">
                  <c:v>0.608</c:v>
                </c:pt>
                <c:pt idx="6">
                  <c:v>0.78</c:v>
                </c:pt>
                <c:pt idx="8">
                  <c:v>0.729</c:v>
                </c:pt>
                <c:pt idx="10">
                  <c:v>0.644</c:v>
                </c:pt>
                <c:pt idx="11">
                  <c:v>0.713</c:v>
                </c:pt>
                <c:pt idx="12">
                  <c:v>0.92</c:v>
                </c:pt>
                <c:pt idx="13">
                  <c:v>0.6</c:v>
                </c:pt>
                <c:pt idx="15">
                  <c:v>0.929</c:v>
                </c:pt>
                <c:pt idx="16">
                  <c:v>0.62</c:v>
                </c:pt>
                <c:pt idx="17">
                  <c:v>0.807</c:v>
                </c:pt>
                <c:pt idx="19">
                  <c:v>0.741</c:v>
                </c:pt>
                <c:pt idx="20">
                  <c:v>0.601</c:v>
                </c:pt>
                <c:pt idx="23">
                  <c:v>0.939</c:v>
                </c:pt>
                <c:pt idx="25">
                  <c:v>0.54</c:v>
                </c:pt>
                <c:pt idx="26">
                  <c:v>0.568</c:v>
                </c:pt>
                <c:pt idx="27">
                  <c:v>0.71</c:v>
                </c:pt>
                <c:pt idx="28">
                  <c:v>0.566</c:v>
                </c:pt>
                <c:pt idx="29">
                  <c:v>0.949</c:v>
                </c:pt>
                <c:pt idx="30">
                  <c:v>0.803</c:v>
                </c:pt>
                <c:pt idx="31">
                  <c:v>0.739</c:v>
                </c:pt>
                <c:pt idx="32">
                  <c:v>0.726</c:v>
                </c:pt>
                <c:pt idx="33">
                  <c:v>0.702</c:v>
                </c:pt>
              </c:numCache>
            </c:numRef>
          </c:xVal>
          <c:yVal>
            <c:numRef>
              <c:f>4</c:f>
              <c:numCache>
                <c:formatCode>0.0</c:formatCode>
                <c:ptCount val="54"/>
                <c:pt idx="0">
                  <c:v>4.86</c:v>
                </c:pt>
                <c:pt idx="1">
                  <c:v>0.5</c:v>
                </c:pt>
                <c:pt idx="2">
                  <c:v>3</c:v>
                </c:pt>
                <c:pt idx="3">
                  <c:v>2.09</c:v>
                </c:pt>
                <c:pt idx="5">
                  <c:v>0.74</c:v>
                </c:pt>
                <c:pt idx="6">
                  <c:v>0.82</c:v>
                </c:pt>
                <c:pt idx="8">
                  <c:v>1.89</c:v>
                </c:pt>
                <c:pt idx="9">
                  <c:v>3.13</c:v>
                </c:pt>
                <c:pt idx="10">
                  <c:v>0.74</c:v>
                </c:pt>
                <c:pt idx="11">
                  <c:v>1.2</c:v>
                </c:pt>
                <c:pt idx="12">
                  <c:v>2.83</c:v>
                </c:pt>
                <c:pt idx="13">
                  <c:v>1.14</c:v>
                </c:pt>
                <c:pt idx="14">
                  <c:v>0.78</c:v>
                </c:pt>
                <c:pt idx="15">
                  <c:v>3.72</c:v>
                </c:pt>
                <c:pt idx="16">
                  <c:v>0.76</c:v>
                </c:pt>
                <c:pt idx="17">
                  <c:v>2.79</c:v>
                </c:pt>
                <c:pt idx="19">
                  <c:v>5.82</c:v>
                </c:pt>
                <c:pt idx="20">
                  <c:v>0.58</c:v>
                </c:pt>
                <c:pt idx="23">
                  <c:v>3.75</c:v>
                </c:pt>
                <c:pt idx="25">
                  <c:v>0.53</c:v>
                </c:pt>
                <c:pt idx="26">
                  <c:v>0.82</c:v>
                </c:pt>
                <c:pt idx="27">
                  <c:v>0.84</c:v>
                </c:pt>
                <c:pt idx="28">
                  <c:v>0.6</c:v>
                </c:pt>
                <c:pt idx="29">
                  <c:v>7.02</c:v>
                </c:pt>
                <c:pt idx="30">
                  <c:v>1.57</c:v>
                </c:pt>
                <c:pt idx="31">
                  <c:v>2.41</c:v>
                </c:pt>
                <c:pt idx="32">
                  <c:v>1.73</c:v>
                </c:pt>
                <c:pt idx="33">
                  <c:v>1.33</c:v>
                </c:pt>
                <c:pt idx="34">
                  <c:v>2.39</c:v>
                </c:pt>
              </c:numCache>
            </c:numRef>
          </c:yVal>
          <c:smooth val="0"/>
        </c:ser>
        <c:ser>
          <c:idx val="3"/>
          <c:order val="3"/>
          <c:tx>
            <c:strRef>
              <c:f>label 6</c:f>
              <c:strCache>
                <c:ptCount val="1"/>
                <c:pt idx="0">
                  <c:v>South America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7</c:f>
              <c:numCache>
                <c:formatCode>General</c:formatCode>
                <c:ptCount val="54"/>
                <c:pt idx="0">
                  <c:v>0.849</c:v>
                </c:pt>
                <c:pt idx="1">
                  <c:v>0.698</c:v>
                </c:pt>
                <c:pt idx="2">
                  <c:v>0.76</c:v>
                </c:pt>
                <c:pt idx="3">
                  <c:v>0.86</c:v>
                </c:pt>
                <c:pt idx="4">
                  <c:v>0.758</c:v>
                </c:pt>
                <c:pt idx="5">
                  <c:v>0.765</c:v>
                </c:pt>
                <c:pt idx="7">
                  <c:v>0.742</c:v>
                </c:pt>
                <c:pt idx="9">
                  <c:v>0.762</c:v>
                </c:pt>
                <c:pt idx="10">
                  <c:v>0.69</c:v>
                </c:pt>
                <c:pt idx="12">
                  <c:v>0.699</c:v>
                </c:pt>
              </c:numCache>
            </c:numRef>
          </c:xVal>
          <c:yVal>
            <c:numRef>
              <c:f>6</c:f>
              <c:numCache>
                <c:formatCode>0.0</c:formatCode>
                <c:ptCount val="54"/>
                <c:pt idx="0">
                  <c:v>2.15</c:v>
                </c:pt>
                <c:pt idx="1">
                  <c:v>1.86</c:v>
                </c:pt>
                <c:pt idx="2">
                  <c:v>1.6</c:v>
                </c:pt>
                <c:pt idx="3">
                  <c:v>2.61</c:v>
                </c:pt>
                <c:pt idx="4">
                  <c:v>1.35</c:v>
                </c:pt>
                <c:pt idx="5">
                  <c:v>1.24</c:v>
                </c:pt>
                <c:pt idx="7">
                  <c:v>1.62</c:v>
                </c:pt>
                <c:pt idx="9">
                  <c:v>1.64</c:v>
                </c:pt>
                <c:pt idx="10">
                  <c:v>1.99</c:v>
                </c:pt>
                <c:pt idx="12">
                  <c:v>1.32</c:v>
                </c:pt>
              </c:numCache>
            </c:numRef>
          </c:yVal>
          <c:smooth val="0"/>
        </c:ser>
        <c:ser>
          <c:idx val="4"/>
          <c:order val="4"/>
          <c:tx>
            <c:strRef>
              <c:f>label 8</c:f>
              <c:strCache>
                <c:ptCount val="1"/>
                <c:pt idx="0">
                  <c:v>Central America/Caribbean</c:v>
                </c:pt>
              </c:strCache>
            </c:strRef>
          </c:tx>
          <c:spPr>
            <a:solidFill>
              <a:srgbClr val="009242"/>
            </a:solidFill>
            <a:ln w="19080">
              <a:noFill/>
            </a:ln>
          </c:spPr>
          <c:marker>
            <c:symbol val="circle"/>
            <c:size val="8"/>
            <c:spPr>
              <a:solidFill>
                <a:srgbClr val="009242"/>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9</c:f>
              <c:numCache>
                <c:formatCode>General</c:formatCode>
                <c:ptCount val="54"/>
                <c:pt idx="0">
                  <c:v>0.826</c:v>
                </c:pt>
                <c:pt idx="1">
                  <c:v>0.82</c:v>
                </c:pt>
                <c:pt idx="2">
                  <c:v>0.809</c:v>
                </c:pt>
                <c:pt idx="4">
                  <c:v>0.806</c:v>
                </c:pt>
                <c:pt idx="5">
                  <c:v>0.764</c:v>
                </c:pt>
                <c:pt idx="6">
                  <c:v>0.74</c:v>
                </c:pt>
                <c:pt idx="7">
                  <c:v>0.766</c:v>
                </c:pt>
                <c:pt idx="8">
                  <c:v>0.674</c:v>
                </c:pt>
                <c:pt idx="9">
                  <c:v>0.793</c:v>
                </c:pt>
                <c:pt idx="11">
                  <c:v>0.629</c:v>
                </c:pt>
                <c:pt idx="12">
                  <c:v>0.552</c:v>
                </c:pt>
                <c:pt idx="13">
                  <c:v>0.624</c:v>
                </c:pt>
                <c:pt idx="16">
                  <c:v>0.669</c:v>
                </c:pt>
                <c:pt idx="17">
                  <c:v>0.82</c:v>
                </c:pt>
                <c:pt idx="18">
                  <c:v>0.725</c:v>
                </c:pt>
                <c:pt idx="19">
                  <c:v>0.772</c:v>
                </c:pt>
                <c:pt idx="20">
                  <c:v>0.814</c:v>
                </c:pt>
              </c:numCache>
            </c:numRef>
          </c:xVal>
          <c:yVal>
            <c:numRef>
              <c:f>8</c:f>
              <c:numCache>
                <c:formatCode>0.0</c:formatCode>
                <c:ptCount val="54"/>
                <c:pt idx="0">
                  <c:v>3.79</c:v>
                </c:pt>
                <c:pt idx="1">
                  <c:v>4.27</c:v>
                </c:pt>
                <c:pt idx="2">
                  <c:v>3.16</c:v>
                </c:pt>
                <c:pt idx="4">
                  <c:v>1.73</c:v>
                </c:pt>
                <c:pt idx="5">
                  <c:v>1.13</c:v>
                </c:pt>
                <c:pt idx="6">
                  <c:v>2.69</c:v>
                </c:pt>
                <c:pt idx="7">
                  <c:v>1.64</c:v>
                </c:pt>
                <c:pt idx="8">
                  <c:v>1.56</c:v>
                </c:pt>
                <c:pt idx="9">
                  <c:v>1.99</c:v>
                </c:pt>
                <c:pt idx="11">
                  <c:v>1.39</c:v>
                </c:pt>
                <c:pt idx="12">
                  <c:v>0.33</c:v>
                </c:pt>
                <c:pt idx="13">
                  <c:v>1.15</c:v>
                </c:pt>
                <c:pt idx="16">
                  <c:v>1.2</c:v>
                </c:pt>
                <c:pt idx="17">
                  <c:v>2.09</c:v>
                </c:pt>
                <c:pt idx="18">
                  <c:v>2.61</c:v>
                </c:pt>
                <c:pt idx="19">
                  <c:v>2.07</c:v>
                </c:pt>
                <c:pt idx="20">
                  <c:v>2.67</c:v>
                </c:pt>
              </c:numCache>
            </c:numRef>
          </c:yVal>
          <c:smooth val="0"/>
        </c:ser>
        <c:ser>
          <c:idx val="5"/>
          <c:order val="5"/>
          <c:tx>
            <c:strRef>
              <c:f>label 10</c:f>
              <c:strCache>
                <c:ptCount val="1"/>
                <c:pt idx="0">
                  <c:v>North America</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11</c:f>
              <c:numCache>
                <c:formatCode>General</c:formatCode>
                <c:ptCount val="54"/>
                <c:pt idx="0">
                  <c:v>0.935</c:v>
                </c:pt>
                <c:pt idx="1">
                  <c:v>0.781</c:v>
                </c:pt>
                <c:pt idx="2">
                  <c:v>0.927</c:v>
                </c:pt>
              </c:numCache>
            </c:numRef>
          </c:xVal>
          <c:yVal>
            <c:numRef>
              <c:f>10</c:f>
              <c:numCache>
                <c:formatCode>0.0</c:formatCode>
                <c:ptCount val="54"/>
                <c:pt idx="0">
                  <c:v>5.56</c:v>
                </c:pt>
                <c:pt idx="1">
                  <c:v>1.72</c:v>
                </c:pt>
                <c:pt idx="2">
                  <c:v>5.24</c:v>
                </c:pt>
              </c:numCache>
            </c:numRef>
          </c:yVal>
          <c:smooth val="0"/>
        </c:ser>
        <c:ser>
          <c:idx val="6"/>
          <c:order val="6"/>
          <c:tx>
            <c:strRef>
              <c:f>label 12</c:f>
              <c:strCache>
                <c:ptCount val="1"/>
                <c:pt idx="0">
                  <c:v>EU</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13</c:f>
              <c:numCache>
                <c:formatCode>General</c:formatCode>
                <c:ptCount val="54"/>
                <c:pt idx="0">
                  <c:v>0.926</c:v>
                </c:pt>
                <c:pt idx="1">
                  <c:v>0.799</c:v>
                </c:pt>
                <c:pt idx="2">
                  <c:v>0.907</c:v>
                </c:pt>
                <c:pt idx="3">
                  <c:v>0.952</c:v>
                </c:pt>
                <c:pt idx="4">
                  <c:v>0.899</c:v>
                </c:pt>
                <c:pt idx="5">
                  <c:v>0.942</c:v>
                </c:pt>
                <c:pt idx="6">
                  <c:v>0.91</c:v>
                </c:pt>
                <c:pt idx="7">
                  <c:v>0.95</c:v>
                </c:pt>
                <c:pt idx="8">
                  <c:v>0.893</c:v>
                </c:pt>
                <c:pt idx="9">
                  <c:v>0.851</c:v>
                </c:pt>
                <c:pt idx="10">
                  <c:v>0.878</c:v>
                </c:pt>
                <c:pt idx="11">
                  <c:v>0.95</c:v>
                </c:pt>
                <c:pt idx="12">
                  <c:v>0.906</c:v>
                </c:pt>
                <c:pt idx="13">
                  <c:v>0.879</c:v>
                </c:pt>
                <c:pt idx="14">
                  <c:v>0.879</c:v>
                </c:pt>
                <c:pt idx="15">
                  <c:v>0.915</c:v>
                </c:pt>
                <c:pt idx="16">
                  <c:v>0.946</c:v>
                </c:pt>
                <c:pt idx="17">
                  <c:v>0.895</c:v>
                </c:pt>
                <c:pt idx="18">
                  <c:v>0.881</c:v>
                </c:pt>
                <c:pt idx="19">
                  <c:v>0.874</c:v>
                </c:pt>
                <c:pt idx="20">
                  <c:v>0.827</c:v>
                </c:pt>
                <c:pt idx="21">
                  <c:v>0.926</c:v>
                </c:pt>
                <c:pt idx="22">
                  <c:v>0.855</c:v>
                </c:pt>
                <c:pt idx="23">
                  <c:v>0.911</c:v>
                </c:pt>
                <c:pt idx="24">
                  <c:v>0.952</c:v>
                </c:pt>
                <c:pt idx="25">
                  <c:v>0.942</c:v>
                </c:pt>
                <c:pt idx="26">
                  <c:v>0.927</c:v>
                </c:pt>
              </c:numCache>
            </c:numRef>
          </c:xVal>
          <c:yVal>
            <c:numRef>
              <c:f>12</c:f>
              <c:numCache>
                <c:formatCode>0.0</c:formatCode>
                <c:ptCount val="54"/>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4.02</c:v>
                </c:pt>
                <c:pt idx="25">
                  <c:v>3.98</c:v>
                </c:pt>
                <c:pt idx="26">
                  <c:v>8.48</c:v>
                </c:pt>
              </c:numCache>
            </c:numRef>
          </c:yVal>
          <c:smooth val="0"/>
        </c:ser>
        <c:ser>
          <c:idx val="7"/>
          <c:order val="7"/>
          <c:tx>
            <c:strRef>
              <c:f>label 14</c:f>
              <c:strCache>
                <c:ptCount val="1"/>
                <c:pt idx="0">
                  <c:v>Non-EU Europe</c:v>
                </c:pt>
              </c:strCache>
            </c:strRef>
          </c:tx>
          <c:spPr>
            <a:solidFill>
              <a:srgbClr val="8eb4e3"/>
            </a:solidFill>
            <a:ln w="19080">
              <a:noFill/>
            </a:ln>
          </c:spPr>
          <c:marker>
            <c:symbol val="circle"/>
            <c:size val="8"/>
            <c:spPr>
              <a:solidFill>
                <a:srgbClr val="8eb4e3"/>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15</c:f>
              <c:numCache>
                <c:formatCode>General</c:formatCode>
                <c:ptCount val="54"/>
                <c:pt idx="0">
                  <c:v>0.789</c:v>
                </c:pt>
                <c:pt idx="1">
                  <c:v>0.801</c:v>
                </c:pt>
                <c:pt idx="2">
                  <c:v>0.779</c:v>
                </c:pt>
                <c:pt idx="4">
                  <c:v>0.765</c:v>
                </c:pt>
                <c:pt idx="5">
                  <c:v>0.966</c:v>
                </c:pt>
                <c:pt idx="6">
                  <c:v>0.821</c:v>
                </c:pt>
                <c:pt idx="7">
                  <c:v>0.967</c:v>
                </c:pt>
                <c:pt idx="8">
                  <c:v>0.94</c:v>
                </c:pt>
                <c:pt idx="9">
                  <c:v>0.805</c:v>
                </c:pt>
                <c:pt idx="10">
                  <c:v>0.844</c:v>
                </c:pt>
              </c:numCache>
            </c:numRef>
          </c:xVal>
          <c:yVal>
            <c:numRef>
              <c:f>14</c:f>
              <c:numCache>
                <c:formatCode>0.0</c:formatCode>
                <c:ptCount val="54"/>
                <c:pt idx="0">
                  <c:v>1.45</c:v>
                </c:pt>
                <c:pt idx="1">
                  <c:v>3.05</c:v>
                </c:pt>
                <c:pt idx="2">
                  <c:v>3.03</c:v>
                </c:pt>
                <c:pt idx="4">
                  <c:v>2.09</c:v>
                </c:pt>
                <c:pt idx="5">
                  <c:v>2.99</c:v>
                </c:pt>
                <c:pt idx="6">
                  <c:v>4.04</c:v>
                </c:pt>
                <c:pt idx="7">
                  <c:v>3</c:v>
                </c:pt>
                <c:pt idx="8">
                  <c:v>2.67</c:v>
                </c:pt>
                <c:pt idx="9">
                  <c:v>2.73</c:v>
                </c:pt>
                <c:pt idx="10">
                  <c:v>3.02</c:v>
                </c:pt>
              </c:numCache>
            </c:numRef>
          </c:yVal>
          <c:smooth val="0"/>
        </c:ser>
        <c:ser>
          <c:idx val="8"/>
          <c:order val="8"/>
          <c:tx>
            <c:strRef>
              <c:f>label 16</c:f>
              <c:strCache>
                <c:ptCount val="1"/>
                <c:pt idx="0">
                  <c:v>World Biocapacity Per Capita 1961</c:v>
                </c:pt>
              </c:strCache>
            </c:strRef>
          </c:tx>
          <c:spPr>
            <a:solidFill>
              <a:srgbClr val="a6a6a6"/>
            </a:solidFill>
            <a:ln w="22320">
              <a:solidFill>
                <a:srgbClr val="a6a6a6"/>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2320">
                  <a:solidFill>
                    <a:srgbClr val="000000"/>
                  </a:solidFill>
                </a:ln>
              </c:spPr>
            </c:leaderLines>
            <c:extLst>
              <c:ext xmlns:c15="http://schemas.microsoft.com/office/drawing/2012/chart" uri="{CE6537A1-D6FC-4f65-9D91-7224C49458BB}">
                <c15:showLeaderLines val="1"/>
              </c:ext>
            </c:extLst>
          </c:dLbls>
          <c:xVal>
            <c:numRef>
              <c:f>17</c:f>
              <c:numCache>
                <c:formatCode>General</c:formatCode>
                <c:ptCount val="54"/>
                <c:pt idx="0">
                  <c:v>0</c:v>
                </c:pt>
                <c:pt idx="1">
                  <c:v>1</c:v>
                </c:pt>
              </c:numCache>
            </c:numRef>
          </c:xVal>
          <c:yVal>
            <c:numRef>
              <c:f>16</c:f>
              <c:numCache>
                <c:formatCode>General</c:formatCode>
                <c:ptCount val="54"/>
              </c:numCache>
            </c:numRef>
          </c:yVal>
          <c:smooth val="0"/>
        </c:ser>
        <c:ser>
          <c:idx val="9"/>
          <c:order val="9"/>
          <c:tx>
            <c:strRef>
              <c:f>label 18</c:f>
              <c:strCache>
                <c:ptCount val="1"/>
                <c:pt idx="0">
                  <c:v>World Biocapacity Per Capita 2012</c:v>
                </c:pt>
              </c:strCache>
            </c:strRef>
          </c:tx>
          <c:spPr>
            <a:solidFill>
              <a:srgbClr val="009242"/>
            </a:solidFill>
            <a:ln w="19080">
              <a:solidFill>
                <a:srgbClr val="009242"/>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19</c:f>
              <c:numCache>
                <c:formatCode>General</c:formatCode>
                <c:ptCount val="54"/>
                <c:pt idx="0">
                  <c:v>0</c:v>
                </c:pt>
                <c:pt idx="1">
                  <c:v>1</c:v>
                </c:pt>
              </c:numCache>
            </c:numRef>
          </c:xVal>
          <c:yVal>
            <c:numRef>
              <c:f>18</c:f>
              <c:numCache>
                <c:formatCode>General</c:formatCode>
                <c:ptCount val="54"/>
                <c:pt idx="0">
                  <c:v>1</c:v>
                </c:pt>
                <c:pt idx="1">
                  <c:v>1</c:v>
                </c:pt>
              </c:numCache>
            </c:numRef>
          </c:yVal>
          <c:smooth val="0"/>
        </c:ser>
        <c:ser>
          <c:idx val="10"/>
          <c:order val="10"/>
          <c:tx>
            <c:strRef>
              <c:f>label 20</c:f>
              <c:strCache>
                <c:ptCount val="1"/>
                <c:pt idx="0">
                  <c:v>High Human Development</c:v>
                </c:pt>
              </c:strCache>
            </c:strRef>
          </c:tx>
          <c:spPr>
            <a:solidFill>
              <a:srgbClr val="b9cde5"/>
            </a:solidFill>
            <a:ln w="22320">
              <a:solidFill>
                <a:srgbClr val="b9cde5"/>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2320">
                  <a:solidFill>
                    <a:srgbClr val="000000"/>
                  </a:solidFill>
                </a:ln>
              </c:spPr>
            </c:leaderLines>
            <c:extLst>
              <c:ext xmlns:c15="http://schemas.microsoft.com/office/drawing/2012/chart" uri="{CE6537A1-D6FC-4f65-9D91-7224C49458BB}">
                <c15:showLeaderLines val="1"/>
              </c:ext>
            </c:extLst>
          </c:dLbls>
          <c:xVal>
            <c:numRef>
              <c:f>21</c:f>
              <c:numCache>
                <c:formatCode>General</c:formatCode>
                <c:ptCount val="54"/>
                <c:pt idx="0">
                  <c:v>0.7</c:v>
                </c:pt>
                <c:pt idx="1">
                  <c:v>0.7</c:v>
                </c:pt>
              </c:numCache>
            </c:numRef>
          </c:xVal>
          <c:yVal>
            <c:numRef>
              <c:f>20</c:f>
              <c:numCache>
                <c:formatCode>General</c:formatCode>
                <c:ptCount val="54"/>
                <c:pt idx="0">
                  <c:v>17</c:v>
                </c:pt>
                <c:pt idx="1">
                  <c:v>0</c:v>
                </c:pt>
              </c:numCache>
            </c:numRef>
          </c:yVal>
          <c:smooth val="0"/>
        </c:ser>
        <c:ser>
          <c:idx val="11"/>
          <c:order val="11"/>
          <c:tx>
            <c:strRef>
              <c:f>label 22</c:f>
              <c:strCache>
                <c:ptCount val="1"/>
                <c:pt idx="0">
                  <c:v>Very High Human Development</c:v>
                </c:pt>
              </c:strCache>
            </c:strRef>
          </c:tx>
          <c:spPr>
            <a:solidFill>
              <a:srgbClr val="0082b0">
                <a:alpha val="52000"/>
              </a:srgbClr>
            </a:solidFill>
            <a:ln w="22320">
              <a:solidFill>
                <a:srgbClr val="0082b0">
                  <a:alpha val="52000"/>
                </a:srgbClr>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2320">
                  <a:solidFill>
                    <a:srgbClr val="000000"/>
                  </a:solidFill>
                </a:ln>
              </c:spPr>
            </c:leaderLines>
            <c:extLst>
              <c:ext xmlns:c15="http://schemas.microsoft.com/office/drawing/2012/chart" uri="{CE6537A1-D6FC-4f65-9D91-7224C49458BB}">
                <c15:showLeaderLines val="1"/>
              </c:ext>
            </c:extLst>
          </c:dLbls>
          <c:xVal>
            <c:numRef>
              <c:f>23</c:f>
              <c:numCache>
                <c:formatCode>General</c:formatCode>
                <c:ptCount val="54"/>
                <c:pt idx="0">
                  <c:v>0.8</c:v>
                </c:pt>
                <c:pt idx="1">
                  <c:v>0.8</c:v>
                </c:pt>
              </c:numCache>
            </c:numRef>
          </c:xVal>
          <c:yVal>
            <c:numRef>
              <c:f>22</c:f>
              <c:numCache>
                <c:formatCode>General</c:formatCode>
                <c:ptCount val="54"/>
                <c:pt idx="0">
                  <c:v>17</c:v>
                </c:pt>
                <c:pt idx="1">
                  <c:v>0</c:v>
                </c:pt>
              </c:numCache>
            </c:numRef>
          </c:yVal>
          <c:smooth val="0"/>
        </c:ser>
        <c:axId val="26350274"/>
        <c:axId val="75524173"/>
      </c:scatterChart>
      <c:valAx>
        <c:axId val="26350274"/>
        <c:scaling>
          <c:orientation val="minMax"/>
          <c:max val="1"/>
        </c:scaling>
        <c:delete val="0"/>
        <c:axPos val="b"/>
        <c:title>
          <c:tx>
            <c:rich>
              <a:bodyPr rot="0"/>
              <a:lstStyle/>
              <a:p>
                <a:pPr>
                  <a:defRPr b="0" sz="1300" strike="noStrike" u="none">
                    <a:uFillTx/>
                    <a:latin typeface="Arial"/>
                  </a:defRPr>
                </a:pPr>
                <a:r>
                  <a:rPr b="1" sz="1800" strike="noStrike" u="none">
                    <a:solidFill>
                      <a:srgbClr val="000000"/>
                    </a:solidFill>
                    <a:uFillTx/>
                    <a:latin typeface="Calibri"/>
                  </a:rPr>
                  <a:t>Human Development Index</a:t>
                </a:r>
              </a:p>
            </c:rich>
          </c:tx>
          <c:layout>
            <c:manualLayout>
              <c:xMode val="edge"/>
              <c:yMode val="edge"/>
              <c:x val="0.365045650519909"/>
              <c:y val="0.874825565168853"/>
            </c:manualLayout>
          </c:layout>
          <c:overlay val="0"/>
          <c:spPr>
            <a:noFill/>
            <a:ln w="0">
              <a:noFill/>
            </a:ln>
          </c:spPr>
        </c:title>
        <c:numFmt formatCode="General"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75524173"/>
        <c:crosses val="autoZero"/>
        <c:crossBetween val="midCat"/>
        <c:majorUnit val="0.2"/>
      </c:valAx>
      <c:valAx>
        <c:axId val="75524173"/>
        <c:scaling>
          <c:orientation val="minMax"/>
          <c:max val="10.5"/>
          <c:min val="0"/>
        </c:scaling>
        <c:delete val="0"/>
        <c:axPos val="l"/>
        <c:title>
          <c:tx>
            <c:rich>
              <a:bodyPr rot="-5400000"/>
              <a:lstStyle/>
              <a:p>
                <a:pPr>
                  <a:defRPr b="0" sz="1300" strike="noStrike" u="none">
                    <a:uFillTx/>
                    <a:latin typeface="Arial"/>
                  </a:defRPr>
                </a:pPr>
                <a:r>
                  <a:rPr b="1" sz="1800" strike="noStrike" u="none">
                    <a:solidFill>
                      <a:srgbClr val="000000"/>
                    </a:solidFill>
                    <a:uFillTx/>
                    <a:latin typeface="Calibri"/>
                  </a:rPr>
                  <a:t>Number of Earths</a:t>
                </a:r>
              </a:p>
            </c:rich>
          </c:tx>
          <c:layout>
            <c:manualLayout>
              <c:xMode val="edge"/>
              <c:yMode val="edge"/>
              <c:x val="0.961006847577986"/>
              <c:y val="0.385012559307843"/>
            </c:manualLayout>
          </c:layout>
          <c:overlay val="0"/>
          <c:spPr>
            <a:noFill/>
            <a:ln w="0">
              <a:noFill/>
            </a:ln>
          </c:spPr>
        </c:title>
        <c:numFmt formatCode="0.0"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26350274"/>
        <c:crosses val="max"/>
        <c:crossBetween val="midCat"/>
        <c:majorUnit val="1"/>
      </c:valAx>
      <c:spPr>
        <a:noFill/>
        <a:ln w="0">
          <a:noFill/>
        </a:ln>
      </c:spPr>
    </c:plotArea>
    <c:legend>
      <c:legendPos val="r"/>
      <c:legendEntry>
        <c:idx val="8"/>
        <c:delete val="1"/>
      </c:legendEntry>
      <c:legendEntry>
        <c:idx val="9"/>
        <c:delete val="1"/>
      </c:legendEntry>
      <c:legendEntry>
        <c:idx val="10"/>
        <c:delete val="1"/>
      </c:legendEntry>
      <c:legendEntry>
        <c:idx val="11"/>
        <c:delete val="1"/>
      </c:legendEntry>
      <c:layout>
        <c:manualLayout>
          <c:xMode val="edge"/>
          <c:yMode val="edge"/>
          <c:x val="0.0716969496460001"/>
          <c:y val="0.193543121733755"/>
          <c:w val="0.210798224212297"/>
          <c:h val="0.388445205263195"/>
        </c:manualLayout>
      </c:layout>
      <c:overlay val="0"/>
      <c:spPr>
        <a:noFill/>
        <a:ln w="0">
          <a:noFill/>
        </a:ln>
      </c:spPr>
      <c:txPr>
        <a:bodyPr/>
        <a:lstStyle/>
        <a:p>
          <a:pPr>
            <a:defRPr b="0" sz="1400" strike="noStrike" u="none">
              <a:solidFill>
                <a:srgbClr val="000000"/>
              </a:solidFill>
              <a:uFillTx/>
              <a:latin typeface="Calibri"/>
            </a:defRPr>
          </a:pPr>
        </a:p>
      </c:txPr>
    </c:legend>
    <c:plotVisOnly val="1"/>
    <c:dispBlanksAs val="gap"/>
  </c:chart>
  <c:spPr>
    <a:solidFill>
      <a:srgbClr val="ffffff"/>
    </a:solidFill>
    <a:ln w="9360">
      <a:solidFill>
        <a:srgbClr val="d9d9d9"/>
      </a:solidFill>
      <a:round/>
    </a:ln>
  </c:spPr>
  <c:userShapes r:id="rId1"/>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169905453023061"/>
          <c:y val="0.0375167485484591"/>
          <c:w val="0.918884973659422"/>
          <c:h val="0.803260384100045"/>
        </c:manualLayout>
      </c:layout>
      <c:scatterChart>
        <c:scatterStyle val="lineMarker"/>
        <c:varyColors val="0"/>
        <c:ser>
          <c:idx val="0"/>
          <c:order val="0"/>
          <c:tx>
            <c:strRef>
              <c:f>label 0</c:f>
              <c:strCache>
                <c:ptCount val="1"/>
                <c:pt idx="0">
                  <c:v>Africa</c:v>
                </c:pt>
              </c:strCache>
            </c:strRef>
          </c:tx>
          <c:spPr>
            <a:solidFill>
              <a:srgbClr val="ffc000"/>
            </a:solidFill>
            <a:ln w="19080">
              <a:noFill/>
            </a:ln>
          </c:spPr>
          <c:marker>
            <c:symbol val="circle"/>
            <c:size val="8"/>
            <c:spPr>
              <a:solidFill>
                <a:srgbClr val="ffc0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c:f>
              <c:numCache>
                <c:formatCode>General</c:formatCode>
                <c:ptCount val="54"/>
                <c:pt idx="0">
                  <c:v>0.745</c:v>
                </c:pt>
                <c:pt idx="1">
                  <c:v>0.591</c:v>
                </c:pt>
                <c:pt idx="2">
                  <c:v>0.708</c:v>
                </c:pt>
                <c:pt idx="3">
                  <c:v>0.42</c:v>
                </c:pt>
                <c:pt idx="4">
                  <c:v>0.587</c:v>
                </c:pt>
                <c:pt idx="6">
                  <c:v>0.387</c:v>
                </c:pt>
                <c:pt idx="7">
                  <c:v>0.394</c:v>
                </c:pt>
                <c:pt idx="9">
                  <c:v>0.593</c:v>
                </c:pt>
                <c:pt idx="10">
                  <c:v>0.504</c:v>
                </c:pt>
                <c:pt idx="11">
                  <c:v>0.728</c:v>
                </c:pt>
                <c:pt idx="12">
                  <c:v>0.65</c:v>
                </c:pt>
                <c:pt idx="13">
                  <c:v>0.515</c:v>
                </c:pt>
                <c:pt idx="14">
                  <c:v>0.693</c:v>
                </c:pt>
                <c:pt idx="15">
                  <c:v>0.495</c:v>
                </c:pt>
                <c:pt idx="16">
                  <c:v>0.602</c:v>
                </c:pt>
                <c:pt idx="17">
                  <c:v>0.471</c:v>
                </c:pt>
                <c:pt idx="18">
                  <c:v>0.534</c:v>
                </c:pt>
                <c:pt idx="19">
                  <c:v>0.601</c:v>
                </c:pt>
                <c:pt idx="20">
                  <c:v>0.521</c:v>
                </c:pt>
                <c:pt idx="21">
                  <c:v>0.487</c:v>
                </c:pt>
                <c:pt idx="22">
                  <c:v>0.746</c:v>
                </c:pt>
                <c:pt idx="23">
                  <c:v>0.487</c:v>
                </c:pt>
                <c:pt idx="24">
                  <c:v>0.508</c:v>
                </c:pt>
                <c:pt idx="25">
                  <c:v>0.41</c:v>
                </c:pt>
                <c:pt idx="26">
                  <c:v>0.54</c:v>
                </c:pt>
                <c:pt idx="27">
                  <c:v>0.796</c:v>
                </c:pt>
                <c:pt idx="28">
                  <c:v>0.698</c:v>
                </c:pt>
                <c:pt idx="29">
                  <c:v>0.461</c:v>
                </c:pt>
                <c:pt idx="30">
                  <c:v>0.61</c:v>
                </c:pt>
                <c:pt idx="31">
                  <c:v>0.394</c:v>
                </c:pt>
                <c:pt idx="32">
                  <c:v>0.548</c:v>
                </c:pt>
                <c:pt idx="33">
                  <c:v>0.483</c:v>
                </c:pt>
                <c:pt idx="34">
                  <c:v>0.493</c:v>
                </c:pt>
                <c:pt idx="35">
                  <c:v>0.55</c:v>
                </c:pt>
                <c:pt idx="37">
                  <c:v>0.548</c:v>
                </c:pt>
                <c:pt idx="38">
                  <c:v>0.613</c:v>
                </c:pt>
                <c:pt idx="39">
                  <c:v>0.517</c:v>
                </c:pt>
                <c:pt idx="40">
                  <c:v>0.458</c:v>
                </c:pt>
                <c:pt idx="41">
                  <c:v>0.38</c:v>
                </c:pt>
                <c:pt idx="42">
                  <c:v>0.717</c:v>
                </c:pt>
                <c:pt idx="43">
                  <c:v>0.61</c:v>
                </c:pt>
                <c:pt idx="44">
                  <c:v>0.532</c:v>
                </c:pt>
                <c:pt idx="45">
                  <c:v>0.547</c:v>
                </c:pt>
                <c:pt idx="46">
                  <c:v>0.732</c:v>
                </c:pt>
                <c:pt idx="47">
                  <c:v>0.55</c:v>
                </c:pt>
                <c:pt idx="48">
                  <c:v>0.438</c:v>
                </c:pt>
                <c:pt idx="49">
                  <c:v>0.492</c:v>
                </c:pt>
                <c:pt idx="50">
                  <c:v>0.481</c:v>
                </c:pt>
                <c:pt idx="51">
                  <c:v>0.569</c:v>
                </c:pt>
                <c:pt idx="52">
                  <c:v>0.516</c:v>
                </c:pt>
                <c:pt idx="53">
                  <c:v>0.381</c:v>
                </c:pt>
              </c:numCache>
            </c:numRef>
          </c:xVal>
          <c:yVal>
            <c:numRef>
              <c:f>0</c:f>
              <c:numCache>
                <c:formatCode>0.0</c:formatCode>
                <c:ptCount val="54"/>
                <c:pt idx="0">
                  <c:v>1.59726398753389</c:v>
                </c:pt>
                <c:pt idx="1">
                  <c:v>0.545248922764518</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c:v>
                </c:pt>
                <c:pt idx="18">
                  <c:v>0.77</c:v>
                </c:pt>
                <c:pt idx="19">
                  <c:v>0.62</c:v>
                </c:pt>
                <c:pt idx="20">
                  <c:v>0.82</c:v>
                </c:pt>
                <c:pt idx="21">
                  <c:v>0.82</c:v>
                </c:pt>
                <c:pt idx="22">
                  <c:v>2.39</c:v>
                </c:pt>
                <c:pt idx="23">
                  <c:v>0.57</c:v>
                </c:pt>
                <c:pt idx="24">
                  <c:v>0.49</c:v>
                </c:pt>
                <c:pt idx="25">
                  <c:v>0.85</c:v>
                </c:pt>
                <c:pt idx="26">
                  <c:v>1.71</c:v>
                </c:pt>
                <c:pt idx="27">
                  <c:v>2.35</c:v>
                </c:pt>
                <c:pt idx="28">
                  <c:v>1.23</c:v>
                </c:pt>
                <c:pt idx="29">
                  <c:v>0.55</c:v>
                </c:pt>
                <c:pt idx="30">
                  <c:v>2.11</c:v>
                </c:pt>
                <c:pt idx="31">
                  <c:v>0.92</c:v>
                </c:pt>
                <c:pt idx="32">
                  <c:v>0.55</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c:v>
                </c:pt>
              </c:numCache>
            </c:numRef>
          </c:yVal>
          <c:smooth val="0"/>
        </c:ser>
        <c:ser>
          <c:idx val="1"/>
          <c:order val="1"/>
          <c:tx>
            <c:strRef>
              <c:f>label 2</c:f>
              <c:strCache>
                <c:ptCount val="1"/>
                <c:pt idx="0">
                  <c:v>Middle East/Central Asia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3</c:f>
              <c:numCache>
                <c:formatCode>General</c:formatCode>
                <c:ptCount val="54"/>
                <c:pt idx="0">
                  <c:v>0.786</c:v>
                </c:pt>
                <c:pt idx="1">
                  <c:v>0.462</c:v>
                </c:pt>
                <c:pt idx="2">
                  <c:v>0.888</c:v>
                </c:pt>
                <c:pt idx="3">
                  <c:v>0.76</c:v>
                </c:pt>
                <c:pt idx="4">
                  <c:v>0.814</c:v>
                </c:pt>
                <c:pt idx="5">
                  <c:v>0.78</c:v>
                </c:pt>
                <c:pt idx="6">
                  <c:v>0.673</c:v>
                </c:pt>
                <c:pt idx="7">
                  <c:v>0.915</c:v>
                </c:pt>
                <c:pt idx="8">
                  <c:v>0.802</c:v>
                </c:pt>
                <c:pt idx="9">
                  <c:v>0.736</c:v>
                </c:pt>
                <c:pt idx="10">
                  <c:v>0.701</c:v>
                </c:pt>
                <c:pt idx="11">
                  <c:v>0.847</c:v>
                </c:pt>
                <c:pt idx="12">
                  <c:v>0.723</c:v>
                </c:pt>
                <c:pt idx="13">
                  <c:v>0.875</c:v>
                </c:pt>
                <c:pt idx="14">
                  <c:v>0.875</c:v>
                </c:pt>
                <c:pt idx="15">
                  <c:v>0.679</c:v>
                </c:pt>
                <c:pt idx="17">
                  <c:v>0.744</c:v>
                </c:pt>
                <c:pt idx="18">
                  <c:v>0.819</c:v>
                </c:pt>
                <c:pt idx="19">
                  <c:v>0.855</c:v>
                </c:pt>
                <c:pt idx="20">
                  <c:v>0.937</c:v>
                </c:pt>
                <c:pt idx="21">
                  <c:v>0.727</c:v>
                </c:pt>
                <c:pt idx="22">
                  <c:v>0.424</c:v>
                </c:pt>
                <c:pt idx="23">
                  <c:v>0.716</c:v>
                </c:pt>
              </c:numCache>
            </c:numRef>
          </c:xVal>
          <c:yVal>
            <c:numRef>
              <c:f>2</c:f>
              <c:numCache>
                <c:formatCode>0.0</c:formatCode>
                <c:ptCount val="54"/>
                <c:pt idx="0">
                  <c:v>1.75</c:v>
                </c:pt>
                <c:pt idx="1">
                  <c:v>0.5</c:v>
                </c:pt>
                <c:pt idx="2">
                  <c:v>5.13</c:v>
                </c:pt>
                <c:pt idx="3">
                  <c:v>1.5</c:v>
                </c:pt>
                <c:pt idx="4">
                  <c:v>2.14</c:v>
                </c:pt>
                <c:pt idx="5">
                  <c:v>2.31</c:v>
                </c:pt>
                <c:pt idx="6">
                  <c:v>1.38</c:v>
                </c:pt>
                <c:pt idx="7">
                  <c:v>3.36</c:v>
                </c:pt>
                <c:pt idx="8">
                  <c:v>3.32</c:v>
                </c:pt>
                <c:pt idx="9">
                  <c:v>0.94</c:v>
                </c:pt>
                <c:pt idx="10">
                  <c:v>1.25</c:v>
                </c:pt>
                <c:pt idx="11">
                  <c:v>5.02</c:v>
                </c:pt>
                <c:pt idx="12">
                  <c:v>1.58</c:v>
                </c:pt>
                <c:pt idx="13">
                  <c:v>9.96</c:v>
                </c:pt>
                <c:pt idx="14">
                  <c:v>3.8</c:v>
                </c:pt>
                <c:pt idx="15">
                  <c:v>0.76</c:v>
                </c:pt>
                <c:pt idx="17">
                  <c:v>4.1</c:v>
                </c:pt>
                <c:pt idx="18">
                  <c:v>4.02</c:v>
                </c:pt>
                <c:pt idx="19">
                  <c:v>2.32</c:v>
                </c:pt>
                <c:pt idx="20">
                  <c:v>4.45</c:v>
                </c:pt>
                <c:pt idx="21">
                  <c:v>1.5</c:v>
                </c:pt>
                <c:pt idx="22">
                  <c:v>0.41</c:v>
                </c:pt>
                <c:pt idx="23">
                  <c:v>0.83</c:v>
                </c:pt>
              </c:numCache>
            </c:numRef>
          </c:yVal>
          <c:smooth val="0"/>
        </c:ser>
        <c:ser>
          <c:idx val="2"/>
          <c:order val="2"/>
          <c:tx>
            <c:strRef>
              <c:f>label 4</c:f>
              <c:strCache>
                <c:ptCount val="1"/>
                <c:pt idx="0">
                  <c:v>Asia-Pacific</c:v>
                </c:pt>
              </c:strCache>
            </c:strRef>
          </c:tx>
          <c:spPr>
            <a:solidFill>
              <a:srgbClr val="4a452a"/>
            </a:solidFill>
            <a:ln w="19080">
              <a:noFill/>
            </a:ln>
          </c:spPr>
          <c:marker>
            <c:symbol val="circle"/>
            <c:size val="8"/>
            <c:spPr>
              <a:solidFill>
                <a:srgbClr val="4a452a"/>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5</c:f>
              <c:numCache>
                <c:formatCode>General</c:formatCode>
                <c:ptCount val="54"/>
                <c:pt idx="0">
                  <c:v>0.946</c:v>
                </c:pt>
                <c:pt idx="1">
                  <c:v>0.67</c:v>
                </c:pt>
                <c:pt idx="2">
                  <c:v>0.681</c:v>
                </c:pt>
                <c:pt idx="3">
                  <c:v>0.562</c:v>
                </c:pt>
                <c:pt idx="5">
                  <c:v>0.608</c:v>
                </c:pt>
                <c:pt idx="6">
                  <c:v>0.78</c:v>
                </c:pt>
                <c:pt idx="8">
                  <c:v>0.729</c:v>
                </c:pt>
                <c:pt idx="10">
                  <c:v>0.644</c:v>
                </c:pt>
                <c:pt idx="11">
                  <c:v>0.713</c:v>
                </c:pt>
                <c:pt idx="12">
                  <c:v>0.92</c:v>
                </c:pt>
                <c:pt idx="13">
                  <c:v>0.6</c:v>
                </c:pt>
                <c:pt idx="15">
                  <c:v>0.929</c:v>
                </c:pt>
                <c:pt idx="16">
                  <c:v>0.62</c:v>
                </c:pt>
                <c:pt idx="17">
                  <c:v>0.807</c:v>
                </c:pt>
                <c:pt idx="19">
                  <c:v>0.741</c:v>
                </c:pt>
                <c:pt idx="20">
                  <c:v>0.601</c:v>
                </c:pt>
                <c:pt idx="23">
                  <c:v>0.939</c:v>
                </c:pt>
                <c:pt idx="25">
                  <c:v>0.54</c:v>
                </c:pt>
                <c:pt idx="26">
                  <c:v>0.568</c:v>
                </c:pt>
                <c:pt idx="27">
                  <c:v>0.71</c:v>
                </c:pt>
                <c:pt idx="28">
                  <c:v>0.566</c:v>
                </c:pt>
                <c:pt idx="29">
                  <c:v>0.949</c:v>
                </c:pt>
                <c:pt idx="30">
                  <c:v>0.803</c:v>
                </c:pt>
                <c:pt idx="31">
                  <c:v>0.739</c:v>
                </c:pt>
                <c:pt idx="32">
                  <c:v>0.726</c:v>
                </c:pt>
                <c:pt idx="33">
                  <c:v>0.702</c:v>
                </c:pt>
              </c:numCache>
            </c:numRef>
          </c:xVal>
          <c:yVal>
            <c:numRef>
              <c:f>4</c:f>
              <c:numCache>
                <c:formatCode>0.0</c:formatCode>
                <c:ptCount val="54"/>
                <c:pt idx="0">
                  <c:v>4.86</c:v>
                </c:pt>
                <c:pt idx="1">
                  <c:v>0.5</c:v>
                </c:pt>
                <c:pt idx="2">
                  <c:v>3</c:v>
                </c:pt>
                <c:pt idx="3">
                  <c:v>2.09</c:v>
                </c:pt>
                <c:pt idx="5">
                  <c:v>0.74</c:v>
                </c:pt>
                <c:pt idx="6">
                  <c:v>0.82</c:v>
                </c:pt>
                <c:pt idx="8">
                  <c:v>1.89</c:v>
                </c:pt>
                <c:pt idx="9">
                  <c:v>3.13</c:v>
                </c:pt>
                <c:pt idx="10">
                  <c:v>0.74</c:v>
                </c:pt>
                <c:pt idx="11">
                  <c:v>1.2</c:v>
                </c:pt>
                <c:pt idx="12">
                  <c:v>2.83</c:v>
                </c:pt>
                <c:pt idx="13">
                  <c:v>1.14</c:v>
                </c:pt>
                <c:pt idx="14">
                  <c:v>0.78</c:v>
                </c:pt>
                <c:pt idx="15">
                  <c:v>3.72</c:v>
                </c:pt>
                <c:pt idx="16">
                  <c:v>0.76</c:v>
                </c:pt>
                <c:pt idx="17">
                  <c:v>2.79</c:v>
                </c:pt>
                <c:pt idx="19">
                  <c:v>5.82</c:v>
                </c:pt>
                <c:pt idx="20">
                  <c:v>0.58</c:v>
                </c:pt>
                <c:pt idx="23">
                  <c:v>3.75</c:v>
                </c:pt>
                <c:pt idx="25">
                  <c:v>0.53</c:v>
                </c:pt>
                <c:pt idx="26">
                  <c:v>0.82</c:v>
                </c:pt>
                <c:pt idx="27">
                  <c:v>0.84</c:v>
                </c:pt>
                <c:pt idx="28">
                  <c:v>0.6</c:v>
                </c:pt>
                <c:pt idx="29">
                  <c:v>7.02</c:v>
                </c:pt>
                <c:pt idx="30">
                  <c:v>1.57</c:v>
                </c:pt>
                <c:pt idx="31">
                  <c:v>2.41</c:v>
                </c:pt>
                <c:pt idx="32">
                  <c:v>1.73</c:v>
                </c:pt>
                <c:pt idx="33">
                  <c:v>1.33</c:v>
                </c:pt>
                <c:pt idx="34">
                  <c:v>2.39</c:v>
                </c:pt>
              </c:numCache>
            </c:numRef>
          </c:yVal>
          <c:smooth val="0"/>
        </c:ser>
        <c:ser>
          <c:idx val="3"/>
          <c:order val="3"/>
          <c:tx>
            <c:strRef>
              <c:f>label 6</c:f>
              <c:strCache>
                <c:ptCount val="1"/>
                <c:pt idx="0">
                  <c:v>South America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7</c:f>
              <c:numCache>
                <c:formatCode>General</c:formatCode>
                <c:ptCount val="54"/>
                <c:pt idx="0">
                  <c:v>0.849</c:v>
                </c:pt>
                <c:pt idx="1">
                  <c:v>0.698</c:v>
                </c:pt>
                <c:pt idx="2">
                  <c:v>0.76</c:v>
                </c:pt>
                <c:pt idx="3">
                  <c:v>0.86</c:v>
                </c:pt>
                <c:pt idx="4">
                  <c:v>0.758</c:v>
                </c:pt>
                <c:pt idx="5">
                  <c:v>0.765</c:v>
                </c:pt>
                <c:pt idx="7">
                  <c:v>0.742</c:v>
                </c:pt>
                <c:pt idx="9">
                  <c:v>0.762</c:v>
                </c:pt>
                <c:pt idx="10">
                  <c:v>0.69</c:v>
                </c:pt>
                <c:pt idx="12">
                  <c:v>0.699</c:v>
                </c:pt>
              </c:numCache>
            </c:numRef>
          </c:xVal>
          <c:yVal>
            <c:numRef>
              <c:f>6</c:f>
              <c:numCache>
                <c:formatCode>0.0</c:formatCode>
                <c:ptCount val="54"/>
                <c:pt idx="0">
                  <c:v>2.15</c:v>
                </c:pt>
                <c:pt idx="1">
                  <c:v>1.86</c:v>
                </c:pt>
                <c:pt idx="2">
                  <c:v>1.6</c:v>
                </c:pt>
                <c:pt idx="3">
                  <c:v>2.61</c:v>
                </c:pt>
                <c:pt idx="4">
                  <c:v>1.35</c:v>
                </c:pt>
                <c:pt idx="5">
                  <c:v>1.24</c:v>
                </c:pt>
                <c:pt idx="7">
                  <c:v>1.62</c:v>
                </c:pt>
                <c:pt idx="9">
                  <c:v>1.64</c:v>
                </c:pt>
                <c:pt idx="10">
                  <c:v>1.99</c:v>
                </c:pt>
                <c:pt idx="12">
                  <c:v>1.32</c:v>
                </c:pt>
              </c:numCache>
            </c:numRef>
          </c:yVal>
          <c:smooth val="0"/>
        </c:ser>
        <c:ser>
          <c:idx val="4"/>
          <c:order val="4"/>
          <c:tx>
            <c:strRef>
              <c:f>label 8</c:f>
              <c:strCache>
                <c:ptCount val="1"/>
                <c:pt idx="0">
                  <c:v>Central America/Caribbean</c:v>
                </c:pt>
              </c:strCache>
            </c:strRef>
          </c:tx>
          <c:spPr>
            <a:solidFill>
              <a:srgbClr val="009242"/>
            </a:solidFill>
            <a:ln w="19080">
              <a:noFill/>
            </a:ln>
          </c:spPr>
          <c:marker>
            <c:symbol val="circle"/>
            <c:size val="8"/>
            <c:spPr>
              <a:solidFill>
                <a:srgbClr val="009242"/>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9</c:f>
              <c:numCache>
                <c:formatCode>General</c:formatCode>
                <c:ptCount val="54"/>
                <c:pt idx="0">
                  <c:v>0.826</c:v>
                </c:pt>
                <c:pt idx="1">
                  <c:v>0.82</c:v>
                </c:pt>
                <c:pt idx="2">
                  <c:v>0.809</c:v>
                </c:pt>
                <c:pt idx="4">
                  <c:v>0.806</c:v>
                </c:pt>
                <c:pt idx="5">
                  <c:v>0.764</c:v>
                </c:pt>
                <c:pt idx="6">
                  <c:v>0.74</c:v>
                </c:pt>
                <c:pt idx="7">
                  <c:v>0.766</c:v>
                </c:pt>
                <c:pt idx="8">
                  <c:v>0.674</c:v>
                </c:pt>
                <c:pt idx="9">
                  <c:v>0.793</c:v>
                </c:pt>
                <c:pt idx="11">
                  <c:v>0.629</c:v>
                </c:pt>
                <c:pt idx="12">
                  <c:v>0.552</c:v>
                </c:pt>
                <c:pt idx="13">
                  <c:v>0.624</c:v>
                </c:pt>
                <c:pt idx="16">
                  <c:v>0.669</c:v>
                </c:pt>
                <c:pt idx="17">
                  <c:v>0.82</c:v>
                </c:pt>
                <c:pt idx="18">
                  <c:v>0.725</c:v>
                </c:pt>
                <c:pt idx="19">
                  <c:v>0.772</c:v>
                </c:pt>
                <c:pt idx="20">
                  <c:v>0.814</c:v>
                </c:pt>
              </c:numCache>
            </c:numRef>
          </c:xVal>
          <c:yVal>
            <c:numRef>
              <c:f>8</c:f>
              <c:numCache>
                <c:formatCode>0.0</c:formatCode>
                <c:ptCount val="54"/>
                <c:pt idx="0">
                  <c:v>3.79</c:v>
                </c:pt>
                <c:pt idx="1">
                  <c:v>4.27</c:v>
                </c:pt>
                <c:pt idx="2">
                  <c:v>3.16</c:v>
                </c:pt>
                <c:pt idx="4">
                  <c:v>1.73</c:v>
                </c:pt>
                <c:pt idx="5">
                  <c:v>1.13</c:v>
                </c:pt>
                <c:pt idx="6">
                  <c:v>2.69</c:v>
                </c:pt>
                <c:pt idx="7">
                  <c:v>1.64</c:v>
                </c:pt>
                <c:pt idx="8">
                  <c:v>1.56</c:v>
                </c:pt>
                <c:pt idx="9">
                  <c:v>1.99</c:v>
                </c:pt>
                <c:pt idx="11">
                  <c:v>1.39</c:v>
                </c:pt>
                <c:pt idx="12">
                  <c:v>0.33</c:v>
                </c:pt>
                <c:pt idx="13">
                  <c:v>1.15</c:v>
                </c:pt>
                <c:pt idx="16">
                  <c:v>1.2</c:v>
                </c:pt>
                <c:pt idx="17">
                  <c:v>2.09</c:v>
                </c:pt>
                <c:pt idx="18">
                  <c:v>2.61</c:v>
                </c:pt>
                <c:pt idx="19">
                  <c:v>2.07</c:v>
                </c:pt>
                <c:pt idx="20">
                  <c:v>2.67</c:v>
                </c:pt>
              </c:numCache>
            </c:numRef>
          </c:yVal>
          <c:smooth val="0"/>
        </c:ser>
        <c:ser>
          <c:idx val="5"/>
          <c:order val="5"/>
          <c:tx>
            <c:strRef>
              <c:f>label 10</c:f>
              <c:strCache>
                <c:ptCount val="1"/>
                <c:pt idx="0">
                  <c:v>North America</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11</c:f>
              <c:numCache>
                <c:formatCode>General</c:formatCode>
                <c:ptCount val="54"/>
                <c:pt idx="0">
                  <c:v>0.935</c:v>
                </c:pt>
                <c:pt idx="1">
                  <c:v>0.781</c:v>
                </c:pt>
                <c:pt idx="2">
                  <c:v>0.927</c:v>
                </c:pt>
              </c:numCache>
            </c:numRef>
          </c:xVal>
          <c:yVal>
            <c:numRef>
              <c:f>10</c:f>
              <c:numCache>
                <c:formatCode>0.0</c:formatCode>
                <c:ptCount val="54"/>
                <c:pt idx="0">
                  <c:v>5.56</c:v>
                </c:pt>
                <c:pt idx="1">
                  <c:v>1.72</c:v>
                </c:pt>
                <c:pt idx="2">
                  <c:v>5.24</c:v>
                </c:pt>
              </c:numCache>
            </c:numRef>
          </c:yVal>
          <c:smooth val="0"/>
        </c:ser>
        <c:ser>
          <c:idx val="6"/>
          <c:order val="6"/>
          <c:tx>
            <c:strRef>
              <c:f>label 12</c:f>
              <c:strCache>
                <c:ptCount val="1"/>
                <c:pt idx="0">
                  <c:v>EU</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13</c:f>
              <c:numCache>
                <c:formatCode>General</c:formatCode>
                <c:ptCount val="54"/>
                <c:pt idx="0">
                  <c:v>0.926</c:v>
                </c:pt>
                <c:pt idx="1">
                  <c:v>0.799</c:v>
                </c:pt>
                <c:pt idx="2">
                  <c:v>0.907</c:v>
                </c:pt>
                <c:pt idx="3">
                  <c:v>0.952</c:v>
                </c:pt>
                <c:pt idx="4">
                  <c:v>0.899</c:v>
                </c:pt>
                <c:pt idx="5">
                  <c:v>0.942</c:v>
                </c:pt>
                <c:pt idx="6">
                  <c:v>0.91</c:v>
                </c:pt>
                <c:pt idx="7">
                  <c:v>0.95</c:v>
                </c:pt>
                <c:pt idx="8">
                  <c:v>0.893</c:v>
                </c:pt>
                <c:pt idx="9">
                  <c:v>0.851</c:v>
                </c:pt>
                <c:pt idx="10">
                  <c:v>0.878</c:v>
                </c:pt>
                <c:pt idx="11">
                  <c:v>0.95</c:v>
                </c:pt>
                <c:pt idx="12">
                  <c:v>0.906</c:v>
                </c:pt>
                <c:pt idx="13">
                  <c:v>0.879</c:v>
                </c:pt>
                <c:pt idx="14">
                  <c:v>0.879</c:v>
                </c:pt>
                <c:pt idx="15">
                  <c:v>0.915</c:v>
                </c:pt>
                <c:pt idx="16">
                  <c:v>0.946</c:v>
                </c:pt>
                <c:pt idx="17">
                  <c:v>0.895</c:v>
                </c:pt>
                <c:pt idx="18">
                  <c:v>0.881</c:v>
                </c:pt>
                <c:pt idx="19">
                  <c:v>0.874</c:v>
                </c:pt>
                <c:pt idx="20">
                  <c:v>0.827</c:v>
                </c:pt>
                <c:pt idx="21">
                  <c:v>0.926</c:v>
                </c:pt>
                <c:pt idx="22">
                  <c:v>0.855</c:v>
                </c:pt>
                <c:pt idx="23">
                  <c:v>0.911</c:v>
                </c:pt>
                <c:pt idx="24">
                  <c:v>0.952</c:v>
                </c:pt>
                <c:pt idx="25">
                  <c:v>0.942</c:v>
                </c:pt>
                <c:pt idx="26">
                  <c:v>0.927</c:v>
                </c:pt>
              </c:numCache>
            </c:numRef>
          </c:xVal>
          <c:yVal>
            <c:numRef>
              <c:f>12</c:f>
              <c:numCache>
                <c:formatCode>0.0</c:formatCode>
                <c:ptCount val="54"/>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4.02</c:v>
                </c:pt>
                <c:pt idx="25">
                  <c:v>3.98</c:v>
                </c:pt>
                <c:pt idx="26">
                  <c:v>8.48</c:v>
                </c:pt>
              </c:numCache>
            </c:numRef>
          </c:yVal>
          <c:smooth val="0"/>
        </c:ser>
        <c:ser>
          <c:idx val="7"/>
          <c:order val="7"/>
          <c:tx>
            <c:strRef>
              <c:f>label 14</c:f>
              <c:strCache>
                <c:ptCount val="1"/>
                <c:pt idx="0">
                  <c:v>Non-EU Europe</c:v>
                </c:pt>
              </c:strCache>
            </c:strRef>
          </c:tx>
          <c:spPr>
            <a:solidFill>
              <a:srgbClr val="8eb4e3"/>
            </a:solidFill>
            <a:ln w="19080">
              <a:noFill/>
            </a:ln>
          </c:spPr>
          <c:marker>
            <c:symbol val="circle"/>
            <c:size val="8"/>
            <c:spPr>
              <a:solidFill>
                <a:srgbClr val="8eb4e3"/>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15</c:f>
              <c:numCache>
                <c:formatCode>General</c:formatCode>
                <c:ptCount val="54"/>
                <c:pt idx="0">
                  <c:v>0.789</c:v>
                </c:pt>
                <c:pt idx="1">
                  <c:v>0.801</c:v>
                </c:pt>
                <c:pt idx="2">
                  <c:v>0.779</c:v>
                </c:pt>
                <c:pt idx="4">
                  <c:v>0.765</c:v>
                </c:pt>
                <c:pt idx="5">
                  <c:v>0.966</c:v>
                </c:pt>
                <c:pt idx="6">
                  <c:v>0.821</c:v>
                </c:pt>
                <c:pt idx="7">
                  <c:v>0.967</c:v>
                </c:pt>
                <c:pt idx="8">
                  <c:v>0.94</c:v>
                </c:pt>
                <c:pt idx="9">
                  <c:v>0.805</c:v>
                </c:pt>
                <c:pt idx="10">
                  <c:v>0.844</c:v>
                </c:pt>
              </c:numCache>
            </c:numRef>
          </c:xVal>
          <c:yVal>
            <c:numRef>
              <c:f>14</c:f>
              <c:numCache>
                <c:formatCode>0.0</c:formatCode>
                <c:ptCount val="54"/>
                <c:pt idx="0">
                  <c:v>1.45</c:v>
                </c:pt>
                <c:pt idx="1">
                  <c:v>3.05</c:v>
                </c:pt>
                <c:pt idx="2">
                  <c:v>3.03</c:v>
                </c:pt>
                <c:pt idx="4">
                  <c:v>2.09</c:v>
                </c:pt>
                <c:pt idx="5">
                  <c:v>2.99</c:v>
                </c:pt>
                <c:pt idx="6">
                  <c:v>4.04</c:v>
                </c:pt>
                <c:pt idx="7">
                  <c:v>3</c:v>
                </c:pt>
                <c:pt idx="8">
                  <c:v>2.67</c:v>
                </c:pt>
                <c:pt idx="9">
                  <c:v>2.73</c:v>
                </c:pt>
                <c:pt idx="10">
                  <c:v>3.02</c:v>
                </c:pt>
              </c:numCache>
            </c:numRef>
          </c:yVal>
          <c:smooth val="0"/>
        </c:ser>
        <c:ser>
          <c:idx val="8"/>
          <c:order val="8"/>
          <c:tx>
            <c:strRef>
              <c:f>label 16</c:f>
              <c:strCache>
                <c:ptCount val="1"/>
                <c:pt idx="0">
                  <c:v>World Biocapacity Per Capita 1961</c:v>
                </c:pt>
              </c:strCache>
            </c:strRef>
          </c:tx>
          <c:spPr>
            <a:solidFill>
              <a:srgbClr val="a6a6a6"/>
            </a:solidFill>
            <a:ln w="22320">
              <a:solidFill>
                <a:srgbClr val="a6a6a6"/>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2320">
                  <a:solidFill>
                    <a:srgbClr val="000000"/>
                  </a:solidFill>
                </a:ln>
              </c:spPr>
            </c:leaderLines>
            <c:extLst>
              <c:ext xmlns:c15="http://schemas.microsoft.com/office/drawing/2012/chart" uri="{CE6537A1-D6FC-4f65-9D91-7224C49458BB}">
                <c15:showLeaderLines val="1"/>
              </c:ext>
            </c:extLst>
          </c:dLbls>
          <c:xVal>
            <c:numRef>
              <c:f>17</c:f>
              <c:numCache>
                <c:formatCode>General</c:formatCode>
                <c:ptCount val="54"/>
                <c:pt idx="0">
                  <c:v>0</c:v>
                </c:pt>
                <c:pt idx="1">
                  <c:v>1</c:v>
                </c:pt>
              </c:numCache>
            </c:numRef>
          </c:xVal>
          <c:yVal>
            <c:numRef>
              <c:f>16</c:f>
              <c:numCache>
                <c:formatCode>General</c:formatCode>
                <c:ptCount val="54"/>
              </c:numCache>
            </c:numRef>
          </c:yVal>
          <c:smooth val="0"/>
        </c:ser>
        <c:ser>
          <c:idx val="9"/>
          <c:order val="9"/>
          <c:tx>
            <c:strRef>
              <c:f>label 18</c:f>
              <c:strCache>
                <c:ptCount val="1"/>
                <c:pt idx="0">
                  <c:v>World Biocapacity Per Capita 2012</c:v>
                </c:pt>
              </c:strCache>
            </c:strRef>
          </c:tx>
          <c:spPr>
            <a:solidFill>
              <a:srgbClr val="009242"/>
            </a:solidFill>
            <a:ln w="19080">
              <a:solidFill>
                <a:srgbClr val="009242"/>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19</c:f>
              <c:numCache>
                <c:formatCode>General</c:formatCode>
                <c:ptCount val="54"/>
                <c:pt idx="0">
                  <c:v>0</c:v>
                </c:pt>
                <c:pt idx="1">
                  <c:v>1</c:v>
                </c:pt>
              </c:numCache>
            </c:numRef>
          </c:xVal>
          <c:yVal>
            <c:numRef>
              <c:f>18</c:f>
              <c:numCache>
                <c:formatCode>General</c:formatCode>
                <c:ptCount val="54"/>
                <c:pt idx="0">
                  <c:v>1</c:v>
                </c:pt>
                <c:pt idx="1">
                  <c:v>1</c:v>
                </c:pt>
              </c:numCache>
            </c:numRef>
          </c:yVal>
          <c:smooth val="0"/>
        </c:ser>
        <c:ser>
          <c:idx val="10"/>
          <c:order val="10"/>
          <c:tx>
            <c:strRef>
              <c:f>label 20</c:f>
              <c:strCache>
                <c:ptCount val="1"/>
                <c:pt idx="0">
                  <c:v>High Human Development</c:v>
                </c:pt>
              </c:strCache>
            </c:strRef>
          </c:tx>
          <c:spPr>
            <a:solidFill>
              <a:srgbClr val="b9cde5"/>
            </a:solidFill>
            <a:ln w="22320">
              <a:solidFill>
                <a:srgbClr val="b9cde5"/>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2320">
                  <a:solidFill>
                    <a:srgbClr val="000000"/>
                  </a:solidFill>
                </a:ln>
              </c:spPr>
            </c:leaderLines>
            <c:extLst>
              <c:ext xmlns:c15="http://schemas.microsoft.com/office/drawing/2012/chart" uri="{CE6537A1-D6FC-4f65-9D91-7224C49458BB}">
                <c15:showLeaderLines val="1"/>
              </c:ext>
            </c:extLst>
          </c:dLbls>
          <c:xVal>
            <c:numRef>
              <c:f>21</c:f>
              <c:numCache>
                <c:formatCode>General</c:formatCode>
                <c:ptCount val="54"/>
                <c:pt idx="0">
                  <c:v>0.7</c:v>
                </c:pt>
                <c:pt idx="1">
                  <c:v>0.7</c:v>
                </c:pt>
              </c:numCache>
            </c:numRef>
          </c:xVal>
          <c:yVal>
            <c:numRef>
              <c:f>20</c:f>
              <c:numCache>
                <c:formatCode>General</c:formatCode>
                <c:ptCount val="54"/>
                <c:pt idx="0">
                  <c:v>17</c:v>
                </c:pt>
                <c:pt idx="1">
                  <c:v>0</c:v>
                </c:pt>
              </c:numCache>
            </c:numRef>
          </c:yVal>
          <c:smooth val="0"/>
        </c:ser>
        <c:ser>
          <c:idx val="11"/>
          <c:order val="11"/>
          <c:tx>
            <c:strRef>
              <c:f>label 22</c:f>
              <c:strCache>
                <c:ptCount val="1"/>
                <c:pt idx="0">
                  <c:v>Very High Human Development</c:v>
                </c:pt>
              </c:strCache>
            </c:strRef>
          </c:tx>
          <c:spPr>
            <a:solidFill>
              <a:srgbClr val="0082b0">
                <a:alpha val="52000"/>
              </a:srgbClr>
            </a:solidFill>
            <a:ln w="22320">
              <a:solidFill>
                <a:srgbClr val="0082b0">
                  <a:alpha val="52000"/>
                </a:srgbClr>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2320">
                  <a:solidFill>
                    <a:srgbClr val="000000"/>
                  </a:solidFill>
                </a:ln>
              </c:spPr>
            </c:leaderLines>
            <c:extLst>
              <c:ext xmlns:c15="http://schemas.microsoft.com/office/drawing/2012/chart" uri="{CE6537A1-D6FC-4f65-9D91-7224C49458BB}">
                <c15:showLeaderLines val="1"/>
              </c:ext>
            </c:extLst>
          </c:dLbls>
          <c:xVal>
            <c:numRef>
              <c:f>23</c:f>
              <c:numCache>
                <c:formatCode>General</c:formatCode>
                <c:ptCount val="54"/>
                <c:pt idx="0">
                  <c:v>0.8</c:v>
                </c:pt>
                <c:pt idx="1">
                  <c:v>0.8</c:v>
                </c:pt>
              </c:numCache>
            </c:numRef>
          </c:xVal>
          <c:yVal>
            <c:numRef>
              <c:f>22</c:f>
              <c:numCache>
                <c:formatCode>General</c:formatCode>
                <c:ptCount val="54"/>
                <c:pt idx="0">
                  <c:v>17</c:v>
                </c:pt>
                <c:pt idx="1">
                  <c:v>0</c:v>
                </c:pt>
              </c:numCache>
            </c:numRef>
          </c:yVal>
          <c:smooth val="0"/>
        </c:ser>
        <c:axId val="55709222"/>
        <c:axId val="53084223"/>
      </c:scatterChart>
      <c:valAx>
        <c:axId val="55709222"/>
        <c:scaling>
          <c:orientation val="minMax"/>
          <c:max val="1"/>
        </c:scaling>
        <c:delete val="0"/>
        <c:axPos val="b"/>
        <c:title>
          <c:tx>
            <c:rich>
              <a:bodyPr rot="0"/>
              <a:lstStyle/>
              <a:p>
                <a:pPr>
                  <a:defRPr b="0" sz="1300" strike="noStrike" u="none">
                    <a:uFillTx/>
                    <a:latin typeface="Arial"/>
                  </a:defRPr>
                </a:pPr>
                <a:r>
                  <a:rPr b="1" sz="1800" strike="noStrike" u="none">
                    <a:solidFill>
                      <a:srgbClr val="000000"/>
                    </a:solidFill>
                    <a:uFillTx/>
                    <a:latin typeface="Calibri"/>
                  </a:rPr>
                  <a:t>Human Development Index</a:t>
                </a:r>
              </a:p>
            </c:rich>
          </c:tx>
          <c:layout>
            <c:manualLayout>
              <c:xMode val="edge"/>
              <c:yMode val="edge"/>
              <c:x val="0.365035062624289"/>
              <c:y val="0.874832514515409"/>
            </c:manualLayout>
          </c:layout>
          <c:overlay val="0"/>
          <c:spPr>
            <a:noFill/>
            <a:ln w="0">
              <a:noFill/>
            </a:ln>
          </c:spPr>
        </c:title>
        <c:numFmt formatCode="General"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53084223"/>
        <c:crosses val="autoZero"/>
        <c:crossBetween val="midCat"/>
        <c:majorUnit val="0.2"/>
      </c:valAx>
      <c:valAx>
        <c:axId val="53084223"/>
        <c:scaling>
          <c:orientation val="minMax"/>
          <c:max val="10.5"/>
          <c:min val="0"/>
        </c:scaling>
        <c:delete val="0"/>
        <c:axPos val="l"/>
        <c:title>
          <c:tx>
            <c:rich>
              <a:bodyPr rot="-5400000"/>
              <a:lstStyle/>
              <a:p>
                <a:pPr>
                  <a:defRPr b="0" sz="1300" strike="noStrike" u="none">
                    <a:uFillTx/>
                    <a:latin typeface="Arial"/>
                  </a:defRPr>
                </a:pPr>
                <a:r>
                  <a:rPr b="1" sz="1800" strike="noStrike" u="none">
                    <a:solidFill>
                      <a:srgbClr val="000000"/>
                    </a:solidFill>
                    <a:uFillTx/>
                    <a:latin typeface="Calibri"/>
                  </a:rPr>
                  <a:t>Number of Earths</a:t>
                </a:r>
              </a:p>
            </c:rich>
          </c:tx>
          <c:layout>
            <c:manualLayout>
              <c:xMode val="edge"/>
              <c:yMode val="edge"/>
              <c:x val="0.960995010989778"/>
              <c:y val="0.384993300580616"/>
            </c:manualLayout>
          </c:layout>
          <c:overlay val="0"/>
          <c:spPr>
            <a:noFill/>
            <a:ln w="0">
              <a:noFill/>
            </a:ln>
          </c:spPr>
        </c:title>
        <c:numFmt formatCode="0"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55709222"/>
        <c:crosses val="max"/>
        <c:crossBetween val="midCat"/>
        <c:majorUnit val="1"/>
      </c:valAx>
      <c:spPr>
        <a:noFill/>
        <a:ln w="0">
          <a:noFill/>
        </a:ln>
      </c:spPr>
    </c:plotArea>
    <c:legend>
      <c:legendPos val="r"/>
      <c:legendEntry>
        <c:idx val="8"/>
        <c:delete val="1"/>
      </c:legendEntry>
      <c:legendEntry>
        <c:idx val="9"/>
        <c:delete val="1"/>
      </c:legendEntry>
      <c:legendEntry>
        <c:idx val="10"/>
        <c:delete val="1"/>
      </c:legendEntry>
      <c:legendEntry>
        <c:idx val="11"/>
        <c:delete val="1"/>
      </c:legendEntry>
      <c:layout>
        <c:manualLayout>
          <c:xMode val="edge"/>
          <c:yMode val="edge"/>
          <c:x val="0.0716969496460001"/>
          <c:y val="0.193543121733755"/>
          <c:w val="0.210798224212297"/>
          <c:h val="0.388445205263195"/>
        </c:manualLayout>
      </c:layout>
      <c:overlay val="0"/>
      <c:spPr>
        <a:noFill/>
        <a:ln w="0">
          <a:noFill/>
        </a:ln>
      </c:spPr>
      <c:txPr>
        <a:bodyPr/>
        <a:lstStyle/>
        <a:p>
          <a:pPr>
            <a:defRPr b="0" sz="1400" strike="noStrike" u="none">
              <a:solidFill>
                <a:srgbClr val="000000"/>
              </a:solidFill>
              <a:uFillTx/>
              <a:latin typeface="Calibri"/>
            </a:defRPr>
          </a:pPr>
        </a:p>
      </c:txPr>
    </c:legend>
    <c:plotVisOnly val="1"/>
    <c:dispBlanksAs val="gap"/>
  </c:chart>
  <c:spPr>
    <a:solidFill>
      <a:srgbClr val="ffffff"/>
    </a:solidFill>
    <a:ln w="9360">
      <a:solidFill>
        <a:srgbClr val="d9d9d9"/>
      </a:solidFill>
      <a:round/>
    </a:ln>
  </c:spPr>
  <c:userShapes r:id="rId1"/>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214007782101167"/>
          <c:y val="0.101610835516415"/>
          <c:w val="0.917593107281823"/>
          <c:h val="0.724039908589265"/>
        </c:manualLayout>
      </c:layout>
      <c:scatterChart>
        <c:scatterStyle val="lineMarker"/>
        <c:varyColors val="0"/>
        <c:ser>
          <c:idx val="0"/>
          <c:order val="0"/>
          <c:tx>
            <c:strRef>
              <c:f>label 0</c:f>
              <c:strCache>
                <c:ptCount val="1"/>
                <c:pt idx="0">
                  <c:v>Africa</c:v>
                </c:pt>
              </c:strCache>
            </c:strRef>
          </c:tx>
          <c:spPr>
            <a:solidFill>
              <a:srgbClr val="ffc000"/>
            </a:solidFill>
            <a:ln w="19080">
              <a:noFill/>
            </a:ln>
          </c:spPr>
          <c:marker>
            <c:symbol val="circle"/>
            <c:size val="8"/>
            <c:spPr>
              <a:solidFill>
                <a:srgbClr val="ffc0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c:f>
              <c:numCache>
                <c:formatCode>0.0</c:formatCode>
                <c:ptCount val="54"/>
                <c:pt idx="0">
                  <c:v>77.129</c:v>
                </c:pt>
                <c:pt idx="1">
                  <c:v>61.929</c:v>
                </c:pt>
                <c:pt idx="2">
                  <c:v>65.913</c:v>
                </c:pt>
                <c:pt idx="3">
                  <c:v>61.977</c:v>
                </c:pt>
                <c:pt idx="4">
                  <c:v>60.958</c:v>
                </c:pt>
                <c:pt idx="6">
                  <c:v>54.477</c:v>
                </c:pt>
                <c:pt idx="7">
                  <c:v>52.997</c:v>
                </c:pt>
                <c:pt idx="9">
                  <c:v>63.053</c:v>
                </c:pt>
                <c:pt idx="10">
                  <c:v>59.954</c:v>
                </c:pt>
                <c:pt idx="11">
                  <c:v>70.159</c:v>
                </c:pt>
                <c:pt idx="12">
                  <c:v>61.19</c:v>
                </c:pt>
                <c:pt idx="13">
                  <c:v>62.859</c:v>
                </c:pt>
                <c:pt idx="14">
                  <c:v>65.694</c:v>
                </c:pt>
                <c:pt idx="15">
                  <c:v>62.906</c:v>
                </c:pt>
                <c:pt idx="16">
                  <c:v>63.945</c:v>
                </c:pt>
                <c:pt idx="17">
                  <c:v>58.985</c:v>
                </c:pt>
                <c:pt idx="18">
                  <c:v>58.916</c:v>
                </c:pt>
                <c:pt idx="19">
                  <c:v>62.055</c:v>
                </c:pt>
                <c:pt idx="20">
                  <c:v>53.036</c:v>
                </c:pt>
                <c:pt idx="21">
                  <c:v>61.1</c:v>
                </c:pt>
                <c:pt idx="22">
                  <c:v>72.151</c:v>
                </c:pt>
                <c:pt idx="23">
                  <c:v>65.23</c:v>
                </c:pt>
                <c:pt idx="24">
                  <c:v>62.898</c:v>
                </c:pt>
                <c:pt idx="25">
                  <c:v>59.417</c:v>
                </c:pt>
                <c:pt idx="26">
                  <c:v>64.691</c:v>
                </c:pt>
                <c:pt idx="27">
                  <c:v>73.5146341463415</c:v>
                </c:pt>
                <c:pt idx="28">
                  <c:v>74.973</c:v>
                </c:pt>
                <c:pt idx="29">
                  <c:v>59.625</c:v>
                </c:pt>
                <c:pt idx="30">
                  <c:v>58.059</c:v>
                </c:pt>
                <c:pt idx="31">
                  <c:v>62.08</c:v>
                </c:pt>
                <c:pt idx="32">
                  <c:v>53.633</c:v>
                </c:pt>
                <c:pt idx="33">
                  <c:v>59.861</c:v>
                </c:pt>
                <c:pt idx="34">
                  <c:v>66.604</c:v>
                </c:pt>
                <c:pt idx="35">
                  <c:v>59.391</c:v>
                </c:pt>
                <c:pt idx="37">
                  <c:v>67.129</c:v>
                </c:pt>
                <c:pt idx="38">
                  <c:v>68.794</c:v>
                </c:pt>
                <c:pt idx="39">
                  <c:v>67.913</c:v>
                </c:pt>
                <c:pt idx="40">
                  <c:v>60.411</c:v>
                </c:pt>
                <c:pt idx="41">
                  <c:v>56.107</c:v>
                </c:pt>
                <c:pt idx="42">
                  <c:v>61.48</c:v>
                </c:pt>
                <c:pt idx="43">
                  <c:v>56.36</c:v>
                </c:pt>
                <c:pt idx="44">
                  <c:v>66.782</c:v>
                </c:pt>
                <c:pt idx="45">
                  <c:v>61.588</c:v>
                </c:pt>
                <c:pt idx="46">
                  <c:v>74.263</c:v>
                </c:pt>
                <c:pt idx="47">
                  <c:v>63.638</c:v>
                </c:pt>
                <c:pt idx="48">
                  <c:v>59.766</c:v>
                </c:pt>
                <c:pt idx="49">
                  <c:v>65.645</c:v>
                </c:pt>
                <c:pt idx="50">
                  <c:v>59.743</c:v>
                </c:pt>
                <c:pt idx="51">
                  <c:v>61.803</c:v>
                </c:pt>
                <c:pt idx="52">
                  <c:v>65.578</c:v>
                </c:pt>
                <c:pt idx="53">
                  <c:v>55.567</c:v>
                </c:pt>
              </c:numCache>
            </c:numRef>
          </c:xVal>
          <c:yVal>
            <c:numRef>
              <c:f>0</c:f>
              <c:numCache>
                <c:formatCode>0.0</c:formatCode>
                <c:ptCount val="54"/>
                <c:pt idx="0">
                  <c:v>1.59726398753389</c:v>
                </c:pt>
                <c:pt idx="1">
                  <c:v>0.545248922764518</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c:v>
                </c:pt>
                <c:pt idx="18">
                  <c:v>0.77</c:v>
                </c:pt>
                <c:pt idx="19">
                  <c:v>0.62</c:v>
                </c:pt>
                <c:pt idx="20">
                  <c:v>0.82</c:v>
                </c:pt>
                <c:pt idx="21">
                  <c:v>0.82</c:v>
                </c:pt>
                <c:pt idx="22">
                  <c:v>2.39</c:v>
                </c:pt>
                <c:pt idx="23">
                  <c:v>0.57</c:v>
                </c:pt>
                <c:pt idx="24">
                  <c:v>0.49</c:v>
                </c:pt>
                <c:pt idx="25">
                  <c:v>0.85</c:v>
                </c:pt>
                <c:pt idx="26">
                  <c:v>1.71</c:v>
                </c:pt>
                <c:pt idx="27">
                  <c:v>2.35</c:v>
                </c:pt>
                <c:pt idx="28">
                  <c:v>1.23</c:v>
                </c:pt>
                <c:pt idx="29">
                  <c:v>0.55</c:v>
                </c:pt>
                <c:pt idx="30">
                  <c:v>2.11</c:v>
                </c:pt>
                <c:pt idx="31">
                  <c:v>0.92</c:v>
                </c:pt>
                <c:pt idx="32">
                  <c:v>0.55</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c:v>
                </c:pt>
              </c:numCache>
            </c:numRef>
          </c:yVal>
          <c:smooth val="0"/>
        </c:ser>
        <c:ser>
          <c:idx val="1"/>
          <c:order val="1"/>
          <c:tx>
            <c:strRef>
              <c:f>label 2</c:f>
              <c:strCache>
                <c:ptCount val="1"/>
                <c:pt idx="0">
                  <c:v>Middle East/Central Asia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3</c:f>
              <c:numCache>
                <c:formatCode>0.0</c:formatCode>
                <c:ptCount val="54"/>
                <c:pt idx="0">
                  <c:v>73.372</c:v>
                </c:pt>
                <c:pt idx="1">
                  <c:v>62.879</c:v>
                </c:pt>
                <c:pt idx="2">
                  <c:v>79.246</c:v>
                </c:pt>
                <c:pt idx="3">
                  <c:v>73.488</c:v>
                </c:pt>
                <c:pt idx="4">
                  <c:v>71.587</c:v>
                </c:pt>
                <c:pt idx="5">
                  <c:v>74.556</c:v>
                </c:pt>
                <c:pt idx="6">
                  <c:v>71.336</c:v>
                </c:pt>
                <c:pt idx="7">
                  <c:v>82.7</c:v>
                </c:pt>
                <c:pt idx="8">
                  <c:v>74.44</c:v>
                </c:pt>
                <c:pt idx="9">
                  <c:v>74.215</c:v>
                </c:pt>
                <c:pt idx="10">
                  <c:v>72.0487804878049</c:v>
                </c:pt>
                <c:pt idx="11">
                  <c:v>80.264</c:v>
                </c:pt>
                <c:pt idx="12">
                  <c:v>74.416</c:v>
                </c:pt>
                <c:pt idx="13">
                  <c:v>81.559</c:v>
                </c:pt>
                <c:pt idx="14">
                  <c:v>77.905</c:v>
                </c:pt>
                <c:pt idx="15">
                  <c:v>71.288</c:v>
                </c:pt>
                <c:pt idx="17">
                  <c:v>69.41</c:v>
                </c:pt>
                <c:pt idx="18">
                  <c:v>73.935</c:v>
                </c:pt>
                <c:pt idx="19">
                  <c:v>78.475</c:v>
                </c:pt>
                <c:pt idx="20">
                  <c:v>79.196</c:v>
                </c:pt>
                <c:pt idx="21">
                  <c:v>71.674</c:v>
                </c:pt>
                <c:pt idx="22">
                  <c:v>63.72</c:v>
                </c:pt>
                <c:pt idx="23">
                  <c:v>73.444</c:v>
                </c:pt>
              </c:numCache>
            </c:numRef>
          </c:xVal>
          <c:yVal>
            <c:numRef>
              <c:f>2</c:f>
              <c:numCache>
                <c:formatCode>0.0</c:formatCode>
                <c:ptCount val="54"/>
                <c:pt idx="0">
                  <c:v>1.75</c:v>
                </c:pt>
                <c:pt idx="1">
                  <c:v>0.5</c:v>
                </c:pt>
                <c:pt idx="2">
                  <c:v>5.13</c:v>
                </c:pt>
                <c:pt idx="3">
                  <c:v>1.5</c:v>
                </c:pt>
                <c:pt idx="4">
                  <c:v>2.14</c:v>
                </c:pt>
                <c:pt idx="5">
                  <c:v>2.31</c:v>
                </c:pt>
                <c:pt idx="6">
                  <c:v>1.38</c:v>
                </c:pt>
                <c:pt idx="7">
                  <c:v>3.36</c:v>
                </c:pt>
                <c:pt idx="8">
                  <c:v>3.32</c:v>
                </c:pt>
                <c:pt idx="9">
                  <c:v>0.94</c:v>
                </c:pt>
                <c:pt idx="10">
                  <c:v>1.25</c:v>
                </c:pt>
                <c:pt idx="11">
                  <c:v>5.02</c:v>
                </c:pt>
                <c:pt idx="12">
                  <c:v>1.58</c:v>
                </c:pt>
                <c:pt idx="13">
                  <c:v>9.96</c:v>
                </c:pt>
                <c:pt idx="14">
                  <c:v>3.8</c:v>
                </c:pt>
                <c:pt idx="15">
                  <c:v>0.76</c:v>
                </c:pt>
                <c:pt idx="17">
                  <c:v>4.1</c:v>
                </c:pt>
                <c:pt idx="18">
                  <c:v>4.02</c:v>
                </c:pt>
                <c:pt idx="19">
                  <c:v>2.32</c:v>
                </c:pt>
                <c:pt idx="20">
                  <c:v>4.45</c:v>
                </c:pt>
                <c:pt idx="21">
                  <c:v>1.5</c:v>
                </c:pt>
                <c:pt idx="22">
                  <c:v>0.41</c:v>
                </c:pt>
                <c:pt idx="23">
                  <c:v>0.83</c:v>
                </c:pt>
              </c:numCache>
            </c:numRef>
          </c:yVal>
          <c:smooth val="0"/>
        </c:ser>
        <c:ser>
          <c:idx val="2"/>
          <c:order val="2"/>
          <c:tx>
            <c:strRef>
              <c:f>label 4</c:f>
              <c:strCache>
                <c:ptCount val="1"/>
                <c:pt idx="0">
                  <c:v>Asia-Pacific</c:v>
                </c:pt>
              </c:strCache>
            </c:strRef>
          </c:tx>
          <c:spPr>
            <a:solidFill>
              <a:srgbClr val="17375e"/>
            </a:solidFill>
            <a:ln w="28440">
              <a:noFill/>
            </a:ln>
          </c:spPr>
          <c:marker>
            <c:symbol val="circle"/>
            <c:size val="8"/>
            <c:spPr>
              <a:solidFill>
                <a:srgbClr val="17375e"/>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8440">
                  <a:solidFill>
                    <a:srgbClr val="000000"/>
                  </a:solidFill>
                </a:ln>
              </c:spPr>
            </c:leaderLines>
            <c:extLst>
              <c:ext xmlns:c15="http://schemas.microsoft.com/office/drawing/2012/chart" uri="{CE6537A1-D6FC-4f65-9D91-7224C49458BB}">
                <c15:showLeaderLines val="1"/>
              </c:ext>
            </c:extLst>
          </c:dLbls>
          <c:xVal>
            <c:numRef>
              <c:f>5</c:f>
              <c:numCache>
                <c:formatCode>0.0</c:formatCode>
                <c:ptCount val="54"/>
                <c:pt idx="0">
                  <c:v>83.2</c:v>
                </c:pt>
                <c:pt idx="1">
                  <c:v>73.698</c:v>
                </c:pt>
                <c:pt idx="2">
                  <c:v>72.229</c:v>
                </c:pt>
                <c:pt idx="3">
                  <c:v>70.742</c:v>
                </c:pt>
                <c:pt idx="5">
                  <c:v>67.256</c:v>
                </c:pt>
                <c:pt idx="6">
                  <c:v>76.61</c:v>
                </c:pt>
                <c:pt idx="8">
                  <c:v>68.312</c:v>
                </c:pt>
                <c:pt idx="9">
                  <c:v>83.55</c:v>
                </c:pt>
                <c:pt idx="10">
                  <c:v>67.744</c:v>
                </c:pt>
                <c:pt idx="11">
                  <c:v>68.25</c:v>
                </c:pt>
                <c:pt idx="12">
                  <c:v>83.9963414634146</c:v>
                </c:pt>
                <c:pt idx="13">
                  <c:v>69.896</c:v>
                </c:pt>
                <c:pt idx="14">
                  <c:v>73.578</c:v>
                </c:pt>
                <c:pt idx="15">
                  <c:v>82.6804878048781</c:v>
                </c:pt>
                <c:pt idx="16">
                  <c:v>68.999</c:v>
                </c:pt>
                <c:pt idx="17">
                  <c:v>76.26</c:v>
                </c:pt>
                <c:pt idx="19">
                  <c:v>72.667</c:v>
                </c:pt>
                <c:pt idx="20">
                  <c:v>70.484</c:v>
                </c:pt>
                <c:pt idx="23">
                  <c:v>82.7609756097561</c:v>
                </c:pt>
                <c:pt idx="25">
                  <c:v>66.431</c:v>
                </c:pt>
                <c:pt idx="26">
                  <c:v>65.958</c:v>
                </c:pt>
                <c:pt idx="27">
                  <c:v>72.187</c:v>
                </c:pt>
                <c:pt idx="28">
                  <c:v>69.056</c:v>
                </c:pt>
                <c:pt idx="29">
                  <c:v>82.8951219512195</c:v>
                </c:pt>
                <c:pt idx="30">
                  <c:v>79.68</c:v>
                </c:pt>
                <c:pt idx="31">
                  <c:v>71.27</c:v>
                </c:pt>
                <c:pt idx="32">
                  <c:v>74.58</c:v>
                </c:pt>
                <c:pt idx="33">
                  <c:v>72.598</c:v>
                </c:pt>
                <c:pt idx="34">
                  <c:v>78.587</c:v>
                </c:pt>
              </c:numCache>
            </c:numRef>
          </c:xVal>
          <c:yVal>
            <c:numRef>
              <c:f>4</c:f>
              <c:numCache>
                <c:formatCode>0.0</c:formatCode>
                <c:ptCount val="54"/>
                <c:pt idx="0">
                  <c:v>4.86</c:v>
                </c:pt>
                <c:pt idx="1">
                  <c:v>0.5</c:v>
                </c:pt>
                <c:pt idx="2">
                  <c:v>3</c:v>
                </c:pt>
                <c:pt idx="3">
                  <c:v>2.09</c:v>
                </c:pt>
                <c:pt idx="5">
                  <c:v>0.74</c:v>
                </c:pt>
                <c:pt idx="6">
                  <c:v>0.82</c:v>
                </c:pt>
                <c:pt idx="8">
                  <c:v>1.89</c:v>
                </c:pt>
                <c:pt idx="9">
                  <c:v>3.13</c:v>
                </c:pt>
                <c:pt idx="10">
                  <c:v>0.74</c:v>
                </c:pt>
                <c:pt idx="11">
                  <c:v>1.2</c:v>
                </c:pt>
                <c:pt idx="12">
                  <c:v>2.83</c:v>
                </c:pt>
                <c:pt idx="13">
                  <c:v>1.14</c:v>
                </c:pt>
                <c:pt idx="14">
                  <c:v>0.78</c:v>
                </c:pt>
                <c:pt idx="15">
                  <c:v>3.72</c:v>
                </c:pt>
                <c:pt idx="16">
                  <c:v>0.76</c:v>
                </c:pt>
                <c:pt idx="17">
                  <c:v>2.79</c:v>
                </c:pt>
                <c:pt idx="19">
                  <c:v>5.82</c:v>
                </c:pt>
                <c:pt idx="20">
                  <c:v>0.58</c:v>
                </c:pt>
                <c:pt idx="23">
                  <c:v>3.75</c:v>
                </c:pt>
                <c:pt idx="25">
                  <c:v>0.53</c:v>
                </c:pt>
                <c:pt idx="26">
                  <c:v>0.82</c:v>
                </c:pt>
                <c:pt idx="27">
                  <c:v>0.84</c:v>
                </c:pt>
                <c:pt idx="28">
                  <c:v>0.6</c:v>
                </c:pt>
                <c:pt idx="29">
                  <c:v>7.02</c:v>
                </c:pt>
                <c:pt idx="30">
                  <c:v>1.57</c:v>
                </c:pt>
                <c:pt idx="31">
                  <c:v>2.41</c:v>
                </c:pt>
                <c:pt idx="32">
                  <c:v>1.73</c:v>
                </c:pt>
                <c:pt idx="33">
                  <c:v>1.33</c:v>
                </c:pt>
                <c:pt idx="34">
                  <c:v>2.39</c:v>
                </c:pt>
              </c:numCache>
            </c:numRef>
          </c:yVal>
          <c:smooth val="0"/>
        </c:ser>
        <c:ser>
          <c:idx val="3"/>
          <c:order val="3"/>
          <c:tx>
            <c:strRef>
              <c:f>label 6</c:f>
              <c:strCache>
                <c:ptCount val="1"/>
                <c:pt idx="0">
                  <c:v>South America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7</c:f>
              <c:numCache>
                <c:formatCode>0.0</c:formatCode>
                <c:ptCount val="54"/>
                <c:pt idx="0">
                  <c:v>76.064</c:v>
                </c:pt>
                <c:pt idx="1">
                  <c:v>64.928</c:v>
                </c:pt>
                <c:pt idx="2">
                  <c:v>73.425</c:v>
                </c:pt>
                <c:pt idx="3">
                  <c:v>79.519</c:v>
                </c:pt>
                <c:pt idx="4">
                  <c:v>73.659</c:v>
                </c:pt>
                <c:pt idx="5">
                  <c:v>77.894</c:v>
                </c:pt>
                <c:pt idx="7">
                  <c:v>65.989</c:v>
                </c:pt>
                <c:pt idx="9">
                  <c:v>73.385</c:v>
                </c:pt>
                <c:pt idx="10">
                  <c:v>70.289</c:v>
                </c:pt>
                <c:pt idx="12">
                  <c:v>71.105</c:v>
                </c:pt>
              </c:numCache>
            </c:numRef>
          </c:xVal>
          <c:yVal>
            <c:numRef>
              <c:f>6</c:f>
              <c:numCache>
                <c:formatCode>0.0</c:formatCode>
                <c:ptCount val="54"/>
                <c:pt idx="0">
                  <c:v>2.15</c:v>
                </c:pt>
                <c:pt idx="1">
                  <c:v>1.86</c:v>
                </c:pt>
                <c:pt idx="2">
                  <c:v>1.6</c:v>
                </c:pt>
                <c:pt idx="3">
                  <c:v>2.61</c:v>
                </c:pt>
                <c:pt idx="4">
                  <c:v>1.35</c:v>
                </c:pt>
                <c:pt idx="5">
                  <c:v>1.24</c:v>
                </c:pt>
                <c:pt idx="7">
                  <c:v>1.62</c:v>
                </c:pt>
                <c:pt idx="9">
                  <c:v>1.64</c:v>
                </c:pt>
                <c:pt idx="10">
                  <c:v>1.99</c:v>
                </c:pt>
                <c:pt idx="12">
                  <c:v>1.32</c:v>
                </c:pt>
              </c:numCache>
            </c:numRef>
          </c:yVal>
          <c:smooth val="0"/>
        </c:ser>
        <c:ser>
          <c:idx val="4"/>
          <c:order val="4"/>
          <c:tx>
            <c:strRef>
              <c:f>label 8</c:f>
              <c:strCache>
                <c:ptCount val="1"/>
                <c:pt idx="0">
                  <c:v>Central America/Caribbean</c:v>
                </c:pt>
              </c:strCache>
            </c:strRef>
          </c:tx>
          <c:spPr>
            <a:solidFill>
              <a:srgbClr val="009242"/>
            </a:solidFill>
            <a:ln w="19080">
              <a:noFill/>
            </a:ln>
          </c:spPr>
          <c:marker>
            <c:symbol val="circle"/>
            <c:size val="8"/>
            <c:spPr>
              <a:solidFill>
                <a:srgbClr val="009242"/>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9</c:f>
              <c:numCache>
                <c:formatCode>0.0</c:formatCode>
                <c:ptCount val="54"/>
                <c:pt idx="0">
                  <c:v>79.236</c:v>
                </c:pt>
                <c:pt idx="1">
                  <c:v>74.358</c:v>
                </c:pt>
                <c:pt idx="2">
                  <c:v>77.706</c:v>
                </c:pt>
                <c:pt idx="4">
                  <c:v>77.32</c:v>
                </c:pt>
                <c:pt idx="5">
                  <c:v>78.155</c:v>
                </c:pt>
                <c:pt idx="6">
                  <c:v>72.981</c:v>
                </c:pt>
                <c:pt idx="7">
                  <c:v>74.17</c:v>
                </c:pt>
                <c:pt idx="8">
                  <c:v>71.475</c:v>
                </c:pt>
                <c:pt idx="9">
                  <c:v>75.335</c:v>
                </c:pt>
                <c:pt idx="11">
                  <c:v>68.674</c:v>
                </c:pt>
                <c:pt idx="12">
                  <c:v>63.728</c:v>
                </c:pt>
                <c:pt idx="13">
                  <c:v>70.728</c:v>
                </c:pt>
                <c:pt idx="16">
                  <c:v>74.615</c:v>
                </c:pt>
                <c:pt idx="17">
                  <c:v>76.826</c:v>
                </c:pt>
                <c:pt idx="18">
                  <c:v>71.294</c:v>
                </c:pt>
                <c:pt idx="19">
                  <c:v>68.972</c:v>
                </c:pt>
                <c:pt idx="20">
                  <c:v>74.708</c:v>
                </c:pt>
              </c:numCache>
            </c:numRef>
          </c:xVal>
          <c:yVal>
            <c:numRef>
              <c:f>8</c:f>
              <c:numCache>
                <c:formatCode>0.0</c:formatCode>
                <c:ptCount val="54"/>
                <c:pt idx="0">
                  <c:v>3.79</c:v>
                </c:pt>
                <c:pt idx="1">
                  <c:v>4.27</c:v>
                </c:pt>
                <c:pt idx="2">
                  <c:v>3.16</c:v>
                </c:pt>
                <c:pt idx="4">
                  <c:v>1.73</c:v>
                </c:pt>
                <c:pt idx="5">
                  <c:v>1.13</c:v>
                </c:pt>
                <c:pt idx="6">
                  <c:v>2.69</c:v>
                </c:pt>
                <c:pt idx="7">
                  <c:v>1.64</c:v>
                </c:pt>
                <c:pt idx="8">
                  <c:v>1.56</c:v>
                </c:pt>
                <c:pt idx="9">
                  <c:v>1.99</c:v>
                </c:pt>
                <c:pt idx="11">
                  <c:v>1.39</c:v>
                </c:pt>
                <c:pt idx="12">
                  <c:v>0.33</c:v>
                </c:pt>
                <c:pt idx="13">
                  <c:v>1.15</c:v>
                </c:pt>
                <c:pt idx="16">
                  <c:v>1.2</c:v>
                </c:pt>
                <c:pt idx="17">
                  <c:v>2.09</c:v>
                </c:pt>
                <c:pt idx="18">
                  <c:v>2.61</c:v>
                </c:pt>
                <c:pt idx="19">
                  <c:v>2.07</c:v>
                </c:pt>
                <c:pt idx="20">
                  <c:v>2.67</c:v>
                </c:pt>
              </c:numCache>
            </c:numRef>
          </c:yVal>
          <c:smooth val="0"/>
        </c:ser>
        <c:ser>
          <c:idx val="5"/>
          <c:order val="5"/>
          <c:tx>
            <c:strRef>
              <c:f>label 10</c:f>
              <c:strCache>
                <c:ptCount val="1"/>
                <c:pt idx="0">
                  <c:v>North America</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11</c:f>
              <c:numCache>
                <c:formatCode>0.0</c:formatCode>
                <c:ptCount val="54"/>
                <c:pt idx="0">
                  <c:v>81.2956097560976</c:v>
                </c:pt>
                <c:pt idx="1">
                  <c:v>74.832</c:v>
                </c:pt>
                <c:pt idx="2">
                  <c:v>77.4341463414634</c:v>
                </c:pt>
              </c:numCache>
            </c:numRef>
          </c:xVal>
          <c:yVal>
            <c:numRef>
              <c:f>10</c:f>
              <c:numCache>
                <c:formatCode>0.0</c:formatCode>
                <c:ptCount val="54"/>
                <c:pt idx="0">
                  <c:v>5.56</c:v>
                </c:pt>
                <c:pt idx="1">
                  <c:v>1.72</c:v>
                </c:pt>
                <c:pt idx="2">
                  <c:v>5.24</c:v>
                </c:pt>
              </c:numCache>
            </c:numRef>
          </c:yVal>
          <c:smooth val="0"/>
        </c:ser>
        <c:ser>
          <c:idx val="6"/>
          <c:order val="6"/>
          <c:tx>
            <c:strRef>
              <c:f>label 12</c:f>
              <c:strCache>
                <c:ptCount val="1"/>
                <c:pt idx="0">
                  <c:v>EU</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13</c:f>
              <c:numCache>
                <c:formatCode>0.0</c:formatCode>
                <c:ptCount val="54"/>
                <c:pt idx="0">
                  <c:v>81.0926829268293</c:v>
                </c:pt>
                <c:pt idx="1">
                  <c:v>74.3609756097561</c:v>
                </c:pt>
                <c:pt idx="2">
                  <c:v>81.889</c:v>
                </c:pt>
                <c:pt idx="3">
                  <c:v>81.3048780487805</c:v>
                </c:pt>
                <c:pt idx="4">
                  <c:v>77.9439024390244</c:v>
                </c:pt>
                <c:pt idx="5">
                  <c:v>81.1878048780488</c:v>
                </c:pt>
                <c:pt idx="6">
                  <c:v>82.2292682926829</c:v>
                </c:pt>
                <c:pt idx="7">
                  <c:v>80.7056097560976</c:v>
                </c:pt>
                <c:pt idx="8">
                  <c:v>80.6365853658537</c:v>
                </c:pt>
                <c:pt idx="9">
                  <c:v>76.0170731707317</c:v>
                </c:pt>
                <c:pt idx="10">
                  <c:v>77.5756097560976</c:v>
                </c:pt>
                <c:pt idx="11">
                  <c:v>83.0560975609756</c:v>
                </c:pt>
                <c:pt idx="12">
                  <c:v>82.9</c:v>
                </c:pt>
                <c:pt idx="13">
                  <c:v>74.5804878048781</c:v>
                </c:pt>
                <c:pt idx="14">
                  <c:v>75.7926829268293</c:v>
                </c:pt>
                <c:pt idx="15">
                  <c:v>82.7</c:v>
                </c:pt>
                <c:pt idx="16">
                  <c:v>81.7146341463415</c:v>
                </c:pt>
                <c:pt idx="17">
                  <c:v>79.0292682926829</c:v>
                </c:pt>
                <c:pt idx="18">
                  <c:v>77.3048780487805</c:v>
                </c:pt>
                <c:pt idx="19">
                  <c:v>81.5804878048781</c:v>
                </c:pt>
                <c:pt idx="20">
                  <c:v>75.3048780487805</c:v>
                </c:pt>
                <c:pt idx="21">
                  <c:v>81.2829268292683</c:v>
                </c:pt>
                <c:pt idx="22">
                  <c:v>77.0658536585366</c:v>
                </c:pt>
                <c:pt idx="23">
                  <c:v>83.0829268292683</c:v>
                </c:pt>
                <c:pt idx="24">
                  <c:v>83.109756097561</c:v>
                </c:pt>
                <c:pt idx="25">
                  <c:v>81.6975609756098</c:v>
                </c:pt>
                <c:pt idx="26">
                  <c:v>83.0463414634147</c:v>
                </c:pt>
              </c:numCache>
            </c:numRef>
          </c:xVal>
          <c:yVal>
            <c:numRef>
              <c:f>12</c:f>
              <c:numCache>
                <c:formatCode>0.0</c:formatCode>
                <c:ptCount val="54"/>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4.02</c:v>
                </c:pt>
                <c:pt idx="25">
                  <c:v>3.98</c:v>
                </c:pt>
                <c:pt idx="26">
                  <c:v>8.48</c:v>
                </c:pt>
              </c:numCache>
            </c:numRef>
          </c:yVal>
          <c:smooth val="0"/>
        </c:ser>
        <c:ser>
          <c:idx val="7"/>
          <c:order val="7"/>
          <c:tx>
            <c:strRef>
              <c:f>label 14</c:f>
              <c:strCache>
                <c:ptCount val="1"/>
                <c:pt idx="0">
                  <c:v>Non-EU Europe</c:v>
                </c:pt>
              </c:strCache>
            </c:strRef>
          </c:tx>
          <c:spPr>
            <a:solidFill>
              <a:srgbClr val="c3d69b"/>
            </a:solidFill>
            <a:ln w="19080">
              <a:noFill/>
            </a:ln>
          </c:spPr>
          <c:marker>
            <c:symbol val="circle"/>
            <c:size val="8"/>
            <c:spPr>
              <a:solidFill>
                <a:srgbClr val="c3d69b"/>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15</c:f>
              <c:numCache>
                <c:formatCode>0.0</c:formatCode>
                <c:ptCount val="54"/>
                <c:pt idx="0">
                  <c:v>76.833</c:v>
                </c:pt>
                <c:pt idx="1">
                  <c:v>73.1114634146342</c:v>
                </c:pt>
                <c:pt idx="2">
                  <c:v>75.293</c:v>
                </c:pt>
                <c:pt idx="4">
                  <c:v>74.4248780487805</c:v>
                </c:pt>
                <c:pt idx="5">
                  <c:v>82.5609756097561</c:v>
                </c:pt>
                <c:pt idx="6">
                  <c:v>72.5456097560976</c:v>
                </c:pt>
                <c:pt idx="7">
                  <c:v>83.4536585365854</c:v>
                </c:pt>
                <c:pt idx="8">
                  <c:v>82.0585365853659</c:v>
                </c:pt>
                <c:pt idx="9">
                  <c:v>75.4821951219512</c:v>
                </c:pt>
                <c:pt idx="10">
                  <c:v>76.1878048780488</c:v>
                </c:pt>
              </c:numCache>
            </c:numRef>
          </c:xVal>
          <c:yVal>
            <c:numRef>
              <c:f>14</c:f>
              <c:numCache>
                <c:formatCode>0.0</c:formatCode>
                <c:ptCount val="54"/>
                <c:pt idx="0">
                  <c:v>1.45</c:v>
                </c:pt>
                <c:pt idx="1">
                  <c:v>3.05</c:v>
                </c:pt>
                <c:pt idx="2">
                  <c:v>3.03</c:v>
                </c:pt>
                <c:pt idx="4">
                  <c:v>2.09</c:v>
                </c:pt>
                <c:pt idx="5">
                  <c:v>2.99</c:v>
                </c:pt>
                <c:pt idx="6">
                  <c:v>4.04</c:v>
                </c:pt>
                <c:pt idx="7">
                  <c:v>3</c:v>
                </c:pt>
                <c:pt idx="8">
                  <c:v>2.67</c:v>
                </c:pt>
                <c:pt idx="9">
                  <c:v>2.73</c:v>
                </c:pt>
                <c:pt idx="10">
                  <c:v>3.02</c:v>
                </c:pt>
              </c:numCache>
            </c:numRef>
          </c:yVal>
          <c:smooth val="0"/>
        </c:ser>
        <c:ser>
          <c:idx val="8"/>
          <c:order val="8"/>
          <c:tx>
            <c:strRef>
              <c:f>label 16</c:f>
              <c:strCache>
                <c:ptCount val="1"/>
                <c:pt idx="0">
                  <c:v>World Biocapacity Per Capita 2012</c:v>
                </c:pt>
              </c:strCache>
            </c:strRef>
          </c:tx>
          <c:spPr>
            <a:solidFill>
              <a:srgbClr val="009242"/>
            </a:solidFill>
            <a:ln w="19080">
              <a:solidFill>
                <a:srgbClr val="009242"/>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17</c:f>
              <c:numCache>
                <c:formatCode>General</c:formatCode>
                <c:ptCount val="54"/>
                <c:pt idx="0">
                  <c:v>45</c:v>
                </c:pt>
                <c:pt idx="1">
                  <c:v>85</c:v>
                </c:pt>
              </c:numCache>
            </c:numRef>
          </c:xVal>
          <c:yVal>
            <c:numRef>
              <c:f>16</c:f>
              <c:numCache>
                <c:formatCode>General</c:formatCode>
                <c:ptCount val="54"/>
                <c:pt idx="0">
                  <c:v>1</c:v>
                </c:pt>
                <c:pt idx="1">
                  <c:v>1</c:v>
                </c:pt>
              </c:numCache>
            </c:numRef>
          </c:yVal>
          <c:smooth val="0"/>
        </c:ser>
        <c:ser>
          <c:idx val="9"/>
          <c:order val="9"/>
          <c:tx>
            <c:strRef>
              <c:f>label 18</c:f>
              <c:strCache>
                <c:ptCount val="1"/>
                <c:pt idx="0">
                  <c:v>Horizontal Line</c:v>
                </c:pt>
              </c:strCache>
            </c:strRef>
          </c:tx>
          <c:spPr>
            <a:solidFill>
              <a:srgbClr val="99ccff"/>
            </a:solidFill>
            <a:ln w="19080">
              <a:noFill/>
            </a:ln>
          </c:spP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19</c:f>
              <c:numCache>
                <c:formatCode>General</c:formatCode>
                <c:ptCount val="54"/>
                <c:pt idx="0">
                  <c:v>45</c:v>
                </c:pt>
                <c:pt idx="1">
                  <c:v>85</c:v>
                </c:pt>
              </c:numCache>
            </c:numRef>
          </c:xVal>
          <c:yVal>
            <c:numRef>
              <c:f>18</c:f>
              <c:numCache>
                <c:formatCode>General</c:formatCode>
                <c:ptCount val="54"/>
                <c:pt idx="0">
                  <c:v>1</c:v>
                </c:pt>
                <c:pt idx="1">
                  <c:v>1</c:v>
                </c:pt>
              </c:numCache>
            </c:numRef>
          </c:yVal>
          <c:smooth val="0"/>
        </c:ser>
        <c:ser>
          <c:idx val="10"/>
          <c:order val="10"/>
          <c:tx>
            <c:strRef>
              <c:f>label 20</c:f>
              <c:strCache>
                <c:ptCount val="1"/>
                <c:pt idx="0">
                  <c:v>Vertical Line</c:v>
                </c:pt>
              </c:strCache>
            </c:strRef>
          </c:tx>
          <c:spPr>
            <a:solidFill>
              <a:srgbClr val="99ccff"/>
            </a:solidFill>
            <a:ln w="28440">
              <a:noFill/>
            </a:ln>
          </c:spP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8440">
                  <a:solidFill>
                    <a:srgbClr val="000000"/>
                  </a:solidFill>
                </a:ln>
              </c:spPr>
            </c:leaderLines>
            <c:extLst>
              <c:ext xmlns:c15="http://schemas.microsoft.com/office/drawing/2012/chart" uri="{CE6537A1-D6FC-4f65-9D91-7224C49458BB}">
                <c15:showLeaderLines val="1"/>
              </c:ext>
            </c:extLst>
          </c:dLbls>
          <c:xVal>
            <c:numRef>
              <c:f>21</c:f>
              <c:numCache>
                <c:formatCode>General</c:formatCode>
                <c:ptCount val="54"/>
                <c:pt idx="0">
                  <c:v>75</c:v>
                </c:pt>
                <c:pt idx="1">
                  <c:v>75</c:v>
                </c:pt>
              </c:numCache>
            </c:numRef>
          </c:xVal>
          <c:yVal>
            <c:numRef>
              <c:f>20</c:f>
              <c:numCache>
                <c:formatCode>General</c:formatCode>
                <c:ptCount val="54"/>
                <c:pt idx="0">
                  <c:v>10</c:v>
                </c:pt>
                <c:pt idx="1">
                  <c:v>0</c:v>
                </c:pt>
              </c:numCache>
            </c:numRef>
          </c:yVal>
          <c:smooth val="0"/>
        </c:ser>
        <c:axId val="88479181"/>
        <c:axId val="71620656"/>
      </c:scatterChart>
      <c:valAx>
        <c:axId val="88479181"/>
        <c:scaling>
          <c:orientation val="minMax"/>
          <c:max val="85"/>
          <c:min val="45"/>
        </c:scaling>
        <c:delete val="0"/>
        <c:axPos val="b"/>
        <c:title>
          <c:tx>
            <c:rich>
              <a:bodyPr rot="0"/>
              <a:lstStyle/>
              <a:p>
                <a:pPr>
                  <a:defRPr b="0" sz="1300" strike="noStrike" u="none">
                    <a:uFillTx/>
                    <a:latin typeface="Arial"/>
                  </a:defRPr>
                </a:pPr>
                <a:r>
                  <a:rPr b="1" sz="1800" strike="noStrike" u="none">
                    <a:solidFill>
                      <a:srgbClr val="000000"/>
                    </a:solidFill>
                    <a:uFillTx/>
                    <a:latin typeface="Calibri"/>
                  </a:rPr>
                  <a:t>Life Expectancy at Birth</a:t>
                </a:r>
              </a:p>
            </c:rich>
          </c:tx>
          <c:layout>
            <c:manualLayout>
              <c:xMode val="edge"/>
              <c:yMode val="edge"/>
              <c:x val="0.388201778765981"/>
              <c:y val="0.877320104787916"/>
            </c:manualLayout>
          </c:layout>
          <c:overlay val="0"/>
          <c:spPr>
            <a:noFill/>
            <a:ln w="0">
              <a:noFill/>
            </a:ln>
          </c:spPr>
        </c:title>
        <c:numFmt formatCode="0"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71620656"/>
        <c:crosses val="max"/>
        <c:crossBetween val="midCat"/>
        <c:majorUnit val="5"/>
      </c:valAx>
      <c:valAx>
        <c:axId val="71620656"/>
        <c:scaling>
          <c:orientation val="maxMin"/>
          <c:max val="10.5"/>
          <c:min val="0"/>
        </c:scaling>
        <c:delete val="0"/>
        <c:axPos val="l"/>
        <c:title>
          <c:tx>
            <c:rich>
              <a:bodyPr rot="-5400000"/>
              <a:lstStyle/>
              <a:p>
                <a:pPr>
                  <a:defRPr b="0" sz="1300" strike="noStrike" u="none">
                    <a:uFillTx/>
                    <a:latin typeface="Arial"/>
                  </a:defRPr>
                </a:pPr>
                <a:r>
                  <a:rPr b="1" sz="1800" strike="noStrike" u="none">
                    <a:solidFill>
                      <a:srgbClr val="000000"/>
                    </a:solidFill>
                    <a:uFillTx/>
                    <a:latin typeface="Calibri"/>
                  </a:rPr>
                  <a:t>Number of Earths</a:t>
                </a:r>
              </a:p>
            </c:rich>
          </c:tx>
          <c:layout>
            <c:manualLayout>
              <c:xMode val="edge"/>
              <c:yMode val="edge"/>
              <c:x val="0.964181489716509"/>
              <c:y val="0.378797168496739"/>
            </c:manualLayout>
          </c:layout>
          <c:overlay val="0"/>
          <c:spPr>
            <a:noFill/>
            <a:ln w="0">
              <a:noFill/>
            </a:ln>
          </c:spPr>
        </c:title>
        <c:numFmt formatCode="0"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88479181"/>
        <c:crosses val="max"/>
        <c:crossBetween val="midCat"/>
        <c:majorUnit val="1"/>
      </c:valAx>
      <c:spPr>
        <a:noFill/>
        <a:ln w="0">
          <a:solidFill>
            <a:srgbClr val="888888"/>
          </a:solidFill>
        </a:ln>
      </c:spPr>
    </c:plotArea>
    <c:legend>
      <c:legendPos val="r"/>
      <c:legendEntry>
        <c:idx val="8"/>
        <c:delete val="1"/>
      </c:legendEntry>
      <c:legendEntry>
        <c:idx val="9"/>
        <c:delete val="1"/>
      </c:legendEntry>
      <c:legendEntry>
        <c:idx val="10"/>
        <c:delete val="1"/>
      </c:legendEntry>
      <c:layout>
        <c:manualLayout>
          <c:xMode val="edge"/>
          <c:yMode val="edge"/>
          <c:x val="0.0306248077703139"/>
          <c:y val="0.274092762343667"/>
          <c:w val="0.255449813750793"/>
          <c:h val="0.450618780338713"/>
        </c:manualLayout>
      </c:layout>
      <c:overlay val="0"/>
      <c:spPr>
        <a:noFill/>
        <a:ln w="0">
          <a:noFill/>
        </a:ln>
      </c:spPr>
      <c:txPr>
        <a:bodyPr/>
        <a:lstStyle/>
        <a:p>
          <a:pPr>
            <a:defRPr b="0" sz="1400" strike="noStrike" u="none">
              <a:solidFill>
                <a:srgbClr val="000000"/>
              </a:solidFill>
              <a:uFillTx/>
              <a:latin typeface="Calibri"/>
            </a:defRPr>
          </a:pPr>
        </a:p>
      </c:txPr>
    </c:legend>
    <c:plotVisOnly val="1"/>
    <c:dispBlanksAs val="gap"/>
  </c:chart>
  <c:spPr>
    <a:solidFill>
      <a:srgbClr val="ffffff"/>
    </a:solidFill>
    <a:ln w="9360">
      <a:solidFill>
        <a:srgbClr val="d9d9d9"/>
      </a:solidFill>
      <a:round/>
    </a:ln>
  </c:spPr>
  <c:userShapes r:id="rId1"/>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214007782101167"/>
          <c:y val="0.0712730925936262"/>
          <c:w val="0.917593107281823"/>
          <c:h val="0.760674220014511"/>
        </c:manualLayout>
      </c:layout>
      <c:scatterChart>
        <c:scatterStyle val="lineMarker"/>
        <c:varyColors val="0"/>
        <c:ser>
          <c:idx val="0"/>
          <c:order val="0"/>
          <c:tx>
            <c:strRef>
              <c:f>label 0</c:f>
              <c:strCache>
                <c:ptCount val="1"/>
                <c:pt idx="0">
                  <c:v>Africa</c:v>
                </c:pt>
              </c:strCache>
            </c:strRef>
          </c:tx>
          <c:spPr>
            <a:solidFill>
              <a:srgbClr val="ffc000"/>
            </a:solidFill>
            <a:ln w="19080">
              <a:noFill/>
            </a:ln>
          </c:spPr>
          <c:marker>
            <c:symbol val="circle"/>
            <c:size val="8"/>
            <c:spPr>
              <a:solidFill>
                <a:srgbClr val="ffc0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c:f>
              <c:numCache>
                <c:formatCode>0.0</c:formatCode>
                <c:ptCount val="54"/>
                <c:pt idx="0">
                  <c:v>77.129</c:v>
                </c:pt>
                <c:pt idx="1">
                  <c:v>61.929</c:v>
                </c:pt>
                <c:pt idx="2">
                  <c:v>65.913</c:v>
                </c:pt>
                <c:pt idx="3">
                  <c:v>61.977</c:v>
                </c:pt>
                <c:pt idx="4">
                  <c:v>60.958</c:v>
                </c:pt>
                <c:pt idx="6">
                  <c:v>54.477</c:v>
                </c:pt>
                <c:pt idx="7">
                  <c:v>52.997</c:v>
                </c:pt>
                <c:pt idx="9">
                  <c:v>63.053</c:v>
                </c:pt>
                <c:pt idx="10">
                  <c:v>59.954</c:v>
                </c:pt>
                <c:pt idx="11">
                  <c:v>70.159</c:v>
                </c:pt>
                <c:pt idx="12">
                  <c:v>61.19</c:v>
                </c:pt>
                <c:pt idx="13">
                  <c:v>62.859</c:v>
                </c:pt>
                <c:pt idx="14">
                  <c:v>65.694</c:v>
                </c:pt>
                <c:pt idx="15">
                  <c:v>62.906</c:v>
                </c:pt>
                <c:pt idx="16">
                  <c:v>63.945</c:v>
                </c:pt>
                <c:pt idx="17">
                  <c:v>58.985</c:v>
                </c:pt>
                <c:pt idx="18">
                  <c:v>58.916</c:v>
                </c:pt>
                <c:pt idx="19">
                  <c:v>62.055</c:v>
                </c:pt>
                <c:pt idx="20">
                  <c:v>53.036</c:v>
                </c:pt>
                <c:pt idx="21">
                  <c:v>61.1</c:v>
                </c:pt>
                <c:pt idx="22">
                  <c:v>72.151</c:v>
                </c:pt>
                <c:pt idx="23">
                  <c:v>65.23</c:v>
                </c:pt>
                <c:pt idx="24">
                  <c:v>62.898</c:v>
                </c:pt>
                <c:pt idx="25">
                  <c:v>59.417</c:v>
                </c:pt>
                <c:pt idx="26">
                  <c:v>64.691</c:v>
                </c:pt>
                <c:pt idx="27">
                  <c:v>73.5146341463415</c:v>
                </c:pt>
                <c:pt idx="28">
                  <c:v>74.973</c:v>
                </c:pt>
                <c:pt idx="29">
                  <c:v>59.625</c:v>
                </c:pt>
                <c:pt idx="30">
                  <c:v>58.059</c:v>
                </c:pt>
                <c:pt idx="31">
                  <c:v>62.08</c:v>
                </c:pt>
                <c:pt idx="32">
                  <c:v>53.633</c:v>
                </c:pt>
                <c:pt idx="33">
                  <c:v>59.861</c:v>
                </c:pt>
                <c:pt idx="34">
                  <c:v>66.604</c:v>
                </c:pt>
                <c:pt idx="35">
                  <c:v>59.391</c:v>
                </c:pt>
                <c:pt idx="37">
                  <c:v>67.129</c:v>
                </c:pt>
                <c:pt idx="38">
                  <c:v>68.794</c:v>
                </c:pt>
                <c:pt idx="39">
                  <c:v>67.913</c:v>
                </c:pt>
                <c:pt idx="40">
                  <c:v>60.411</c:v>
                </c:pt>
                <c:pt idx="41">
                  <c:v>56.107</c:v>
                </c:pt>
                <c:pt idx="42">
                  <c:v>61.48</c:v>
                </c:pt>
                <c:pt idx="43">
                  <c:v>56.36</c:v>
                </c:pt>
                <c:pt idx="44">
                  <c:v>66.782</c:v>
                </c:pt>
                <c:pt idx="45">
                  <c:v>61.588</c:v>
                </c:pt>
                <c:pt idx="46">
                  <c:v>74.263</c:v>
                </c:pt>
                <c:pt idx="47">
                  <c:v>63.638</c:v>
                </c:pt>
                <c:pt idx="48">
                  <c:v>59.766</c:v>
                </c:pt>
                <c:pt idx="49">
                  <c:v>65.645</c:v>
                </c:pt>
                <c:pt idx="50">
                  <c:v>59.743</c:v>
                </c:pt>
                <c:pt idx="51">
                  <c:v>61.803</c:v>
                </c:pt>
                <c:pt idx="52">
                  <c:v>65.578</c:v>
                </c:pt>
                <c:pt idx="53">
                  <c:v>55.567</c:v>
                </c:pt>
              </c:numCache>
            </c:numRef>
          </c:xVal>
          <c:yVal>
            <c:numRef>
              <c:f>0</c:f>
              <c:numCache>
                <c:formatCode>0.0</c:formatCode>
                <c:ptCount val="54"/>
                <c:pt idx="0">
                  <c:v>1.59726398753389</c:v>
                </c:pt>
                <c:pt idx="1">
                  <c:v>0.545248922764518</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c:v>
                </c:pt>
                <c:pt idx="18">
                  <c:v>0.77</c:v>
                </c:pt>
                <c:pt idx="19">
                  <c:v>0.62</c:v>
                </c:pt>
                <c:pt idx="20">
                  <c:v>0.82</c:v>
                </c:pt>
                <c:pt idx="21">
                  <c:v>0.82</c:v>
                </c:pt>
                <c:pt idx="22">
                  <c:v>2.39</c:v>
                </c:pt>
                <c:pt idx="23">
                  <c:v>0.57</c:v>
                </c:pt>
                <c:pt idx="24">
                  <c:v>0.49</c:v>
                </c:pt>
                <c:pt idx="25">
                  <c:v>0.85</c:v>
                </c:pt>
                <c:pt idx="26">
                  <c:v>1.71</c:v>
                </c:pt>
                <c:pt idx="27">
                  <c:v>2.35</c:v>
                </c:pt>
                <c:pt idx="28">
                  <c:v>1.23</c:v>
                </c:pt>
                <c:pt idx="29">
                  <c:v>0.55</c:v>
                </c:pt>
                <c:pt idx="30">
                  <c:v>2.11</c:v>
                </c:pt>
                <c:pt idx="31">
                  <c:v>0.92</c:v>
                </c:pt>
                <c:pt idx="32">
                  <c:v>0.55</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c:v>
                </c:pt>
              </c:numCache>
            </c:numRef>
          </c:yVal>
          <c:smooth val="0"/>
        </c:ser>
        <c:ser>
          <c:idx val="1"/>
          <c:order val="1"/>
          <c:tx>
            <c:strRef>
              <c:f>label 2</c:f>
              <c:strCache>
                <c:ptCount val="1"/>
                <c:pt idx="0">
                  <c:v>Middle East/Central Asia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3</c:f>
              <c:numCache>
                <c:formatCode>0.0</c:formatCode>
                <c:ptCount val="54"/>
                <c:pt idx="0">
                  <c:v>73.372</c:v>
                </c:pt>
                <c:pt idx="1">
                  <c:v>62.879</c:v>
                </c:pt>
                <c:pt idx="2">
                  <c:v>79.246</c:v>
                </c:pt>
                <c:pt idx="3">
                  <c:v>73.488</c:v>
                </c:pt>
                <c:pt idx="4">
                  <c:v>71.587</c:v>
                </c:pt>
                <c:pt idx="5">
                  <c:v>74.556</c:v>
                </c:pt>
                <c:pt idx="6">
                  <c:v>71.336</c:v>
                </c:pt>
                <c:pt idx="7">
                  <c:v>82.7</c:v>
                </c:pt>
                <c:pt idx="8">
                  <c:v>74.44</c:v>
                </c:pt>
                <c:pt idx="9">
                  <c:v>74.215</c:v>
                </c:pt>
                <c:pt idx="10">
                  <c:v>72.0487804878049</c:v>
                </c:pt>
                <c:pt idx="11">
                  <c:v>80.264</c:v>
                </c:pt>
                <c:pt idx="12">
                  <c:v>74.416</c:v>
                </c:pt>
                <c:pt idx="13">
                  <c:v>81.559</c:v>
                </c:pt>
                <c:pt idx="14">
                  <c:v>77.905</c:v>
                </c:pt>
                <c:pt idx="15">
                  <c:v>71.288</c:v>
                </c:pt>
                <c:pt idx="17">
                  <c:v>69.41</c:v>
                </c:pt>
                <c:pt idx="18">
                  <c:v>73.935</c:v>
                </c:pt>
                <c:pt idx="19">
                  <c:v>78.475</c:v>
                </c:pt>
                <c:pt idx="20">
                  <c:v>79.196</c:v>
                </c:pt>
                <c:pt idx="21">
                  <c:v>71.674</c:v>
                </c:pt>
                <c:pt idx="22">
                  <c:v>63.72</c:v>
                </c:pt>
                <c:pt idx="23">
                  <c:v>73.444</c:v>
                </c:pt>
              </c:numCache>
            </c:numRef>
          </c:xVal>
          <c:yVal>
            <c:numRef>
              <c:f>2</c:f>
              <c:numCache>
                <c:formatCode>0.0</c:formatCode>
                <c:ptCount val="54"/>
                <c:pt idx="0">
                  <c:v>1.75</c:v>
                </c:pt>
                <c:pt idx="1">
                  <c:v>0.5</c:v>
                </c:pt>
                <c:pt idx="2">
                  <c:v>5.13</c:v>
                </c:pt>
                <c:pt idx="3">
                  <c:v>1.5</c:v>
                </c:pt>
                <c:pt idx="4">
                  <c:v>2.14</c:v>
                </c:pt>
                <c:pt idx="5">
                  <c:v>2.31</c:v>
                </c:pt>
                <c:pt idx="6">
                  <c:v>1.38</c:v>
                </c:pt>
                <c:pt idx="7">
                  <c:v>3.36</c:v>
                </c:pt>
                <c:pt idx="8">
                  <c:v>3.32</c:v>
                </c:pt>
                <c:pt idx="9">
                  <c:v>0.94</c:v>
                </c:pt>
                <c:pt idx="10">
                  <c:v>1.25</c:v>
                </c:pt>
                <c:pt idx="11">
                  <c:v>5.02</c:v>
                </c:pt>
                <c:pt idx="12">
                  <c:v>1.58</c:v>
                </c:pt>
                <c:pt idx="13">
                  <c:v>9.96</c:v>
                </c:pt>
                <c:pt idx="14">
                  <c:v>3.8</c:v>
                </c:pt>
                <c:pt idx="15">
                  <c:v>0.76</c:v>
                </c:pt>
                <c:pt idx="17">
                  <c:v>4.1</c:v>
                </c:pt>
                <c:pt idx="18">
                  <c:v>4.02</c:v>
                </c:pt>
                <c:pt idx="19">
                  <c:v>2.32</c:v>
                </c:pt>
                <c:pt idx="20">
                  <c:v>4.45</c:v>
                </c:pt>
                <c:pt idx="21">
                  <c:v>1.5</c:v>
                </c:pt>
                <c:pt idx="22">
                  <c:v>0.41</c:v>
                </c:pt>
                <c:pt idx="23">
                  <c:v>0.83</c:v>
                </c:pt>
              </c:numCache>
            </c:numRef>
          </c:yVal>
          <c:smooth val="0"/>
        </c:ser>
        <c:ser>
          <c:idx val="2"/>
          <c:order val="2"/>
          <c:tx>
            <c:strRef>
              <c:f>label 4</c:f>
              <c:strCache>
                <c:ptCount val="1"/>
                <c:pt idx="0">
                  <c:v>Asia-Pacific</c:v>
                </c:pt>
              </c:strCache>
            </c:strRef>
          </c:tx>
          <c:spPr>
            <a:solidFill>
              <a:srgbClr val="17375e"/>
            </a:solidFill>
            <a:ln w="28440">
              <a:noFill/>
            </a:ln>
          </c:spPr>
          <c:marker>
            <c:symbol val="circle"/>
            <c:size val="8"/>
            <c:spPr>
              <a:solidFill>
                <a:srgbClr val="17375e"/>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8440">
                  <a:solidFill>
                    <a:srgbClr val="000000"/>
                  </a:solidFill>
                </a:ln>
              </c:spPr>
            </c:leaderLines>
            <c:extLst>
              <c:ext xmlns:c15="http://schemas.microsoft.com/office/drawing/2012/chart" uri="{CE6537A1-D6FC-4f65-9D91-7224C49458BB}">
                <c15:showLeaderLines val="1"/>
              </c:ext>
            </c:extLst>
          </c:dLbls>
          <c:xVal>
            <c:numRef>
              <c:f>5</c:f>
              <c:numCache>
                <c:formatCode>0.0</c:formatCode>
                <c:ptCount val="54"/>
                <c:pt idx="0">
                  <c:v>83.2</c:v>
                </c:pt>
                <c:pt idx="1">
                  <c:v>73.698</c:v>
                </c:pt>
                <c:pt idx="2">
                  <c:v>72.229</c:v>
                </c:pt>
                <c:pt idx="3">
                  <c:v>70.742</c:v>
                </c:pt>
                <c:pt idx="5">
                  <c:v>67.256</c:v>
                </c:pt>
                <c:pt idx="6">
                  <c:v>76.61</c:v>
                </c:pt>
                <c:pt idx="8">
                  <c:v>68.312</c:v>
                </c:pt>
                <c:pt idx="9">
                  <c:v>83.55</c:v>
                </c:pt>
                <c:pt idx="10">
                  <c:v>67.744</c:v>
                </c:pt>
                <c:pt idx="11">
                  <c:v>68.25</c:v>
                </c:pt>
                <c:pt idx="12">
                  <c:v>83.9963414634146</c:v>
                </c:pt>
                <c:pt idx="13">
                  <c:v>69.896</c:v>
                </c:pt>
                <c:pt idx="14">
                  <c:v>73.578</c:v>
                </c:pt>
                <c:pt idx="15">
                  <c:v>82.6804878048781</c:v>
                </c:pt>
                <c:pt idx="16">
                  <c:v>68.999</c:v>
                </c:pt>
                <c:pt idx="17">
                  <c:v>76.26</c:v>
                </c:pt>
                <c:pt idx="19">
                  <c:v>72.667</c:v>
                </c:pt>
                <c:pt idx="20">
                  <c:v>70.484</c:v>
                </c:pt>
                <c:pt idx="23">
                  <c:v>82.7609756097561</c:v>
                </c:pt>
                <c:pt idx="25">
                  <c:v>66.431</c:v>
                </c:pt>
                <c:pt idx="26">
                  <c:v>65.958</c:v>
                </c:pt>
                <c:pt idx="27">
                  <c:v>72.187</c:v>
                </c:pt>
                <c:pt idx="28">
                  <c:v>69.056</c:v>
                </c:pt>
                <c:pt idx="29">
                  <c:v>82.8951219512195</c:v>
                </c:pt>
                <c:pt idx="30">
                  <c:v>79.68</c:v>
                </c:pt>
                <c:pt idx="31">
                  <c:v>71.27</c:v>
                </c:pt>
                <c:pt idx="32">
                  <c:v>74.58</c:v>
                </c:pt>
                <c:pt idx="33">
                  <c:v>72.598</c:v>
                </c:pt>
                <c:pt idx="34">
                  <c:v>78.587</c:v>
                </c:pt>
              </c:numCache>
            </c:numRef>
          </c:xVal>
          <c:yVal>
            <c:numRef>
              <c:f>4</c:f>
              <c:numCache>
                <c:formatCode>0.0</c:formatCode>
                <c:ptCount val="54"/>
                <c:pt idx="0">
                  <c:v>4.86</c:v>
                </c:pt>
                <c:pt idx="1">
                  <c:v>0.5</c:v>
                </c:pt>
                <c:pt idx="2">
                  <c:v>3</c:v>
                </c:pt>
                <c:pt idx="3">
                  <c:v>2.09</c:v>
                </c:pt>
                <c:pt idx="5">
                  <c:v>0.74</c:v>
                </c:pt>
                <c:pt idx="6">
                  <c:v>0.82</c:v>
                </c:pt>
                <c:pt idx="8">
                  <c:v>1.89</c:v>
                </c:pt>
                <c:pt idx="9">
                  <c:v>3.13</c:v>
                </c:pt>
                <c:pt idx="10">
                  <c:v>0.74</c:v>
                </c:pt>
                <c:pt idx="11">
                  <c:v>1.2</c:v>
                </c:pt>
                <c:pt idx="12">
                  <c:v>2.83</c:v>
                </c:pt>
                <c:pt idx="13">
                  <c:v>1.14</c:v>
                </c:pt>
                <c:pt idx="14">
                  <c:v>0.78</c:v>
                </c:pt>
                <c:pt idx="15">
                  <c:v>3.72</c:v>
                </c:pt>
                <c:pt idx="16">
                  <c:v>0.76</c:v>
                </c:pt>
                <c:pt idx="17">
                  <c:v>2.79</c:v>
                </c:pt>
                <c:pt idx="19">
                  <c:v>5.82</c:v>
                </c:pt>
                <c:pt idx="20">
                  <c:v>0.58</c:v>
                </c:pt>
                <c:pt idx="23">
                  <c:v>3.75</c:v>
                </c:pt>
                <c:pt idx="25">
                  <c:v>0.53</c:v>
                </c:pt>
                <c:pt idx="26">
                  <c:v>0.82</c:v>
                </c:pt>
                <c:pt idx="27">
                  <c:v>0.84</c:v>
                </c:pt>
                <c:pt idx="28">
                  <c:v>0.6</c:v>
                </c:pt>
                <c:pt idx="29">
                  <c:v>7.02</c:v>
                </c:pt>
                <c:pt idx="30">
                  <c:v>1.57</c:v>
                </c:pt>
                <c:pt idx="31">
                  <c:v>2.41</c:v>
                </c:pt>
                <c:pt idx="32">
                  <c:v>1.73</c:v>
                </c:pt>
                <c:pt idx="33">
                  <c:v>1.33</c:v>
                </c:pt>
                <c:pt idx="34">
                  <c:v>2.39</c:v>
                </c:pt>
              </c:numCache>
            </c:numRef>
          </c:yVal>
          <c:smooth val="0"/>
        </c:ser>
        <c:ser>
          <c:idx val="3"/>
          <c:order val="3"/>
          <c:tx>
            <c:strRef>
              <c:f>label 6</c:f>
              <c:strCache>
                <c:ptCount val="1"/>
                <c:pt idx="0">
                  <c:v>South America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7</c:f>
              <c:numCache>
                <c:formatCode>0.0</c:formatCode>
                <c:ptCount val="54"/>
                <c:pt idx="0">
                  <c:v>76.064</c:v>
                </c:pt>
                <c:pt idx="1">
                  <c:v>64.928</c:v>
                </c:pt>
                <c:pt idx="2">
                  <c:v>73.425</c:v>
                </c:pt>
                <c:pt idx="3">
                  <c:v>79.519</c:v>
                </c:pt>
                <c:pt idx="4">
                  <c:v>73.659</c:v>
                </c:pt>
                <c:pt idx="5">
                  <c:v>77.894</c:v>
                </c:pt>
                <c:pt idx="7">
                  <c:v>65.989</c:v>
                </c:pt>
                <c:pt idx="9">
                  <c:v>73.385</c:v>
                </c:pt>
                <c:pt idx="10">
                  <c:v>70.289</c:v>
                </c:pt>
                <c:pt idx="12">
                  <c:v>71.105</c:v>
                </c:pt>
              </c:numCache>
            </c:numRef>
          </c:xVal>
          <c:yVal>
            <c:numRef>
              <c:f>6</c:f>
              <c:numCache>
                <c:formatCode>0.0</c:formatCode>
                <c:ptCount val="54"/>
                <c:pt idx="0">
                  <c:v>2.15</c:v>
                </c:pt>
                <c:pt idx="1">
                  <c:v>1.86</c:v>
                </c:pt>
                <c:pt idx="2">
                  <c:v>1.6</c:v>
                </c:pt>
                <c:pt idx="3">
                  <c:v>2.61</c:v>
                </c:pt>
                <c:pt idx="4">
                  <c:v>1.35</c:v>
                </c:pt>
                <c:pt idx="5">
                  <c:v>1.24</c:v>
                </c:pt>
                <c:pt idx="7">
                  <c:v>1.62</c:v>
                </c:pt>
                <c:pt idx="9">
                  <c:v>1.64</c:v>
                </c:pt>
                <c:pt idx="10">
                  <c:v>1.99</c:v>
                </c:pt>
                <c:pt idx="12">
                  <c:v>1.32</c:v>
                </c:pt>
              </c:numCache>
            </c:numRef>
          </c:yVal>
          <c:smooth val="0"/>
        </c:ser>
        <c:ser>
          <c:idx val="4"/>
          <c:order val="4"/>
          <c:tx>
            <c:strRef>
              <c:f>label 8</c:f>
              <c:strCache>
                <c:ptCount val="1"/>
                <c:pt idx="0">
                  <c:v>Central America/Caribbean</c:v>
                </c:pt>
              </c:strCache>
            </c:strRef>
          </c:tx>
          <c:spPr>
            <a:solidFill>
              <a:srgbClr val="009242"/>
            </a:solidFill>
            <a:ln w="19080">
              <a:noFill/>
            </a:ln>
          </c:spPr>
          <c:marker>
            <c:symbol val="circle"/>
            <c:size val="8"/>
            <c:spPr>
              <a:solidFill>
                <a:srgbClr val="009242"/>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9</c:f>
              <c:numCache>
                <c:formatCode>0.0</c:formatCode>
                <c:ptCount val="54"/>
                <c:pt idx="0">
                  <c:v>79.236</c:v>
                </c:pt>
                <c:pt idx="1">
                  <c:v>74.358</c:v>
                </c:pt>
                <c:pt idx="2">
                  <c:v>77.706</c:v>
                </c:pt>
                <c:pt idx="4">
                  <c:v>77.32</c:v>
                </c:pt>
                <c:pt idx="5">
                  <c:v>78.155</c:v>
                </c:pt>
                <c:pt idx="6">
                  <c:v>72.981</c:v>
                </c:pt>
                <c:pt idx="7">
                  <c:v>74.17</c:v>
                </c:pt>
                <c:pt idx="8">
                  <c:v>71.475</c:v>
                </c:pt>
                <c:pt idx="9">
                  <c:v>75.335</c:v>
                </c:pt>
                <c:pt idx="11">
                  <c:v>68.674</c:v>
                </c:pt>
                <c:pt idx="12">
                  <c:v>63.728</c:v>
                </c:pt>
                <c:pt idx="13">
                  <c:v>70.728</c:v>
                </c:pt>
                <c:pt idx="16">
                  <c:v>74.615</c:v>
                </c:pt>
                <c:pt idx="17">
                  <c:v>76.826</c:v>
                </c:pt>
                <c:pt idx="18">
                  <c:v>71.294</c:v>
                </c:pt>
                <c:pt idx="19">
                  <c:v>68.972</c:v>
                </c:pt>
                <c:pt idx="20">
                  <c:v>74.708</c:v>
                </c:pt>
              </c:numCache>
            </c:numRef>
          </c:xVal>
          <c:yVal>
            <c:numRef>
              <c:f>8</c:f>
              <c:numCache>
                <c:formatCode>0.0</c:formatCode>
                <c:ptCount val="54"/>
                <c:pt idx="0">
                  <c:v>3.79</c:v>
                </c:pt>
                <c:pt idx="1">
                  <c:v>4.27</c:v>
                </c:pt>
                <c:pt idx="2">
                  <c:v>3.16</c:v>
                </c:pt>
                <c:pt idx="4">
                  <c:v>1.73</c:v>
                </c:pt>
                <c:pt idx="5">
                  <c:v>1.13</c:v>
                </c:pt>
                <c:pt idx="6">
                  <c:v>2.69</c:v>
                </c:pt>
                <c:pt idx="7">
                  <c:v>1.64</c:v>
                </c:pt>
                <c:pt idx="8">
                  <c:v>1.56</c:v>
                </c:pt>
                <c:pt idx="9">
                  <c:v>1.99</c:v>
                </c:pt>
                <c:pt idx="11">
                  <c:v>1.39</c:v>
                </c:pt>
                <c:pt idx="12">
                  <c:v>0.33</c:v>
                </c:pt>
                <c:pt idx="13">
                  <c:v>1.15</c:v>
                </c:pt>
                <c:pt idx="16">
                  <c:v>1.2</c:v>
                </c:pt>
                <c:pt idx="17">
                  <c:v>2.09</c:v>
                </c:pt>
                <c:pt idx="18">
                  <c:v>2.61</c:v>
                </c:pt>
                <c:pt idx="19">
                  <c:v>2.07</c:v>
                </c:pt>
                <c:pt idx="20">
                  <c:v>2.67</c:v>
                </c:pt>
              </c:numCache>
            </c:numRef>
          </c:yVal>
          <c:smooth val="0"/>
        </c:ser>
        <c:ser>
          <c:idx val="5"/>
          <c:order val="5"/>
          <c:tx>
            <c:strRef>
              <c:f>label 10</c:f>
              <c:strCache>
                <c:ptCount val="1"/>
                <c:pt idx="0">
                  <c:v>North America</c:v>
                </c:pt>
              </c:strCache>
            </c:strRef>
          </c:tx>
          <c:spPr>
            <a:solidFill>
              <a:srgbClr val="808080"/>
            </a:solidFill>
            <a:ln w="19080">
              <a:noFill/>
            </a:ln>
          </c:spPr>
          <c:marker>
            <c:symbol val="circle"/>
            <c:size val="8"/>
            <c:spPr>
              <a:solidFill>
                <a:srgbClr val="80808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11</c:f>
              <c:numCache>
                <c:formatCode>0.0</c:formatCode>
                <c:ptCount val="54"/>
                <c:pt idx="0">
                  <c:v>81.2956097560976</c:v>
                </c:pt>
                <c:pt idx="1">
                  <c:v>74.832</c:v>
                </c:pt>
                <c:pt idx="2">
                  <c:v>77.4341463414634</c:v>
                </c:pt>
              </c:numCache>
            </c:numRef>
          </c:xVal>
          <c:yVal>
            <c:numRef>
              <c:f>10</c:f>
              <c:numCache>
                <c:formatCode>0.0</c:formatCode>
                <c:ptCount val="54"/>
                <c:pt idx="0">
                  <c:v>5.56</c:v>
                </c:pt>
                <c:pt idx="1">
                  <c:v>1.72</c:v>
                </c:pt>
                <c:pt idx="2">
                  <c:v>5.24</c:v>
                </c:pt>
              </c:numCache>
            </c:numRef>
          </c:yVal>
          <c:smooth val="0"/>
        </c:ser>
        <c:ser>
          <c:idx val="6"/>
          <c:order val="6"/>
          <c:tx>
            <c:strRef>
              <c:f>label 12</c:f>
              <c:strCache>
                <c:ptCount val="1"/>
                <c:pt idx="0">
                  <c:v>EU</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13</c:f>
              <c:numCache>
                <c:formatCode>0.0</c:formatCode>
                <c:ptCount val="54"/>
                <c:pt idx="0">
                  <c:v>81.0926829268293</c:v>
                </c:pt>
                <c:pt idx="1">
                  <c:v>74.3609756097561</c:v>
                </c:pt>
                <c:pt idx="2">
                  <c:v>81.889</c:v>
                </c:pt>
                <c:pt idx="3">
                  <c:v>81.3048780487805</c:v>
                </c:pt>
                <c:pt idx="4">
                  <c:v>77.9439024390244</c:v>
                </c:pt>
                <c:pt idx="5">
                  <c:v>81.1878048780488</c:v>
                </c:pt>
                <c:pt idx="6">
                  <c:v>82.2292682926829</c:v>
                </c:pt>
                <c:pt idx="7">
                  <c:v>80.7056097560976</c:v>
                </c:pt>
                <c:pt idx="8">
                  <c:v>80.6365853658537</c:v>
                </c:pt>
                <c:pt idx="9">
                  <c:v>76.0170731707317</c:v>
                </c:pt>
                <c:pt idx="10">
                  <c:v>77.5756097560976</c:v>
                </c:pt>
                <c:pt idx="11">
                  <c:v>83.0560975609756</c:v>
                </c:pt>
                <c:pt idx="12">
                  <c:v>82.9</c:v>
                </c:pt>
                <c:pt idx="13">
                  <c:v>74.5804878048781</c:v>
                </c:pt>
                <c:pt idx="14">
                  <c:v>75.7926829268293</c:v>
                </c:pt>
                <c:pt idx="15">
                  <c:v>82.7</c:v>
                </c:pt>
                <c:pt idx="16">
                  <c:v>81.7146341463415</c:v>
                </c:pt>
                <c:pt idx="17">
                  <c:v>79.0292682926829</c:v>
                </c:pt>
                <c:pt idx="18">
                  <c:v>77.3048780487805</c:v>
                </c:pt>
                <c:pt idx="19">
                  <c:v>81.5804878048781</c:v>
                </c:pt>
                <c:pt idx="20">
                  <c:v>75.3048780487805</c:v>
                </c:pt>
                <c:pt idx="21">
                  <c:v>81.2829268292683</c:v>
                </c:pt>
                <c:pt idx="22">
                  <c:v>77.0658536585366</c:v>
                </c:pt>
                <c:pt idx="23">
                  <c:v>83.0829268292683</c:v>
                </c:pt>
                <c:pt idx="24">
                  <c:v>83.109756097561</c:v>
                </c:pt>
                <c:pt idx="25">
                  <c:v>81.6975609756098</c:v>
                </c:pt>
                <c:pt idx="26">
                  <c:v>83.0463414634147</c:v>
                </c:pt>
              </c:numCache>
            </c:numRef>
          </c:xVal>
          <c:yVal>
            <c:numRef>
              <c:f>12</c:f>
              <c:numCache>
                <c:formatCode>0.0</c:formatCode>
                <c:ptCount val="54"/>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4.02</c:v>
                </c:pt>
                <c:pt idx="25">
                  <c:v>3.98</c:v>
                </c:pt>
                <c:pt idx="26">
                  <c:v>8.48</c:v>
                </c:pt>
              </c:numCache>
            </c:numRef>
          </c:yVal>
          <c:smooth val="0"/>
        </c:ser>
        <c:ser>
          <c:idx val="7"/>
          <c:order val="7"/>
          <c:tx>
            <c:strRef>
              <c:f>label 14</c:f>
              <c:strCache>
                <c:ptCount val="1"/>
                <c:pt idx="0">
                  <c:v>Non-EU Europe</c:v>
                </c:pt>
              </c:strCache>
            </c:strRef>
          </c:tx>
          <c:spPr>
            <a:solidFill>
              <a:srgbClr val="c3d69b"/>
            </a:solidFill>
            <a:ln w="19080">
              <a:noFill/>
            </a:ln>
          </c:spPr>
          <c:marker>
            <c:symbol val="circle"/>
            <c:size val="8"/>
            <c:spPr>
              <a:solidFill>
                <a:srgbClr val="c3d69b"/>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15</c:f>
              <c:numCache>
                <c:formatCode>0.0</c:formatCode>
                <c:ptCount val="54"/>
                <c:pt idx="0">
                  <c:v>76.833</c:v>
                </c:pt>
                <c:pt idx="1">
                  <c:v>73.1114634146342</c:v>
                </c:pt>
                <c:pt idx="2">
                  <c:v>75.293</c:v>
                </c:pt>
                <c:pt idx="4">
                  <c:v>74.4248780487805</c:v>
                </c:pt>
                <c:pt idx="5">
                  <c:v>82.5609756097561</c:v>
                </c:pt>
                <c:pt idx="6">
                  <c:v>72.5456097560976</c:v>
                </c:pt>
                <c:pt idx="7">
                  <c:v>83.4536585365854</c:v>
                </c:pt>
                <c:pt idx="8">
                  <c:v>82.0585365853659</c:v>
                </c:pt>
                <c:pt idx="9">
                  <c:v>75.4821951219512</c:v>
                </c:pt>
                <c:pt idx="10">
                  <c:v>76.1878048780488</c:v>
                </c:pt>
              </c:numCache>
            </c:numRef>
          </c:xVal>
          <c:yVal>
            <c:numRef>
              <c:f>14</c:f>
              <c:numCache>
                <c:formatCode>0.0</c:formatCode>
                <c:ptCount val="54"/>
                <c:pt idx="0">
                  <c:v>1.45</c:v>
                </c:pt>
                <c:pt idx="1">
                  <c:v>3.05</c:v>
                </c:pt>
                <c:pt idx="2">
                  <c:v>3.03</c:v>
                </c:pt>
                <c:pt idx="4">
                  <c:v>2.09</c:v>
                </c:pt>
                <c:pt idx="5">
                  <c:v>2.99</c:v>
                </c:pt>
                <c:pt idx="6">
                  <c:v>4.04</c:v>
                </c:pt>
                <c:pt idx="7">
                  <c:v>3</c:v>
                </c:pt>
                <c:pt idx="8">
                  <c:v>2.67</c:v>
                </c:pt>
                <c:pt idx="9">
                  <c:v>2.73</c:v>
                </c:pt>
                <c:pt idx="10">
                  <c:v>3.02</c:v>
                </c:pt>
              </c:numCache>
            </c:numRef>
          </c:yVal>
          <c:smooth val="0"/>
        </c:ser>
        <c:ser>
          <c:idx val="8"/>
          <c:order val="8"/>
          <c:tx>
            <c:strRef>
              <c:f>label 16</c:f>
              <c:strCache>
                <c:ptCount val="1"/>
                <c:pt idx="0">
                  <c:v>Horizontal Line</c:v>
                </c:pt>
              </c:strCache>
            </c:strRef>
          </c:tx>
          <c:spPr>
            <a:solidFill>
              <a:srgbClr val="009242"/>
            </a:solidFill>
            <a:ln w="19080">
              <a:solidFill>
                <a:srgbClr val="009242"/>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17</c:f>
              <c:numCache>
                <c:formatCode>General</c:formatCode>
                <c:ptCount val="54"/>
                <c:pt idx="0">
                  <c:v>45</c:v>
                </c:pt>
                <c:pt idx="1">
                  <c:v>85</c:v>
                </c:pt>
              </c:numCache>
            </c:numRef>
          </c:xVal>
          <c:yVal>
            <c:numRef>
              <c:f>16</c:f>
              <c:numCache>
                <c:formatCode>General</c:formatCode>
                <c:ptCount val="54"/>
                <c:pt idx="0">
                  <c:v>1</c:v>
                </c:pt>
                <c:pt idx="1">
                  <c:v>1</c:v>
                </c:pt>
              </c:numCache>
            </c:numRef>
          </c:yVal>
          <c:smooth val="0"/>
        </c:ser>
        <c:axId val="13300667"/>
        <c:axId val="75301110"/>
      </c:scatterChart>
      <c:valAx>
        <c:axId val="13300667"/>
        <c:scaling>
          <c:orientation val="minMax"/>
          <c:max val="85"/>
          <c:min val="45"/>
        </c:scaling>
        <c:delete val="0"/>
        <c:axPos val="b"/>
        <c:title>
          <c:tx>
            <c:rich>
              <a:bodyPr rot="0"/>
              <a:lstStyle/>
              <a:p>
                <a:pPr>
                  <a:defRPr b="0" sz="1300" strike="noStrike" u="none">
                    <a:uFillTx/>
                    <a:latin typeface="Arial"/>
                  </a:defRPr>
                </a:pPr>
                <a:r>
                  <a:rPr b="1" sz="1800" strike="noStrike" u="none">
                    <a:solidFill>
                      <a:srgbClr val="000000"/>
                    </a:solidFill>
                    <a:uFillTx/>
                    <a:latin typeface="Calibri"/>
                  </a:rPr>
                  <a:t>Life Expectancy at Birth</a:t>
                </a:r>
              </a:p>
            </c:rich>
          </c:tx>
          <c:layout>
            <c:manualLayout>
              <c:xMode val="edge"/>
              <c:yMode val="edge"/>
              <c:x val="0.388201778765981"/>
              <c:y val="0.877323212591394"/>
            </c:manualLayout>
          </c:layout>
          <c:overlay val="0"/>
          <c:spPr>
            <a:noFill/>
            <a:ln w="0">
              <a:noFill/>
            </a:ln>
          </c:spPr>
        </c:title>
        <c:numFmt formatCode="0.0" sourceLinked="0"/>
        <c:majorTickMark val="out"/>
        <c:minorTickMark val="none"/>
        <c:tickLblPos val="low"/>
        <c:spPr>
          <a:ln w="9360">
            <a:solidFill>
              <a:srgbClr val="878787"/>
            </a:solidFill>
            <a:round/>
          </a:ln>
        </c:spPr>
        <c:txPr>
          <a:bodyPr/>
          <a:lstStyle/>
          <a:p>
            <a:pPr>
              <a:defRPr b="0" sz="1000" strike="noStrike" u="none">
                <a:solidFill>
                  <a:srgbClr val="000000"/>
                </a:solidFill>
                <a:uFillTx/>
                <a:latin typeface="Calibri"/>
              </a:defRPr>
            </a:pPr>
          </a:p>
        </c:txPr>
        <c:crossAx val="75301110"/>
        <c:crossesAt val="0"/>
        <c:crossBetween val="midCat"/>
        <c:majorUnit val="5"/>
      </c:valAx>
      <c:valAx>
        <c:axId val="75301110"/>
        <c:scaling>
          <c:orientation val="minMax"/>
          <c:max val="10.5"/>
          <c:min val="0"/>
        </c:scaling>
        <c:delete val="0"/>
        <c:axPos val="l"/>
        <c:title>
          <c:tx>
            <c:rich>
              <a:bodyPr rot="-5400000"/>
              <a:lstStyle/>
              <a:p>
                <a:pPr>
                  <a:defRPr b="0" sz="1300" strike="noStrike" u="none">
                    <a:uFillTx/>
                    <a:latin typeface="Arial"/>
                  </a:defRPr>
                </a:pPr>
                <a:r>
                  <a:rPr b="1" sz="1800" strike="noStrike" u="none">
                    <a:solidFill>
                      <a:srgbClr val="000000"/>
                    </a:solidFill>
                    <a:uFillTx/>
                    <a:latin typeface="Calibri"/>
                  </a:rPr>
                  <a:t>Number of Earths</a:t>
                </a:r>
              </a:p>
            </c:rich>
          </c:tx>
          <c:layout>
            <c:manualLayout>
              <c:xMode val="edge"/>
              <c:yMode val="edge"/>
              <c:x val="0.964181489716509"/>
              <c:y val="0.37880225484177"/>
            </c:manualLayout>
          </c:layout>
          <c:overlay val="0"/>
          <c:spPr>
            <a:noFill/>
            <a:ln w="0">
              <a:noFill/>
            </a:ln>
          </c:spPr>
        </c:title>
        <c:numFmt formatCode="0"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13300667"/>
        <c:crosses val="max"/>
        <c:crossBetween val="midCat"/>
        <c:majorUnit val="1"/>
      </c:valAx>
      <c:spPr>
        <a:noFill/>
        <a:ln w="0">
          <a:noFill/>
        </a:ln>
      </c:spPr>
    </c:plotArea>
    <c:legend>
      <c:legendPos val="r"/>
      <c:legendEntry>
        <c:idx val="8"/>
        <c:delete val="1"/>
      </c:legendEntry>
      <c:layout>
        <c:manualLayout>
          <c:xMode val="edge"/>
          <c:yMode val="edge"/>
          <c:x val="0.0444628542815535"/>
          <c:y val="0.298095085957455"/>
          <c:w val="0.203871605143433"/>
          <c:h val="0.319567295050605"/>
        </c:manualLayout>
      </c:layout>
      <c:overlay val="0"/>
      <c:spPr>
        <a:noFill/>
        <a:ln w="0">
          <a:noFill/>
        </a:ln>
      </c:spPr>
      <c:txPr>
        <a:bodyPr/>
        <a:lstStyle/>
        <a:p>
          <a:pPr>
            <a:defRPr b="0" sz="1400" strike="noStrike" u="none">
              <a:solidFill>
                <a:srgbClr val="000000"/>
              </a:solidFill>
              <a:uFillTx/>
              <a:latin typeface="Calibri"/>
            </a:defRPr>
          </a:pPr>
        </a:p>
      </c:txPr>
    </c:legend>
    <c:plotVisOnly val="1"/>
    <c:dispBlanksAs val="gap"/>
  </c:chart>
  <c:spPr>
    <a:solidFill>
      <a:srgbClr val="ffffff"/>
    </a:solidFill>
    <a:ln w="9360">
      <a:solidFill>
        <a:srgbClr val="d9d9d9"/>
      </a:solidFill>
      <a:round/>
    </a:ln>
  </c:spPr>
  <c:userShapes r:id="rId1"/>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214176617606221"/>
          <c:y val="0.107853519870687"/>
          <c:w val="0.917592335462372"/>
          <c:h val="0.724039908589265"/>
        </c:manualLayout>
      </c:layout>
      <c:scatterChart>
        <c:scatterStyle val="lineMarker"/>
        <c:varyColors val="0"/>
        <c:ser>
          <c:idx val="0"/>
          <c:order val="0"/>
          <c:tx>
            <c:strRef>
              <c:f>label 0</c:f>
              <c:strCache>
                <c:ptCount val="1"/>
                <c:pt idx="0">
                  <c:v>Africa</c:v>
                </c:pt>
              </c:strCache>
            </c:strRef>
          </c:tx>
          <c:spPr>
            <a:solidFill>
              <a:srgbClr val="ffc000"/>
            </a:solidFill>
            <a:ln w="19080">
              <a:noFill/>
            </a:ln>
          </c:spPr>
          <c:marker>
            <c:symbol val="circle"/>
            <c:size val="8"/>
            <c:spPr>
              <a:solidFill>
                <a:srgbClr val="ffc0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c:f>
              <c:numCache>
                <c:formatCode>_(* #,##0.00_);_(* \(#,##0.00\);_(* \-??_);_(@_)</c:formatCode>
                <c:ptCount val="54"/>
                <c:pt idx="0">
                  <c:v>12524.6</c:v>
                </c:pt>
                <c:pt idx="1">
                  <c:v>5880.91</c:v>
                </c:pt>
                <c:pt idx="2">
                  <c:v>15518</c:v>
                </c:pt>
                <c:pt idx="3">
                  <c:v>724.809</c:v>
                </c:pt>
                <c:pt idx="4">
                  <c:v>3746.4</c:v>
                </c:pt>
                <c:pt idx="6">
                  <c:v>915.689</c:v>
                </c:pt>
                <c:pt idx="7">
                  <c:v>2062.21</c:v>
                </c:pt>
                <c:pt idx="9">
                  <c:v>3681.65</c:v>
                </c:pt>
                <c:pt idx="10">
                  <c:v>3431.82</c:v>
                </c:pt>
                <c:pt idx="11">
                  <c:v>13697.9</c:v>
                </c:pt>
                <c:pt idx="12">
                  <c:v>16485.6</c:v>
                </c:pt>
                <c:pt idx="13">
                  <c:v>5543.93</c:v>
                </c:pt>
                <c:pt idx="14">
                  <c:v>15419.5</c:v>
                </c:pt>
                <c:pt idx="15">
                  <c:v>2261.62</c:v>
                </c:pt>
                <c:pt idx="16">
                  <c:v>5718.45</c:v>
                </c:pt>
                <c:pt idx="17">
                  <c:v>2567.19</c:v>
                </c:pt>
                <c:pt idx="18">
                  <c:v>5124.28</c:v>
                </c:pt>
                <c:pt idx="19">
                  <c:v>5209.22</c:v>
                </c:pt>
                <c:pt idx="20">
                  <c:v>2531.18</c:v>
                </c:pt>
                <c:pt idx="21">
                  <c:v>1431.23</c:v>
                </c:pt>
                <c:pt idx="22">
                  <c:v>18143.9</c:v>
                </c:pt>
                <c:pt idx="23">
                  <c:v>1539.24</c:v>
                </c:pt>
                <c:pt idx="24">
                  <c:v>1378.63</c:v>
                </c:pt>
                <c:pt idx="25">
                  <c:v>2124.79</c:v>
                </c:pt>
                <c:pt idx="26">
                  <c:v>5819.91</c:v>
                </c:pt>
                <c:pt idx="27">
                  <c:v>22865.4</c:v>
                </c:pt>
                <c:pt idx="28">
                  <c:v>8384.26</c:v>
                </c:pt>
                <c:pt idx="29">
                  <c:v>1250.77</c:v>
                </c:pt>
                <c:pt idx="30">
                  <c:v>9384.16</c:v>
                </c:pt>
                <c:pt idx="31">
                  <c:v>1285.67</c:v>
                </c:pt>
                <c:pt idx="32">
                  <c:v>5004.25</c:v>
                </c:pt>
                <c:pt idx="33">
                  <c:v>2465.57</c:v>
                </c:pt>
                <c:pt idx="35">
                  <c:v>2278.03</c:v>
                </c:pt>
                <c:pt idx="37">
                  <c:v>2459.63</c:v>
                </c:pt>
                <c:pt idx="38">
                  <c:v>3444.62</c:v>
                </c:pt>
                <c:pt idx="39">
                  <c:v>3486.9</c:v>
                </c:pt>
                <c:pt idx="40">
                  <c:v>1692.96</c:v>
                </c:pt>
                <c:pt idx="41">
                  <c:v>1632.52</c:v>
                </c:pt>
                <c:pt idx="42">
                  <c:v>13320.8</c:v>
                </c:pt>
                <c:pt idx="43">
                  <c:v>9456</c:v>
                </c:pt>
                <c:pt idx="44">
                  <c:v>2863.27</c:v>
                </c:pt>
                <c:pt idx="45">
                  <c:v>2196.86</c:v>
                </c:pt>
                <c:pt idx="46">
                  <c:v>10831.7</c:v>
                </c:pt>
                <c:pt idx="47">
                  <c:v>2572.84</c:v>
                </c:pt>
                <c:pt idx="48">
                  <c:v>2148.9</c:v>
                </c:pt>
                <c:pt idx="49">
                  <c:v>2909.06</c:v>
                </c:pt>
                <c:pt idx="50">
                  <c:v>1189.25</c:v>
                </c:pt>
                <c:pt idx="51">
                  <c:v>3365.88</c:v>
                </c:pt>
                <c:pt idx="52">
                  <c:v>3697.97</c:v>
                </c:pt>
                <c:pt idx="53">
                  <c:v>364.704</c:v>
                </c:pt>
              </c:numCache>
            </c:numRef>
          </c:xVal>
          <c:yVal>
            <c:numRef>
              <c:f>0</c:f>
              <c:numCache>
                <c:formatCode>0.0</c:formatCode>
                <c:ptCount val="54"/>
                <c:pt idx="0">
                  <c:v>1.59726398753389</c:v>
                </c:pt>
                <c:pt idx="1">
                  <c:v>0.545248922764518</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c:v>
                </c:pt>
                <c:pt idx="18">
                  <c:v>0.77</c:v>
                </c:pt>
                <c:pt idx="19">
                  <c:v>0.62</c:v>
                </c:pt>
                <c:pt idx="20">
                  <c:v>0.82</c:v>
                </c:pt>
                <c:pt idx="21">
                  <c:v>0.82</c:v>
                </c:pt>
                <c:pt idx="22">
                  <c:v>2.39</c:v>
                </c:pt>
                <c:pt idx="23">
                  <c:v>0.57</c:v>
                </c:pt>
                <c:pt idx="24">
                  <c:v>0.49</c:v>
                </c:pt>
                <c:pt idx="25">
                  <c:v>0.85</c:v>
                </c:pt>
                <c:pt idx="26">
                  <c:v>1.71</c:v>
                </c:pt>
                <c:pt idx="27">
                  <c:v>2.35</c:v>
                </c:pt>
                <c:pt idx="28">
                  <c:v>1.23</c:v>
                </c:pt>
                <c:pt idx="29">
                  <c:v>0.55</c:v>
                </c:pt>
                <c:pt idx="30">
                  <c:v>2.11</c:v>
                </c:pt>
                <c:pt idx="31">
                  <c:v>0.92</c:v>
                </c:pt>
                <c:pt idx="32">
                  <c:v>0.55</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c:v>
                </c:pt>
              </c:numCache>
            </c:numRef>
          </c:yVal>
          <c:smooth val="0"/>
        </c:ser>
        <c:ser>
          <c:idx val="1"/>
          <c:order val="1"/>
          <c:tx>
            <c:strRef>
              <c:f>label 2</c:f>
              <c:strCache>
                <c:ptCount val="1"/>
                <c:pt idx="0">
                  <c:v>Middle East/Central Asia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3</c:f>
              <c:numCache>
                <c:formatCode>_(* #,##0.00_);_(* \(#,##0.00\);_(* \-??_);_(@_)</c:formatCode>
                <c:ptCount val="54"/>
                <c:pt idx="0">
                  <c:v>15070.7</c:v>
                </c:pt>
                <c:pt idx="1">
                  <c:v>1793.92</c:v>
                </c:pt>
                <c:pt idx="2">
                  <c:v>49482.6</c:v>
                </c:pt>
                <c:pt idx="3">
                  <c:v>15214.8</c:v>
                </c:pt>
                <c:pt idx="4">
                  <c:v>17911.6</c:v>
                </c:pt>
                <c:pt idx="5">
                  <c:v>15977.2</c:v>
                </c:pt>
                <c:pt idx="6">
                  <c:v>10118.8</c:v>
                </c:pt>
                <c:pt idx="7">
                  <c:v>44542.8</c:v>
                </c:pt>
                <c:pt idx="8">
                  <c:v>26024.3</c:v>
                </c:pt>
                <c:pt idx="9">
                  <c:v>9490.68</c:v>
                </c:pt>
                <c:pt idx="10">
                  <c:v>5189.49</c:v>
                </c:pt>
                <c:pt idx="11">
                  <c:v>45070.5</c:v>
                </c:pt>
                <c:pt idx="12">
                  <c:v>9988.47</c:v>
                </c:pt>
                <c:pt idx="13">
                  <c:v>88742.2</c:v>
                </c:pt>
                <c:pt idx="14">
                  <c:v>57413.5</c:v>
                </c:pt>
                <c:pt idx="15">
                  <c:v>4185.99</c:v>
                </c:pt>
                <c:pt idx="17">
                  <c:v>15499.7</c:v>
                </c:pt>
                <c:pt idx="18">
                  <c:v>33066.5</c:v>
                </c:pt>
                <c:pt idx="19">
                  <c:v>33295.9</c:v>
                </c:pt>
                <c:pt idx="20">
                  <c:v>73407.2</c:v>
                </c:pt>
                <c:pt idx="21">
                  <c:v>8159.81</c:v>
                </c:pt>
                <c:pt idx="22">
                  <c:v>1717.61</c:v>
                </c:pt>
                <c:pt idx="23">
                  <c:v>5397.77</c:v>
                </c:pt>
              </c:numCache>
            </c:numRef>
          </c:xVal>
          <c:yVal>
            <c:numRef>
              <c:f>2</c:f>
              <c:numCache>
                <c:formatCode>0.0</c:formatCode>
                <c:ptCount val="54"/>
                <c:pt idx="0">
                  <c:v>1.75</c:v>
                </c:pt>
                <c:pt idx="1">
                  <c:v>0.5</c:v>
                </c:pt>
                <c:pt idx="2">
                  <c:v>5.13</c:v>
                </c:pt>
                <c:pt idx="3">
                  <c:v>1.5</c:v>
                </c:pt>
                <c:pt idx="4">
                  <c:v>2.14</c:v>
                </c:pt>
                <c:pt idx="5">
                  <c:v>2.31</c:v>
                </c:pt>
                <c:pt idx="6">
                  <c:v>1.38</c:v>
                </c:pt>
                <c:pt idx="7">
                  <c:v>3.36</c:v>
                </c:pt>
                <c:pt idx="8">
                  <c:v>3.32</c:v>
                </c:pt>
                <c:pt idx="9">
                  <c:v>0.94</c:v>
                </c:pt>
                <c:pt idx="10">
                  <c:v>1.25</c:v>
                </c:pt>
                <c:pt idx="11">
                  <c:v>5.02</c:v>
                </c:pt>
                <c:pt idx="12">
                  <c:v>1.58</c:v>
                </c:pt>
                <c:pt idx="13">
                  <c:v>9.96</c:v>
                </c:pt>
                <c:pt idx="14">
                  <c:v>3.8</c:v>
                </c:pt>
                <c:pt idx="15">
                  <c:v>0.76</c:v>
                </c:pt>
                <c:pt idx="17">
                  <c:v>4.1</c:v>
                </c:pt>
                <c:pt idx="18">
                  <c:v>4.02</c:v>
                </c:pt>
                <c:pt idx="19">
                  <c:v>2.32</c:v>
                </c:pt>
                <c:pt idx="20">
                  <c:v>4.45</c:v>
                </c:pt>
                <c:pt idx="21">
                  <c:v>1.5</c:v>
                </c:pt>
                <c:pt idx="22">
                  <c:v>0.41</c:v>
                </c:pt>
                <c:pt idx="23">
                  <c:v>0.83</c:v>
                </c:pt>
              </c:numCache>
            </c:numRef>
          </c:yVal>
          <c:smooth val="0"/>
        </c:ser>
        <c:ser>
          <c:idx val="2"/>
          <c:order val="2"/>
          <c:tx>
            <c:strRef>
              <c:f>label 4</c:f>
              <c:strCache>
                <c:ptCount val="1"/>
                <c:pt idx="0">
                  <c:v>Asia-Pacific</c:v>
                </c:pt>
              </c:strCache>
            </c:strRef>
          </c:tx>
          <c:spPr>
            <a:solidFill>
              <a:srgbClr val="17375e"/>
            </a:solidFill>
            <a:ln w="28440">
              <a:noFill/>
            </a:ln>
          </c:spPr>
          <c:marker>
            <c:symbol val="circle"/>
            <c:size val="8"/>
            <c:spPr>
              <a:solidFill>
                <a:srgbClr val="17375e"/>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8440">
                  <a:solidFill>
                    <a:srgbClr val="000000"/>
                  </a:solidFill>
                </a:ln>
              </c:spPr>
            </c:leaderLines>
            <c:extLst>
              <c:ext xmlns:c15="http://schemas.microsoft.com/office/drawing/2012/chart" uri="{CE6537A1-D6FC-4f65-9D91-7224C49458BB}">
                <c15:showLeaderLines val="1"/>
              </c:ext>
            </c:extLst>
          </c:dLbls>
          <c:xVal>
            <c:numRef>
              <c:f>5</c:f>
              <c:numCache>
                <c:formatCode>_(* #,##0.00_);_(* \(#,##0.00\);_(* \-??_);_(@_)</c:formatCode>
                <c:ptCount val="54"/>
                <c:pt idx="0">
                  <c:v>52517.2</c:v>
                </c:pt>
                <c:pt idx="1">
                  <c:v>6750.75</c:v>
                </c:pt>
                <c:pt idx="2">
                  <c:v>11919.2</c:v>
                </c:pt>
                <c:pt idx="3">
                  <c:v>2159.12</c:v>
                </c:pt>
                <c:pt idx="5">
                  <c:v>4037.51</c:v>
                </c:pt>
                <c:pt idx="6">
                  <c:v>12083.2</c:v>
                </c:pt>
                <c:pt idx="8">
                  <c:v>12632.8</c:v>
                </c:pt>
                <c:pt idx="10">
                  <c:v>7140.92</c:v>
                </c:pt>
                <c:pt idx="11">
                  <c:v>12438.6</c:v>
                </c:pt>
                <c:pt idx="12">
                  <c:v>41713.5</c:v>
                </c:pt>
                <c:pt idx="13">
                  <c:v>6063.99</c:v>
                </c:pt>
                <c:pt idx="15">
                  <c:v>45569.4</c:v>
                </c:pt>
                <c:pt idx="16">
                  <c:v>7797.81</c:v>
                </c:pt>
                <c:pt idx="17">
                  <c:v>29501.7</c:v>
                </c:pt>
                <c:pt idx="19">
                  <c:v>11866.6</c:v>
                </c:pt>
                <c:pt idx="20">
                  <c:v>4001.7</c:v>
                </c:pt>
                <c:pt idx="23">
                  <c:v>43758</c:v>
                </c:pt>
                <c:pt idx="25">
                  <c:v>5673.96</c:v>
                </c:pt>
                <c:pt idx="26">
                  <c:v>2740.73</c:v>
                </c:pt>
                <c:pt idx="27">
                  <c:v>8888.77</c:v>
                </c:pt>
                <c:pt idx="28">
                  <c:v>4013.19</c:v>
                </c:pt>
                <c:pt idx="29">
                  <c:v>109023</c:v>
                </c:pt>
                <c:pt idx="30">
                  <c:v>17910.1</c:v>
                </c:pt>
                <c:pt idx="31">
                  <c:v>5638.98</c:v>
                </c:pt>
                <c:pt idx="32">
                  <c:v>11260.4</c:v>
                </c:pt>
                <c:pt idx="33">
                  <c:v>4868.28</c:v>
                </c:pt>
                <c:pt idx="34">
                  <c:v>0</c:v>
                </c:pt>
              </c:numCache>
            </c:numRef>
          </c:xVal>
          <c:yVal>
            <c:numRef>
              <c:f>4</c:f>
              <c:numCache>
                <c:formatCode>0.0</c:formatCode>
                <c:ptCount val="54"/>
                <c:pt idx="0">
                  <c:v>4.86</c:v>
                </c:pt>
                <c:pt idx="1">
                  <c:v>0.5</c:v>
                </c:pt>
                <c:pt idx="2">
                  <c:v>3</c:v>
                </c:pt>
                <c:pt idx="3">
                  <c:v>2.09</c:v>
                </c:pt>
                <c:pt idx="5">
                  <c:v>0.74</c:v>
                </c:pt>
                <c:pt idx="6">
                  <c:v>0.82</c:v>
                </c:pt>
                <c:pt idx="8">
                  <c:v>1.89</c:v>
                </c:pt>
                <c:pt idx="9">
                  <c:v>3.13</c:v>
                </c:pt>
                <c:pt idx="10">
                  <c:v>0.74</c:v>
                </c:pt>
                <c:pt idx="11">
                  <c:v>1.2</c:v>
                </c:pt>
                <c:pt idx="12">
                  <c:v>2.83</c:v>
                </c:pt>
                <c:pt idx="13">
                  <c:v>1.14</c:v>
                </c:pt>
                <c:pt idx="14">
                  <c:v>0.78</c:v>
                </c:pt>
                <c:pt idx="15">
                  <c:v>3.72</c:v>
                </c:pt>
                <c:pt idx="16">
                  <c:v>0.76</c:v>
                </c:pt>
                <c:pt idx="17">
                  <c:v>2.79</c:v>
                </c:pt>
                <c:pt idx="19">
                  <c:v>5.82</c:v>
                </c:pt>
                <c:pt idx="20">
                  <c:v>0.58</c:v>
                </c:pt>
                <c:pt idx="23">
                  <c:v>3.75</c:v>
                </c:pt>
                <c:pt idx="25">
                  <c:v>0.53</c:v>
                </c:pt>
                <c:pt idx="26">
                  <c:v>0.82</c:v>
                </c:pt>
                <c:pt idx="27">
                  <c:v>0.84</c:v>
                </c:pt>
                <c:pt idx="28">
                  <c:v>0.6</c:v>
                </c:pt>
                <c:pt idx="29">
                  <c:v>7.02</c:v>
                </c:pt>
                <c:pt idx="30">
                  <c:v>1.57</c:v>
                </c:pt>
                <c:pt idx="31">
                  <c:v>2.41</c:v>
                </c:pt>
                <c:pt idx="32">
                  <c:v>1.73</c:v>
                </c:pt>
                <c:pt idx="33">
                  <c:v>1.33</c:v>
                </c:pt>
                <c:pt idx="34">
                  <c:v>2.39</c:v>
                </c:pt>
              </c:numCache>
            </c:numRef>
          </c:yVal>
          <c:smooth val="0"/>
        </c:ser>
        <c:ser>
          <c:idx val="3"/>
          <c:order val="3"/>
          <c:tx>
            <c:strRef>
              <c:f>label 6</c:f>
              <c:strCache>
                <c:ptCount val="1"/>
                <c:pt idx="0">
                  <c:v>South America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7</c:f>
              <c:numCache>
                <c:formatCode>_(* #,##0.00_);_(* \(#,##0.00\);_(* \-??_);_(@_)</c:formatCode>
                <c:ptCount val="54"/>
                <c:pt idx="0">
                  <c:v>22461.4</c:v>
                </c:pt>
                <c:pt idx="1">
                  <c:v>8426.29</c:v>
                </c:pt>
                <c:pt idx="2">
                  <c:v>15987.6</c:v>
                </c:pt>
                <c:pt idx="3">
                  <c:v>24540.6</c:v>
                </c:pt>
                <c:pt idx="4">
                  <c:v>15840.1</c:v>
                </c:pt>
                <c:pt idx="5">
                  <c:v>11619.6</c:v>
                </c:pt>
                <c:pt idx="7">
                  <c:v>36162.4</c:v>
                </c:pt>
                <c:pt idx="9">
                  <c:v>13285.9</c:v>
                </c:pt>
                <c:pt idx="10">
                  <c:v>14815.8</c:v>
                </c:pt>
                <c:pt idx="12">
                  <c:v>6158.67</c:v>
                </c:pt>
              </c:numCache>
            </c:numRef>
          </c:xVal>
          <c:yVal>
            <c:numRef>
              <c:f>6</c:f>
              <c:numCache>
                <c:formatCode>0.0</c:formatCode>
                <c:ptCount val="54"/>
                <c:pt idx="0">
                  <c:v>2.15</c:v>
                </c:pt>
                <c:pt idx="1">
                  <c:v>1.86</c:v>
                </c:pt>
                <c:pt idx="2">
                  <c:v>1.6</c:v>
                </c:pt>
                <c:pt idx="3">
                  <c:v>2.61</c:v>
                </c:pt>
                <c:pt idx="4">
                  <c:v>1.35</c:v>
                </c:pt>
                <c:pt idx="5">
                  <c:v>1.24</c:v>
                </c:pt>
                <c:pt idx="7">
                  <c:v>1.62</c:v>
                </c:pt>
                <c:pt idx="9">
                  <c:v>1.64</c:v>
                </c:pt>
                <c:pt idx="10">
                  <c:v>1.99</c:v>
                </c:pt>
                <c:pt idx="12">
                  <c:v>1.32</c:v>
                </c:pt>
              </c:numCache>
            </c:numRef>
          </c:yVal>
          <c:smooth val="0"/>
        </c:ser>
        <c:ser>
          <c:idx val="4"/>
          <c:order val="4"/>
          <c:tx>
            <c:strRef>
              <c:f>label 8</c:f>
              <c:strCache>
                <c:ptCount val="1"/>
                <c:pt idx="0">
                  <c:v>Central America/Caribbean</c:v>
                </c:pt>
              </c:strCache>
            </c:strRef>
          </c:tx>
          <c:spPr>
            <a:solidFill>
              <a:srgbClr val="009242"/>
            </a:solidFill>
            <a:ln w="19080">
              <a:noFill/>
            </a:ln>
          </c:spPr>
          <c:marker>
            <c:symbol val="circle"/>
            <c:size val="8"/>
            <c:spPr>
              <a:solidFill>
                <a:srgbClr val="009242"/>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9</c:f>
              <c:numCache>
                <c:formatCode>_(* #,##0.00_);_(* \(#,##0.00\);_(* \-??_);_(@_)</c:formatCode>
                <c:ptCount val="54"/>
                <c:pt idx="0">
                  <c:v>19966</c:v>
                </c:pt>
                <c:pt idx="1">
                  <c:v>35590</c:v>
                </c:pt>
                <c:pt idx="2">
                  <c:v>15266.8</c:v>
                </c:pt>
                <c:pt idx="4">
                  <c:v>21254</c:v>
                </c:pt>
                <c:pt idx="6">
                  <c:v>11251.8</c:v>
                </c:pt>
                <c:pt idx="7">
                  <c:v>20425</c:v>
                </c:pt>
                <c:pt idx="8">
                  <c:v>9475.81</c:v>
                </c:pt>
                <c:pt idx="9">
                  <c:v>16103.5</c:v>
                </c:pt>
                <c:pt idx="11">
                  <c:v>8533.21</c:v>
                </c:pt>
                <c:pt idx="12">
                  <c:v>2677.36</c:v>
                </c:pt>
                <c:pt idx="13">
                  <c:v>5785.93</c:v>
                </c:pt>
                <c:pt idx="16">
                  <c:v>6122.76</c:v>
                </c:pt>
                <c:pt idx="17">
                  <c:v>33366.1</c:v>
                </c:pt>
                <c:pt idx="18">
                  <c:v>15108.9</c:v>
                </c:pt>
                <c:pt idx="19">
                  <c:v>13733.8</c:v>
                </c:pt>
                <c:pt idx="20">
                  <c:v>25222</c:v>
                </c:pt>
              </c:numCache>
            </c:numRef>
          </c:xVal>
          <c:yVal>
            <c:numRef>
              <c:f>8</c:f>
              <c:numCache>
                <c:formatCode>0.0</c:formatCode>
                <c:ptCount val="54"/>
                <c:pt idx="0">
                  <c:v>3.79</c:v>
                </c:pt>
                <c:pt idx="1">
                  <c:v>4.27</c:v>
                </c:pt>
                <c:pt idx="2">
                  <c:v>3.16</c:v>
                </c:pt>
                <c:pt idx="4">
                  <c:v>1.73</c:v>
                </c:pt>
                <c:pt idx="5">
                  <c:v>1.13</c:v>
                </c:pt>
                <c:pt idx="6">
                  <c:v>2.69</c:v>
                </c:pt>
                <c:pt idx="7">
                  <c:v>1.64</c:v>
                </c:pt>
                <c:pt idx="8">
                  <c:v>1.56</c:v>
                </c:pt>
                <c:pt idx="9">
                  <c:v>1.99</c:v>
                </c:pt>
                <c:pt idx="11">
                  <c:v>1.39</c:v>
                </c:pt>
                <c:pt idx="12">
                  <c:v>0.33</c:v>
                </c:pt>
                <c:pt idx="13">
                  <c:v>1.15</c:v>
                </c:pt>
                <c:pt idx="16">
                  <c:v>1.2</c:v>
                </c:pt>
                <c:pt idx="17">
                  <c:v>2.09</c:v>
                </c:pt>
                <c:pt idx="18">
                  <c:v>2.61</c:v>
                </c:pt>
                <c:pt idx="19">
                  <c:v>2.07</c:v>
                </c:pt>
                <c:pt idx="20">
                  <c:v>2.67</c:v>
                </c:pt>
              </c:numCache>
            </c:numRef>
          </c:yVal>
          <c:smooth val="0"/>
        </c:ser>
        <c:ser>
          <c:idx val="5"/>
          <c:order val="5"/>
          <c:tx>
            <c:strRef>
              <c:f>label 10</c:f>
              <c:strCache>
                <c:ptCount val="1"/>
                <c:pt idx="0">
                  <c:v>North America</c:v>
                </c:pt>
              </c:strCache>
            </c:strRef>
          </c:tx>
          <c:spPr>
            <a:solidFill>
              <a:srgbClr val="808080"/>
            </a:solidFill>
            <a:ln w="19080">
              <a:noFill/>
            </a:ln>
          </c:spPr>
          <c:marker>
            <c:symbol val="circle"/>
            <c:size val="8"/>
            <c:spPr>
              <a:solidFill>
                <a:srgbClr val="80808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11</c:f>
              <c:numCache>
                <c:formatCode>_(* #,##0.00_);_(* \(#,##0.00\);_(* \-??_);_(@_)</c:formatCode>
                <c:ptCount val="54"/>
                <c:pt idx="0">
                  <c:v>49686.9</c:v>
                </c:pt>
                <c:pt idx="1">
                  <c:v>19969.8</c:v>
                </c:pt>
                <c:pt idx="2">
                  <c:v>65431.9</c:v>
                </c:pt>
              </c:numCache>
            </c:numRef>
          </c:xVal>
          <c:yVal>
            <c:numRef>
              <c:f>10</c:f>
              <c:numCache>
                <c:formatCode>0.0</c:formatCode>
                <c:ptCount val="54"/>
                <c:pt idx="0">
                  <c:v>5.56</c:v>
                </c:pt>
                <c:pt idx="1">
                  <c:v>1.72</c:v>
                </c:pt>
                <c:pt idx="2">
                  <c:v>5.24</c:v>
                </c:pt>
              </c:numCache>
            </c:numRef>
          </c:yVal>
          <c:smooth val="0"/>
        </c:ser>
        <c:ser>
          <c:idx val="6"/>
          <c:order val="6"/>
          <c:tx>
            <c:strRef>
              <c:f>label 12</c:f>
              <c:strCache>
                <c:ptCount val="1"/>
                <c:pt idx="0">
                  <c:v>EU</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13</c:f>
              <c:numCache>
                <c:formatCode>_(* #,##0.00_);_(* \(#,##0.00\);_(* \-??_);_(@_)</c:formatCode>
                <c:ptCount val="54"/>
                <c:pt idx="0">
                  <c:v>56601.5</c:v>
                </c:pt>
                <c:pt idx="1">
                  <c:v>27119.2</c:v>
                </c:pt>
                <c:pt idx="2">
                  <c:v>45389.9</c:v>
                </c:pt>
                <c:pt idx="3">
                  <c:v>60412.7</c:v>
                </c:pt>
                <c:pt idx="4">
                  <c:v>37798.3</c:v>
                </c:pt>
                <c:pt idx="5">
                  <c:v>49208.9</c:v>
                </c:pt>
                <c:pt idx="6">
                  <c:v>47684.8</c:v>
                </c:pt>
                <c:pt idx="7">
                  <c:v>54276</c:v>
                </c:pt>
                <c:pt idx="8">
                  <c:v>31548.7</c:v>
                </c:pt>
                <c:pt idx="9">
                  <c:v>35627.4</c:v>
                </c:pt>
                <c:pt idx="10">
                  <c:v>34271</c:v>
                </c:pt>
                <c:pt idx="11">
                  <c:v>112076</c:v>
                </c:pt>
                <c:pt idx="12">
                  <c:v>44551.9</c:v>
                </c:pt>
                <c:pt idx="13">
                  <c:v>32942.7</c:v>
                </c:pt>
                <c:pt idx="14">
                  <c:v>40139.6</c:v>
                </c:pt>
                <c:pt idx="15">
                  <c:v>50944.9</c:v>
                </c:pt>
                <c:pt idx="16">
                  <c:v>59900.9</c:v>
                </c:pt>
                <c:pt idx="17">
                  <c:v>40608.9</c:v>
                </c:pt>
                <c:pt idx="18">
                  <c:v>36990.2</c:v>
                </c:pt>
                <c:pt idx="19">
                  <c:v>36197.8</c:v>
                </c:pt>
                <c:pt idx="20">
                  <c:v>32688.9</c:v>
                </c:pt>
                <c:pt idx="21">
                  <c:v>41293.3</c:v>
                </c:pt>
                <c:pt idx="22">
                  <c:v>34059.5</c:v>
                </c:pt>
                <c:pt idx="23">
                  <c:v>40407.3</c:v>
                </c:pt>
                <c:pt idx="24">
                  <c:v>55882.1</c:v>
                </c:pt>
                <c:pt idx="25">
                  <c:v>53791</c:v>
                </c:pt>
                <c:pt idx="26">
                  <c:v>119699</c:v>
                </c:pt>
              </c:numCache>
            </c:numRef>
          </c:xVal>
          <c:yVal>
            <c:numRef>
              <c:f>12</c:f>
              <c:numCache>
                <c:formatCode>0.0</c:formatCode>
                <c:ptCount val="54"/>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4.02</c:v>
                </c:pt>
                <c:pt idx="25">
                  <c:v>3.98</c:v>
                </c:pt>
                <c:pt idx="26">
                  <c:v>8.48</c:v>
                </c:pt>
              </c:numCache>
            </c:numRef>
          </c:yVal>
          <c:smooth val="0"/>
        </c:ser>
        <c:ser>
          <c:idx val="7"/>
          <c:order val="7"/>
          <c:tx>
            <c:strRef>
              <c:f>label 14</c:f>
              <c:strCache>
                <c:ptCount val="1"/>
                <c:pt idx="0">
                  <c:v>Non-EU Europe</c:v>
                </c:pt>
              </c:strCache>
            </c:strRef>
          </c:tx>
          <c:spPr>
            <a:solidFill>
              <a:srgbClr val="c3d69b"/>
            </a:solidFill>
            <a:ln w="19080">
              <a:noFill/>
            </a:ln>
          </c:spPr>
          <c:marker>
            <c:symbol val="circle"/>
            <c:size val="8"/>
            <c:spPr>
              <a:solidFill>
                <a:srgbClr val="c3d69b"/>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15</c:f>
              <c:numCache>
                <c:formatCode>_(* #,##0.00_);_(* \(#,##0.00\);_(* \-??_);_(@_)</c:formatCode>
                <c:ptCount val="54"/>
                <c:pt idx="0">
                  <c:v>15383.9</c:v>
                </c:pt>
                <c:pt idx="1">
                  <c:v>19090</c:v>
                </c:pt>
                <c:pt idx="2">
                  <c:v>15701.6</c:v>
                </c:pt>
                <c:pt idx="4">
                  <c:v>19289</c:v>
                </c:pt>
                <c:pt idx="5">
                  <c:v>65904.4</c:v>
                </c:pt>
                <c:pt idx="6">
                  <c:v>27876.9</c:v>
                </c:pt>
                <c:pt idx="7">
                  <c:v>73063.5</c:v>
                </c:pt>
                <c:pt idx="8">
                  <c:v>47181.1</c:v>
                </c:pt>
                <c:pt idx="9">
                  <c:v>20898.9</c:v>
                </c:pt>
                <c:pt idx="10">
                  <c:v>21575.9</c:v>
                </c:pt>
              </c:numCache>
            </c:numRef>
          </c:xVal>
          <c:yVal>
            <c:numRef>
              <c:f>14</c:f>
              <c:numCache>
                <c:formatCode>0.0</c:formatCode>
                <c:ptCount val="54"/>
                <c:pt idx="0">
                  <c:v>1.45</c:v>
                </c:pt>
                <c:pt idx="1">
                  <c:v>3.05</c:v>
                </c:pt>
                <c:pt idx="2">
                  <c:v>3.03</c:v>
                </c:pt>
                <c:pt idx="4">
                  <c:v>2.09</c:v>
                </c:pt>
                <c:pt idx="5">
                  <c:v>2.99</c:v>
                </c:pt>
                <c:pt idx="6">
                  <c:v>4.04</c:v>
                </c:pt>
                <c:pt idx="7">
                  <c:v>3</c:v>
                </c:pt>
                <c:pt idx="8">
                  <c:v>2.67</c:v>
                </c:pt>
                <c:pt idx="9">
                  <c:v>2.73</c:v>
                </c:pt>
                <c:pt idx="10">
                  <c:v>3.02</c:v>
                </c:pt>
              </c:numCache>
            </c:numRef>
          </c:yVal>
          <c:smooth val="0"/>
        </c:ser>
        <c:ser>
          <c:idx val="8"/>
          <c:order val="8"/>
          <c:tx>
            <c:strRef>
              <c:f>label 16</c:f>
              <c:strCache>
                <c:ptCount val="1"/>
                <c:pt idx="0">
                  <c:v>Horizontal Line</c:v>
                </c:pt>
              </c:strCache>
            </c:strRef>
          </c:tx>
          <c:spPr>
            <a:solidFill>
              <a:srgbClr val="009242"/>
            </a:solidFill>
            <a:ln w="19080">
              <a:solidFill>
                <a:srgbClr val="009242"/>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17</c:f>
              <c:numCache>
                <c:formatCode>General</c:formatCode>
                <c:ptCount val="54"/>
                <c:pt idx="0">
                  <c:v>100</c:v>
                </c:pt>
                <c:pt idx="1">
                  <c:v>150000</c:v>
                </c:pt>
              </c:numCache>
            </c:numRef>
          </c:xVal>
          <c:yVal>
            <c:numRef>
              <c:f>16</c:f>
              <c:numCache>
                <c:formatCode>General</c:formatCode>
                <c:ptCount val="54"/>
                <c:pt idx="0">
                  <c:v>1</c:v>
                </c:pt>
                <c:pt idx="1">
                  <c:v>1</c:v>
                </c:pt>
              </c:numCache>
            </c:numRef>
          </c:yVal>
          <c:smooth val="0"/>
        </c:ser>
        <c:ser>
          <c:idx val="9"/>
          <c:order val="9"/>
          <c:tx>
            <c:strRef>
              <c:f>label 18</c:f>
              <c:strCache>
                <c:ptCount val="1"/>
                <c:pt idx="0">
                  <c:v>Vertical Line</c:v>
                </c:pt>
              </c:strCache>
            </c:strRef>
          </c:tx>
          <c:spPr>
            <a:solidFill>
              <a:srgbClr val="95b3d7"/>
            </a:solidFill>
            <a:ln w="19080">
              <a:solidFill>
                <a:srgbClr val="95b3d7"/>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19</c:f>
              <c:numCache>
                <c:formatCode>General</c:formatCode>
                <c:ptCount val="54"/>
                <c:pt idx="0">
                  <c:v>75</c:v>
                </c:pt>
                <c:pt idx="1">
                  <c:v>75</c:v>
                </c:pt>
              </c:numCache>
            </c:numRef>
          </c:xVal>
          <c:yVal>
            <c:numRef>
              <c:f>18</c:f>
              <c:numCache>
                <c:formatCode>General</c:formatCode>
                <c:ptCount val="54"/>
                <c:pt idx="0">
                  <c:v>10</c:v>
                </c:pt>
                <c:pt idx="1">
                  <c:v>0</c:v>
                </c:pt>
              </c:numCache>
            </c:numRef>
          </c:yVal>
          <c:smooth val="0"/>
        </c:ser>
        <c:axId val="5922191"/>
        <c:axId val="27177623"/>
      </c:scatterChart>
      <c:valAx>
        <c:axId val="5922191"/>
        <c:scaling>
          <c:logBase val="10"/>
          <c:orientation val="minMax"/>
          <c:max val="150000"/>
          <c:min val="100"/>
        </c:scaling>
        <c:delete val="0"/>
        <c:axPos val="b"/>
        <c:title>
          <c:tx>
            <c:rich>
              <a:bodyPr rot="0"/>
              <a:lstStyle/>
              <a:p>
                <a:pPr>
                  <a:defRPr b="0" sz="1300" strike="noStrike" u="none">
                    <a:uFillTx/>
                    <a:latin typeface="Arial"/>
                  </a:defRPr>
                </a:pPr>
                <a:r>
                  <a:rPr b="1" sz="1800" strike="noStrike" u="none">
                    <a:solidFill>
                      <a:srgbClr val="000000"/>
                    </a:solidFill>
                    <a:uFillTx/>
                    <a:latin typeface="Calibri"/>
                  </a:rPr>
                  <a:t>GDP per capita (2017 international dollar) </a:t>
                </a:r>
              </a:p>
            </c:rich>
          </c:tx>
          <c:layout>
            <c:manualLayout>
              <c:xMode val="edge"/>
              <c:yMode val="edge"/>
              <c:x val="0.388190780338795"/>
              <c:y val="0.877320104787916"/>
            </c:manualLayout>
          </c:layout>
          <c:overlay val="0"/>
          <c:spPr>
            <a:noFill/>
            <a:ln w="0">
              <a:noFill/>
            </a:ln>
          </c:spPr>
        </c:title>
        <c:numFmt formatCode="\$#,##0"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27177623"/>
        <c:crosses val="max"/>
        <c:crossBetween val="midCat"/>
      </c:valAx>
      <c:valAx>
        <c:axId val="27177623"/>
        <c:scaling>
          <c:orientation val="maxMin"/>
          <c:max val="10.5"/>
          <c:min val="0"/>
        </c:scaling>
        <c:delete val="0"/>
        <c:axPos val="l"/>
        <c:title>
          <c:tx>
            <c:rich>
              <a:bodyPr rot="-5400000"/>
              <a:lstStyle/>
              <a:p>
                <a:pPr>
                  <a:defRPr b="0" sz="1300" strike="noStrike" u="none">
                    <a:uFillTx/>
                    <a:latin typeface="Arial"/>
                  </a:defRPr>
                </a:pPr>
                <a:r>
                  <a:rPr b="1" sz="1800" strike="noStrike" u="none">
                    <a:solidFill>
                      <a:srgbClr val="000000"/>
                    </a:solidFill>
                    <a:uFillTx/>
                    <a:latin typeface="Calibri"/>
                  </a:rPr>
                  <a:t>Number of Earths</a:t>
                </a:r>
              </a:p>
            </c:rich>
          </c:tx>
          <c:layout>
            <c:manualLayout>
              <c:xMode val="edge"/>
              <c:yMode val="edge"/>
              <c:x val="0.964176617606221"/>
              <c:y val="0.378797168496739"/>
            </c:manualLayout>
          </c:layout>
          <c:overlay val="0"/>
          <c:spPr>
            <a:noFill/>
            <a:ln w="0">
              <a:noFill/>
            </a:ln>
          </c:spPr>
        </c:title>
        <c:numFmt formatCode="0"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5922191"/>
        <c:crosses val="max"/>
        <c:crossBetween val="midCat"/>
        <c:majorUnit val="1"/>
      </c:valAx>
      <c:spPr>
        <a:noFill/>
        <a:ln w="0">
          <a:solidFill>
            <a:srgbClr val="888888"/>
          </a:solidFill>
        </a:ln>
      </c:spPr>
    </c:plotArea>
    <c:legend>
      <c:legendPos val="r"/>
      <c:legendEntry>
        <c:idx val="8"/>
        <c:delete val="1"/>
      </c:legendEntry>
      <c:legendEntry>
        <c:idx val="9"/>
        <c:delete val="1"/>
      </c:legendEntry>
      <c:layout>
        <c:manualLayout>
          <c:xMode val="edge"/>
          <c:yMode val="edge"/>
          <c:x val="0.0306216057664309"/>
          <c:y val="0.290734215679787"/>
          <c:w val="0.256719954558772"/>
          <c:h val="0.423576418667518"/>
        </c:manualLayout>
      </c:layout>
      <c:overlay val="0"/>
      <c:spPr>
        <a:noFill/>
        <a:ln w="0">
          <a:noFill/>
        </a:ln>
      </c:spPr>
      <c:txPr>
        <a:bodyPr/>
        <a:lstStyle/>
        <a:p>
          <a:pPr>
            <a:defRPr b="0" sz="1400" strike="noStrike" u="none">
              <a:solidFill>
                <a:srgbClr val="000000"/>
              </a:solidFill>
              <a:uFillTx/>
              <a:latin typeface="Calibri"/>
            </a:defRPr>
          </a:pPr>
        </a:p>
      </c:txPr>
    </c:legend>
    <c:plotVisOnly val="1"/>
    <c:dispBlanksAs val="gap"/>
  </c:chart>
  <c:spPr>
    <a:solidFill>
      <a:srgbClr val="ffffff"/>
    </a:solidFill>
    <a:ln w="9360">
      <a:solidFill>
        <a:srgbClr val="d9d9d9"/>
      </a:solidFill>
      <a:round/>
    </a:ln>
  </c:spPr>
  <c:userShapes r:id="rId1"/>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214213797173906"/>
          <c:y val="0.0468270357760786"/>
          <c:w val="0.917578030066313"/>
          <c:h val="0.78506446391695"/>
        </c:manualLayout>
      </c:layout>
      <c:scatterChart>
        <c:scatterStyle val="lineMarker"/>
        <c:varyColors val="0"/>
        <c:ser>
          <c:idx val="0"/>
          <c:order val="0"/>
          <c:tx>
            <c:strRef>
              <c:f>label 0</c:f>
              <c:strCache>
                <c:ptCount val="1"/>
                <c:pt idx="0">
                  <c:v>Africa</c:v>
                </c:pt>
              </c:strCache>
            </c:strRef>
          </c:tx>
          <c:spPr>
            <a:solidFill>
              <a:srgbClr val="ffc000"/>
            </a:solidFill>
            <a:ln w="19080">
              <a:noFill/>
            </a:ln>
          </c:spPr>
          <c:marker>
            <c:symbol val="circle"/>
            <c:size val="8"/>
            <c:spPr>
              <a:solidFill>
                <a:srgbClr val="ffc0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c:f>
              <c:numCache>
                <c:formatCode>_(* #,##0.00_);_(* \(#,##0.00\);_(* \-??_);_(@_)</c:formatCode>
                <c:ptCount val="54"/>
                <c:pt idx="0">
                  <c:v>12524.6</c:v>
                </c:pt>
                <c:pt idx="1">
                  <c:v>5880.91</c:v>
                </c:pt>
                <c:pt idx="2">
                  <c:v>15518</c:v>
                </c:pt>
                <c:pt idx="3">
                  <c:v>724.809</c:v>
                </c:pt>
                <c:pt idx="4">
                  <c:v>3746.4</c:v>
                </c:pt>
                <c:pt idx="6">
                  <c:v>915.689</c:v>
                </c:pt>
                <c:pt idx="7">
                  <c:v>2062.21</c:v>
                </c:pt>
                <c:pt idx="9">
                  <c:v>3681.65</c:v>
                </c:pt>
                <c:pt idx="10">
                  <c:v>3431.82</c:v>
                </c:pt>
                <c:pt idx="11">
                  <c:v>13697.9</c:v>
                </c:pt>
                <c:pt idx="12">
                  <c:v>16485.6</c:v>
                </c:pt>
                <c:pt idx="13">
                  <c:v>5543.93</c:v>
                </c:pt>
                <c:pt idx="14">
                  <c:v>15419.5</c:v>
                </c:pt>
                <c:pt idx="15">
                  <c:v>2261.62</c:v>
                </c:pt>
                <c:pt idx="16">
                  <c:v>5718.45</c:v>
                </c:pt>
                <c:pt idx="17">
                  <c:v>2567.19</c:v>
                </c:pt>
                <c:pt idx="18">
                  <c:v>5124.28</c:v>
                </c:pt>
                <c:pt idx="19">
                  <c:v>5209.22</c:v>
                </c:pt>
                <c:pt idx="20">
                  <c:v>2531.18</c:v>
                </c:pt>
                <c:pt idx="21">
                  <c:v>1431.23</c:v>
                </c:pt>
                <c:pt idx="22">
                  <c:v>18143.9</c:v>
                </c:pt>
                <c:pt idx="23">
                  <c:v>1539.24</c:v>
                </c:pt>
                <c:pt idx="24">
                  <c:v>1378.63</c:v>
                </c:pt>
                <c:pt idx="25">
                  <c:v>2124.79</c:v>
                </c:pt>
                <c:pt idx="26">
                  <c:v>5819.91</c:v>
                </c:pt>
                <c:pt idx="27">
                  <c:v>22865.4</c:v>
                </c:pt>
                <c:pt idx="28">
                  <c:v>8384.26</c:v>
                </c:pt>
                <c:pt idx="29">
                  <c:v>1250.77</c:v>
                </c:pt>
                <c:pt idx="30">
                  <c:v>9384.16</c:v>
                </c:pt>
                <c:pt idx="31">
                  <c:v>1285.67</c:v>
                </c:pt>
                <c:pt idx="32">
                  <c:v>5004.25</c:v>
                </c:pt>
                <c:pt idx="33">
                  <c:v>2465.57</c:v>
                </c:pt>
                <c:pt idx="35">
                  <c:v>2278.03</c:v>
                </c:pt>
                <c:pt idx="37">
                  <c:v>2459.63</c:v>
                </c:pt>
                <c:pt idx="38">
                  <c:v>3444.62</c:v>
                </c:pt>
                <c:pt idx="39">
                  <c:v>3486.9</c:v>
                </c:pt>
                <c:pt idx="40">
                  <c:v>1692.96</c:v>
                </c:pt>
                <c:pt idx="41">
                  <c:v>1632.52</c:v>
                </c:pt>
                <c:pt idx="42">
                  <c:v>13320.8</c:v>
                </c:pt>
                <c:pt idx="43">
                  <c:v>9456</c:v>
                </c:pt>
                <c:pt idx="44">
                  <c:v>2863.27</c:v>
                </c:pt>
                <c:pt idx="45">
                  <c:v>2196.86</c:v>
                </c:pt>
                <c:pt idx="46">
                  <c:v>10831.7</c:v>
                </c:pt>
                <c:pt idx="47">
                  <c:v>2572.84</c:v>
                </c:pt>
                <c:pt idx="48">
                  <c:v>2148.9</c:v>
                </c:pt>
                <c:pt idx="49">
                  <c:v>2909.06</c:v>
                </c:pt>
                <c:pt idx="50">
                  <c:v>1189.25</c:v>
                </c:pt>
                <c:pt idx="51">
                  <c:v>3365.88</c:v>
                </c:pt>
                <c:pt idx="52">
                  <c:v>3697.97</c:v>
                </c:pt>
                <c:pt idx="53">
                  <c:v>364.704</c:v>
                </c:pt>
              </c:numCache>
            </c:numRef>
          </c:xVal>
          <c:yVal>
            <c:numRef>
              <c:f>0</c:f>
              <c:numCache>
                <c:formatCode>0.0</c:formatCode>
                <c:ptCount val="54"/>
                <c:pt idx="0">
                  <c:v>1.59726398753389</c:v>
                </c:pt>
                <c:pt idx="1">
                  <c:v>0.545248922764518</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c:v>
                </c:pt>
                <c:pt idx="18">
                  <c:v>0.77</c:v>
                </c:pt>
                <c:pt idx="19">
                  <c:v>0.62</c:v>
                </c:pt>
                <c:pt idx="20">
                  <c:v>0.82</c:v>
                </c:pt>
                <c:pt idx="21">
                  <c:v>0.82</c:v>
                </c:pt>
                <c:pt idx="22">
                  <c:v>2.39</c:v>
                </c:pt>
                <c:pt idx="23">
                  <c:v>0.57</c:v>
                </c:pt>
                <c:pt idx="24">
                  <c:v>0.49</c:v>
                </c:pt>
                <c:pt idx="25">
                  <c:v>0.85</c:v>
                </c:pt>
                <c:pt idx="26">
                  <c:v>1.71</c:v>
                </c:pt>
                <c:pt idx="27">
                  <c:v>2.35</c:v>
                </c:pt>
                <c:pt idx="28">
                  <c:v>1.23</c:v>
                </c:pt>
                <c:pt idx="29">
                  <c:v>0.55</c:v>
                </c:pt>
                <c:pt idx="30">
                  <c:v>2.11</c:v>
                </c:pt>
                <c:pt idx="31">
                  <c:v>0.92</c:v>
                </c:pt>
                <c:pt idx="32">
                  <c:v>0.55</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c:v>
                </c:pt>
              </c:numCache>
            </c:numRef>
          </c:yVal>
          <c:smooth val="0"/>
        </c:ser>
        <c:ser>
          <c:idx val="1"/>
          <c:order val="1"/>
          <c:tx>
            <c:strRef>
              <c:f>label 2</c:f>
              <c:strCache>
                <c:ptCount val="1"/>
                <c:pt idx="0">
                  <c:v>Middle East/Central Asia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3</c:f>
              <c:numCache>
                <c:formatCode>_(* #,##0.00_);_(* \(#,##0.00\);_(* \-??_);_(@_)</c:formatCode>
                <c:ptCount val="54"/>
                <c:pt idx="0">
                  <c:v>15070.7</c:v>
                </c:pt>
                <c:pt idx="1">
                  <c:v>1793.92</c:v>
                </c:pt>
                <c:pt idx="2">
                  <c:v>49482.6</c:v>
                </c:pt>
                <c:pt idx="3">
                  <c:v>15214.8</c:v>
                </c:pt>
                <c:pt idx="4">
                  <c:v>17911.6</c:v>
                </c:pt>
                <c:pt idx="5">
                  <c:v>15977.2</c:v>
                </c:pt>
                <c:pt idx="6">
                  <c:v>10118.8</c:v>
                </c:pt>
                <c:pt idx="7">
                  <c:v>44542.8</c:v>
                </c:pt>
                <c:pt idx="8">
                  <c:v>26024.3</c:v>
                </c:pt>
                <c:pt idx="9">
                  <c:v>9490.68</c:v>
                </c:pt>
                <c:pt idx="10">
                  <c:v>5189.49</c:v>
                </c:pt>
                <c:pt idx="11">
                  <c:v>45070.5</c:v>
                </c:pt>
                <c:pt idx="12">
                  <c:v>9988.47</c:v>
                </c:pt>
                <c:pt idx="13">
                  <c:v>88742.2</c:v>
                </c:pt>
                <c:pt idx="14">
                  <c:v>57413.5</c:v>
                </c:pt>
                <c:pt idx="15">
                  <c:v>4185.99</c:v>
                </c:pt>
                <c:pt idx="17">
                  <c:v>15499.7</c:v>
                </c:pt>
                <c:pt idx="18">
                  <c:v>33066.5</c:v>
                </c:pt>
                <c:pt idx="19">
                  <c:v>33295.9</c:v>
                </c:pt>
                <c:pt idx="20">
                  <c:v>73407.2</c:v>
                </c:pt>
                <c:pt idx="21">
                  <c:v>8159.81</c:v>
                </c:pt>
                <c:pt idx="22">
                  <c:v>1717.61</c:v>
                </c:pt>
                <c:pt idx="23">
                  <c:v>5397.77</c:v>
                </c:pt>
              </c:numCache>
            </c:numRef>
          </c:xVal>
          <c:yVal>
            <c:numRef>
              <c:f>2</c:f>
              <c:numCache>
                <c:formatCode>0.0</c:formatCode>
                <c:ptCount val="54"/>
                <c:pt idx="0">
                  <c:v>1.75</c:v>
                </c:pt>
                <c:pt idx="1">
                  <c:v>0.5</c:v>
                </c:pt>
                <c:pt idx="2">
                  <c:v>5.13</c:v>
                </c:pt>
                <c:pt idx="3">
                  <c:v>1.5</c:v>
                </c:pt>
                <c:pt idx="4">
                  <c:v>2.14</c:v>
                </c:pt>
                <c:pt idx="5">
                  <c:v>2.31</c:v>
                </c:pt>
                <c:pt idx="6">
                  <c:v>1.38</c:v>
                </c:pt>
                <c:pt idx="7">
                  <c:v>3.36</c:v>
                </c:pt>
                <c:pt idx="8">
                  <c:v>3.32</c:v>
                </c:pt>
                <c:pt idx="9">
                  <c:v>0.94</c:v>
                </c:pt>
                <c:pt idx="10">
                  <c:v>1.25</c:v>
                </c:pt>
                <c:pt idx="11">
                  <c:v>5.02</c:v>
                </c:pt>
                <c:pt idx="12">
                  <c:v>1.58</c:v>
                </c:pt>
                <c:pt idx="13">
                  <c:v>9.96</c:v>
                </c:pt>
                <c:pt idx="14">
                  <c:v>3.8</c:v>
                </c:pt>
                <c:pt idx="15">
                  <c:v>0.76</c:v>
                </c:pt>
                <c:pt idx="17">
                  <c:v>4.1</c:v>
                </c:pt>
                <c:pt idx="18">
                  <c:v>4.02</c:v>
                </c:pt>
                <c:pt idx="19">
                  <c:v>2.32</c:v>
                </c:pt>
                <c:pt idx="20">
                  <c:v>4.45</c:v>
                </c:pt>
                <c:pt idx="21">
                  <c:v>1.5</c:v>
                </c:pt>
                <c:pt idx="22">
                  <c:v>0.41</c:v>
                </c:pt>
                <c:pt idx="23">
                  <c:v>0.83</c:v>
                </c:pt>
              </c:numCache>
            </c:numRef>
          </c:yVal>
          <c:smooth val="0"/>
        </c:ser>
        <c:ser>
          <c:idx val="2"/>
          <c:order val="2"/>
          <c:tx>
            <c:strRef>
              <c:f>label 4</c:f>
              <c:strCache>
                <c:ptCount val="1"/>
                <c:pt idx="0">
                  <c:v>Asia-Pacific</c:v>
                </c:pt>
              </c:strCache>
            </c:strRef>
          </c:tx>
          <c:spPr>
            <a:solidFill>
              <a:srgbClr val="17375e"/>
            </a:solidFill>
            <a:ln w="28440">
              <a:noFill/>
            </a:ln>
          </c:spPr>
          <c:marker>
            <c:symbol val="circle"/>
            <c:size val="8"/>
            <c:spPr>
              <a:solidFill>
                <a:srgbClr val="17375e"/>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8440">
                  <a:solidFill>
                    <a:srgbClr val="000000"/>
                  </a:solidFill>
                </a:ln>
              </c:spPr>
            </c:leaderLines>
            <c:extLst>
              <c:ext xmlns:c15="http://schemas.microsoft.com/office/drawing/2012/chart" uri="{CE6537A1-D6FC-4f65-9D91-7224C49458BB}">
                <c15:showLeaderLines val="1"/>
              </c:ext>
            </c:extLst>
          </c:dLbls>
          <c:xVal>
            <c:numRef>
              <c:f>5</c:f>
              <c:numCache>
                <c:formatCode>_(* #,##0.00_);_(* \(#,##0.00\);_(* \-??_);_(@_)</c:formatCode>
                <c:ptCount val="54"/>
                <c:pt idx="0">
                  <c:v>52517.2</c:v>
                </c:pt>
                <c:pt idx="1">
                  <c:v>6750.75</c:v>
                </c:pt>
                <c:pt idx="2">
                  <c:v>11919.2</c:v>
                </c:pt>
                <c:pt idx="3">
                  <c:v>2159.12</c:v>
                </c:pt>
                <c:pt idx="5">
                  <c:v>4037.51</c:v>
                </c:pt>
                <c:pt idx="6">
                  <c:v>12083.2</c:v>
                </c:pt>
                <c:pt idx="8">
                  <c:v>12632.8</c:v>
                </c:pt>
                <c:pt idx="10">
                  <c:v>7140.92</c:v>
                </c:pt>
                <c:pt idx="11">
                  <c:v>12438.6</c:v>
                </c:pt>
                <c:pt idx="12">
                  <c:v>41713.5</c:v>
                </c:pt>
                <c:pt idx="13">
                  <c:v>6063.99</c:v>
                </c:pt>
                <c:pt idx="15">
                  <c:v>45569.4</c:v>
                </c:pt>
                <c:pt idx="16">
                  <c:v>7797.81</c:v>
                </c:pt>
                <c:pt idx="17">
                  <c:v>29501.7</c:v>
                </c:pt>
                <c:pt idx="19">
                  <c:v>11866.6</c:v>
                </c:pt>
                <c:pt idx="20">
                  <c:v>4001.7</c:v>
                </c:pt>
                <c:pt idx="23">
                  <c:v>43758</c:v>
                </c:pt>
                <c:pt idx="25">
                  <c:v>5673.96</c:v>
                </c:pt>
                <c:pt idx="26">
                  <c:v>2740.73</c:v>
                </c:pt>
                <c:pt idx="27">
                  <c:v>8888.77</c:v>
                </c:pt>
                <c:pt idx="28">
                  <c:v>4013.19</c:v>
                </c:pt>
                <c:pt idx="29">
                  <c:v>109023</c:v>
                </c:pt>
                <c:pt idx="30">
                  <c:v>17910.1</c:v>
                </c:pt>
                <c:pt idx="31">
                  <c:v>5638.98</c:v>
                </c:pt>
                <c:pt idx="32">
                  <c:v>11260.4</c:v>
                </c:pt>
                <c:pt idx="33">
                  <c:v>4868.28</c:v>
                </c:pt>
                <c:pt idx="34">
                  <c:v>0</c:v>
                </c:pt>
              </c:numCache>
            </c:numRef>
          </c:xVal>
          <c:yVal>
            <c:numRef>
              <c:f>4</c:f>
              <c:numCache>
                <c:formatCode>0.0</c:formatCode>
                <c:ptCount val="54"/>
                <c:pt idx="0">
                  <c:v>4.86</c:v>
                </c:pt>
                <c:pt idx="1">
                  <c:v>0.5</c:v>
                </c:pt>
                <c:pt idx="2">
                  <c:v>3</c:v>
                </c:pt>
                <c:pt idx="3">
                  <c:v>2.09</c:v>
                </c:pt>
                <c:pt idx="5">
                  <c:v>0.74</c:v>
                </c:pt>
                <c:pt idx="6">
                  <c:v>0.82</c:v>
                </c:pt>
                <c:pt idx="8">
                  <c:v>1.89</c:v>
                </c:pt>
                <c:pt idx="9">
                  <c:v>3.13</c:v>
                </c:pt>
                <c:pt idx="10">
                  <c:v>0.74</c:v>
                </c:pt>
                <c:pt idx="11">
                  <c:v>1.2</c:v>
                </c:pt>
                <c:pt idx="12">
                  <c:v>2.83</c:v>
                </c:pt>
                <c:pt idx="13">
                  <c:v>1.14</c:v>
                </c:pt>
                <c:pt idx="14">
                  <c:v>0.78</c:v>
                </c:pt>
                <c:pt idx="15">
                  <c:v>3.72</c:v>
                </c:pt>
                <c:pt idx="16">
                  <c:v>0.76</c:v>
                </c:pt>
                <c:pt idx="17">
                  <c:v>2.79</c:v>
                </c:pt>
                <c:pt idx="19">
                  <c:v>5.82</c:v>
                </c:pt>
                <c:pt idx="20">
                  <c:v>0.58</c:v>
                </c:pt>
                <c:pt idx="23">
                  <c:v>3.75</c:v>
                </c:pt>
                <c:pt idx="25">
                  <c:v>0.53</c:v>
                </c:pt>
                <c:pt idx="26">
                  <c:v>0.82</c:v>
                </c:pt>
                <c:pt idx="27">
                  <c:v>0.84</c:v>
                </c:pt>
                <c:pt idx="28">
                  <c:v>0.6</c:v>
                </c:pt>
                <c:pt idx="29">
                  <c:v>7.02</c:v>
                </c:pt>
                <c:pt idx="30">
                  <c:v>1.57</c:v>
                </c:pt>
                <c:pt idx="31">
                  <c:v>2.41</c:v>
                </c:pt>
                <c:pt idx="32">
                  <c:v>1.73</c:v>
                </c:pt>
                <c:pt idx="33">
                  <c:v>1.33</c:v>
                </c:pt>
                <c:pt idx="34">
                  <c:v>2.39</c:v>
                </c:pt>
              </c:numCache>
            </c:numRef>
          </c:yVal>
          <c:smooth val="0"/>
        </c:ser>
        <c:ser>
          <c:idx val="3"/>
          <c:order val="3"/>
          <c:tx>
            <c:strRef>
              <c:f>label 6</c:f>
              <c:strCache>
                <c:ptCount val="1"/>
                <c:pt idx="0">
                  <c:v>South America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7</c:f>
              <c:numCache>
                <c:formatCode>_(* #,##0.00_);_(* \(#,##0.00\);_(* \-??_);_(@_)</c:formatCode>
                <c:ptCount val="54"/>
                <c:pt idx="0">
                  <c:v>22461.4</c:v>
                </c:pt>
                <c:pt idx="1">
                  <c:v>8426.29</c:v>
                </c:pt>
                <c:pt idx="2">
                  <c:v>15987.6</c:v>
                </c:pt>
                <c:pt idx="3">
                  <c:v>24540.6</c:v>
                </c:pt>
                <c:pt idx="4">
                  <c:v>15840.1</c:v>
                </c:pt>
                <c:pt idx="5">
                  <c:v>11619.6</c:v>
                </c:pt>
                <c:pt idx="7">
                  <c:v>36162.4</c:v>
                </c:pt>
                <c:pt idx="9">
                  <c:v>13285.9</c:v>
                </c:pt>
                <c:pt idx="10">
                  <c:v>14815.8</c:v>
                </c:pt>
                <c:pt idx="12">
                  <c:v>6158.67</c:v>
                </c:pt>
              </c:numCache>
            </c:numRef>
          </c:xVal>
          <c:yVal>
            <c:numRef>
              <c:f>6</c:f>
              <c:numCache>
                <c:formatCode>0.0</c:formatCode>
                <c:ptCount val="54"/>
                <c:pt idx="0">
                  <c:v>2.15</c:v>
                </c:pt>
                <c:pt idx="1">
                  <c:v>1.86</c:v>
                </c:pt>
                <c:pt idx="2">
                  <c:v>1.6</c:v>
                </c:pt>
                <c:pt idx="3">
                  <c:v>2.61</c:v>
                </c:pt>
                <c:pt idx="4">
                  <c:v>1.35</c:v>
                </c:pt>
                <c:pt idx="5">
                  <c:v>1.24</c:v>
                </c:pt>
                <c:pt idx="7">
                  <c:v>1.62</c:v>
                </c:pt>
                <c:pt idx="9">
                  <c:v>1.64</c:v>
                </c:pt>
                <c:pt idx="10">
                  <c:v>1.99</c:v>
                </c:pt>
                <c:pt idx="12">
                  <c:v>1.32</c:v>
                </c:pt>
              </c:numCache>
            </c:numRef>
          </c:yVal>
          <c:smooth val="0"/>
        </c:ser>
        <c:ser>
          <c:idx val="4"/>
          <c:order val="4"/>
          <c:tx>
            <c:strRef>
              <c:f>label 8</c:f>
              <c:strCache>
                <c:ptCount val="1"/>
                <c:pt idx="0">
                  <c:v>Central America/Caribbean</c:v>
                </c:pt>
              </c:strCache>
            </c:strRef>
          </c:tx>
          <c:spPr>
            <a:solidFill>
              <a:srgbClr val="009242"/>
            </a:solidFill>
            <a:ln w="19080">
              <a:noFill/>
            </a:ln>
          </c:spPr>
          <c:marker>
            <c:symbol val="circle"/>
            <c:size val="8"/>
            <c:spPr>
              <a:solidFill>
                <a:srgbClr val="009242"/>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9</c:f>
              <c:numCache>
                <c:formatCode>_(* #,##0.00_);_(* \(#,##0.00\);_(* \-??_);_(@_)</c:formatCode>
                <c:ptCount val="54"/>
                <c:pt idx="0">
                  <c:v>19966</c:v>
                </c:pt>
                <c:pt idx="1">
                  <c:v>35590</c:v>
                </c:pt>
                <c:pt idx="2">
                  <c:v>15266.8</c:v>
                </c:pt>
                <c:pt idx="4">
                  <c:v>21254</c:v>
                </c:pt>
                <c:pt idx="6">
                  <c:v>11251.8</c:v>
                </c:pt>
                <c:pt idx="7">
                  <c:v>20425</c:v>
                </c:pt>
                <c:pt idx="8">
                  <c:v>9475.81</c:v>
                </c:pt>
                <c:pt idx="9">
                  <c:v>16103.5</c:v>
                </c:pt>
                <c:pt idx="11">
                  <c:v>8533.21</c:v>
                </c:pt>
                <c:pt idx="12">
                  <c:v>2677.36</c:v>
                </c:pt>
                <c:pt idx="13">
                  <c:v>5785.93</c:v>
                </c:pt>
                <c:pt idx="16">
                  <c:v>6122.76</c:v>
                </c:pt>
                <c:pt idx="17">
                  <c:v>33366.1</c:v>
                </c:pt>
                <c:pt idx="18">
                  <c:v>15108.9</c:v>
                </c:pt>
                <c:pt idx="19">
                  <c:v>13733.8</c:v>
                </c:pt>
                <c:pt idx="20">
                  <c:v>25222</c:v>
                </c:pt>
              </c:numCache>
            </c:numRef>
          </c:xVal>
          <c:yVal>
            <c:numRef>
              <c:f>8</c:f>
              <c:numCache>
                <c:formatCode>0.0</c:formatCode>
                <c:ptCount val="54"/>
                <c:pt idx="0">
                  <c:v>3.79</c:v>
                </c:pt>
                <c:pt idx="1">
                  <c:v>4.27</c:v>
                </c:pt>
                <c:pt idx="2">
                  <c:v>3.16</c:v>
                </c:pt>
                <c:pt idx="4">
                  <c:v>1.73</c:v>
                </c:pt>
                <c:pt idx="5">
                  <c:v>1.13</c:v>
                </c:pt>
                <c:pt idx="6">
                  <c:v>2.69</c:v>
                </c:pt>
                <c:pt idx="7">
                  <c:v>1.64</c:v>
                </c:pt>
                <c:pt idx="8">
                  <c:v>1.56</c:v>
                </c:pt>
                <c:pt idx="9">
                  <c:v>1.99</c:v>
                </c:pt>
                <c:pt idx="11">
                  <c:v>1.39</c:v>
                </c:pt>
                <c:pt idx="12">
                  <c:v>0.33</c:v>
                </c:pt>
                <c:pt idx="13">
                  <c:v>1.15</c:v>
                </c:pt>
                <c:pt idx="16">
                  <c:v>1.2</c:v>
                </c:pt>
                <c:pt idx="17">
                  <c:v>2.09</c:v>
                </c:pt>
                <c:pt idx="18">
                  <c:v>2.61</c:v>
                </c:pt>
                <c:pt idx="19">
                  <c:v>2.07</c:v>
                </c:pt>
                <c:pt idx="20">
                  <c:v>2.67</c:v>
                </c:pt>
              </c:numCache>
            </c:numRef>
          </c:yVal>
          <c:smooth val="0"/>
        </c:ser>
        <c:ser>
          <c:idx val="5"/>
          <c:order val="5"/>
          <c:tx>
            <c:strRef>
              <c:f>label 10</c:f>
              <c:strCache>
                <c:ptCount val="1"/>
                <c:pt idx="0">
                  <c:v>North America</c:v>
                </c:pt>
              </c:strCache>
            </c:strRef>
          </c:tx>
          <c:spPr>
            <a:solidFill>
              <a:srgbClr val="808080"/>
            </a:solidFill>
            <a:ln w="19080">
              <a:noFill/>
            </a:ln>
          </c:spPr>
          <c:marker>
            <c:symbol val="circle"/>
            <c:size val="8"/>
            <c:spPr>
              <a:solidFill>
                <a:srgbClr val="80808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11</c:f>
              <c:numCache>
                <c:formatCode>_(* #,##0.00_);_(* \(#,##0.00\);_(* \-??_);_(@_)</c:formatCode>
                <c:ptCount val="54"/>
                <c:pt idx="0">
                  <c:v>49686.9</c:v>
                </c:pt>
                <c:pt idx="1">
                  <c:v>19969.8</c:v>
                </c:pt>
                <c:pt idx="2">
                  <c:v>65431.9</c:v>
                </c:pt>
              </c:numCache>
            </c:numRef>
          </c:xVal>
          <c:yVal>
            <c:numRef>
              <c:f>10</c:f>
              <c:numCache>
                <c:formatCode>0.0</c:formatCode>
                <c:ptCount val="54"/>
                <c:pt idx="0">
                  <c:v>5.56</c:v>
                </c:pt>
                <c:pt idx="1">
                  <c:v>1.72</c:v>
                </c:pt>
                <c:pt idx="2">
                  <c:v>5.24</c:v>
                </c:pt>
              </c:numCache>
            </c:numRef>
          </c:yVal>
          <c:smooth val="0"/>
        </c:ser>
        <c:ser>
          <c:idx val="6"/>
          <c:order val="6"/>
          <c:tx>
            <c:strRef>
              <c:f>label 12</c:f>
              <c:strCache>
                <c:ptCount val="1"/>
                <c:pt idx="0">
                  <c:v>EU</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13</c:f>
              <c:numCache>
                <c:formatCode>_(* #,##0.00_);_(* \(#,##0.00\);_(* \-??_);_(@_)</c:formatCode>
                <c:ptCount val="54"/>
                <c:pt idx="0">
                  <c:v>56601.5</c:v>
                </c:pt>
                <c:pt idx="1">
                  <c:v>27119.2</c:v>
                </c:pt>
                <c:pt idx="2">
                  <c:v>45389.9</c:v>
                </c:pt>
                <c:pt idx="3">
                  <c:v>60412.7</c:v>
                </c:pt>
                <c:pt idx="4">
                  <c:v>37798.3</c:v>
                </c:pt>
                <c:pt idx="5">
                  <c:v>49208.9</c:v>
                </c:pt>
                <c:pt idx="6">
                  <c:v>47684.8</c:v>
                </c:pt>
                <c:pt idx="7">
                  <c:v>54276</c:v>
                </c:pt>
                <c:pt idx="8">
                  <c:v>31548.7</c:v>
                </c:pt>
                <c:pt idx="9">
                  <c:v>35627.4</c:v>
                </c:pt>
                <c:pt idx="10">
                  <c:v>34271</c:v>
                </c:pt>
                <c:pt idx="11">
                  <c:v>112076</c:v>
                </c:pt>
                <c:pt idx="12">
                  <c:v>44551.9</c:v>
                </c:pt>
                <c:pt idx="13">
                  <c:v>32942.7</c:v>
                </c:pt>
                <c:pt idx="14">
                  <c:v>40139.6</c:v>
                </c:pt>
                <c:pt idx="15">
                  <c:v>50944.9</c:v>
                </c:pt>
                <c:pt idx="16">
                  <c:v>59900.9</c:v>
                </c:pt>
                <c:pt idx="17">
                  <c:v>40608.9</c:v>
                </c:pt>
                <c:pt idx="18">
                  <c:v>36990.2</c:v>
                </c:pt>
                <c:pt idx="19">
                  <c:v>36197.8</c:v>
                </c:pt>
                <c:pt idx="20">
                  <c:v>32688.9</c:v>
                </c:pt>
                <c:pt idx="21">
                  <c:v>41293.3</c:v>
                </c:pt>
                <c:pt idx="22">
                  <c:v>34059.5</c:v>
                </c:pt>
                <c:pt idx="23">
                  <c:v>40407.3</c:v>
                </c:pt>
                <c:pt idx="24">
                  <c:v>55882.1</c:v>
                </c:pt>
                <c:pt idx="25">
                  <c:v>53791</c:v>
                </c:pt>
                <c:pt idx="26">
                  <c:v>119699</c:v>
                </c:pt>
              </c:numCache>
            </c:numRef>
          </c:xVal>
          <c:yVal>
            <c:numRef>
              <c:f>12</c:f>
              <c:numCache>
                <c:formatCode>0.0</c:formatCode>
                <c:ptCount val="54"/>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4.02</c:v>
                </c:pt>
                <c:pt idx="25">
                  <c:v>3.98</c:v>
                </c:pt>
                <c:pt idx="26">
                  <c:v>8.48</c:v>
                </c:pt>
              </c:numCache>
            </c:numRef>
          </c:yVal>
          <c:smooth val="0"/>
        </c:ser>
        <c:ser>
          <c:idx val="7"/>
          <c:order val="7"/>
          <c:tx>
            <c:strRef>
              <c:f>label 14</c:f>
              <c:strCache>
                <c:ptCount val="1"/>
                <c:pt idx="0">
                  <c:v>Non-EU Europe</c:v>
                </c:pt>
              </c:strCache>
            </c:strRef>
          </c:tx>
          <c:spPr>
            <a:solidFill>
              <a:srgbClr val="c3d69b"/>
            </a:solidFill>
            <a:ln w="19080">
              <a:noFill/>
            </a:ln>
          </c:spPr>
          <c:marker>
            <c:symbol val="circle"/>
            <c:size val="8"/>
            <c:spPr>
              <a:solidFill>
                <a:srgbClr val="c3d69b"/>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15</c:f>
              <c:numCache>
                <c:formatCode>_(* #,##0.00_);_(* \(#,##0.00\);_(* \-??_);_(@_)</c:formatCode>
                <c:ptCount val="54"/>
                <c:pt idx="0">
                  <c:v>15383.9</c:v>
                </c:pt>
                <c:pt idx="1">
                  <c:v>19090</c:v>
                </c:pt>
                <c:pt idx="2">
                  <c:v>15701.6</c:v>
                </c:pt>
                <c:pt idx="4">
                  <c:v>19289</c:v>
                </c:pt>
                <c:pt idx="5">
                  <c:v>65904.4</c:v>
                </c:pt>
                <c:pt idx="6">
                  <c:v>27876.9</c:v>
                </c:pt>
                <c:pt idx="7">
                  <c:v>73063.5</c:v>
                </c:pt>
                <c:pt idx="8">
                  <c:v>47181.1</c:v>
                </c:pt>
                <c:pt idx="9">
                  <c:v>20898.9</c:v>
                </c:pt>
                <c:pt idx="10">
                  <c:v>21575.9</c:v>
                </c:pt>
              </c:numCache>
            </c:numRef>
          </c:xVal>
          <c:yVal>
            <c:numRef>
              <c:f>14</c:f>
              <c:numCache>
                <c:formatCode>0.0</c:formatCode>
                <c:ptCount val="54"/>
                <c:pt idx="0">
                  <c:v>1.45</c:v>
                </c:pt>
                <c:pt idx="1">
                  <c:v>3.05</c:v>
                </c:pt>
                <c:pt idx="2">
                  <c:v>3.03</c:v>
                </c:pt>
                <c:pt idx="4">
                  <c:v>2.09</c:v>
                </c:pt>
                <c:pt idx="5">
                  <c:v>2.99</c:v>
                </c:pt>
                <c:pt idx="6">
                  <c:v>4.04</c:v>
                </c:pt>
                <c:pt idx="7">
                  <c:v>3</c:v>
                </c:pt>
                <c:pt idx="8">
                  <c:v>2.67</c:v>
                </c:pt>
                <c:pt idx="9">
                  <c:v>2.73</c:v>
                </c:pt>
                <c:pt idx="10">
                  <c:v>3.02</c:v>
                </c:pt>
              </c:numCache>
            </c:numRef>
          </c:yVal>
          <c:smooth val="0"/>
        </c:ser>
        <c:ser>
          <c:idx val="8"/>
          <c:order val="8"/>
          <c:tx>
            <c:strRef>
              <c:f>label 16</c:f>
              <c:strCache>
                <c:ptCount val="1"/>
                <c:pt idx="0">
                  <c:v>Horizontal Line</c:v>
                </c:pt>
              </c:strCache>
            </c:strRef>
          </c:tx>
          <c:spPr>
            <a:solidFill>
              <a:srgbClr val="009242"/>
            </a:solidFill>
            <a:ln w="19080">
              <a:solidFill>
                <a:srgbClr val="009242"/>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17</c:f>
              <c:numCache>
                <c:formatCode>General</c:formatCode>
                <c:ptCount val="54"/>
                <c:pt idx="0">
                  <c:v>100</c:v>
                </c:pt>
                <c:pt idx="1">
                  <c:v>150000</c:v>
                </c:pt>
              </c:numCache>
            </c:numRef>
          </c:xVal>
          <c:yVal>
            <c:numRef>
              <c:f>16</c:f>
              <c:numCache>
                <c:formatCode>General</c:formatCode>
                <c:ptCount val="54"/>
                <c:pt idx="0">
                  <c:v>1</c:v>
                </c:pt>
                <c:pt idx="1">
                  <c:v>1</c:v>
                </c:pt>
              </c:numCache>
            </c:numRef>
          </c:yVal>
          <c:smooth val="0"/>
        </c:ser>
        <c:ser>
          <c:idx val="9"/>
          <c:order val="9"/>
          <c:tx>
            <c:strRef>
              <c:f>label 18</c:f>
              <c:strCache>
                <c:ptCount val="1"/>
                <c:pt idx="0">
                  <c:v>Vertical Line</c:v>
                </c:pt>
              </c:strCache>
            </c:strRef>
          </c:tx>
          <c:spPr>
            <a:solidFill>
              <a:srgbClr val="95b3d7"/>
            </a:solidFill>
            <a:ln w="19080">
              <a:solidFill>
                <a:srgbClr val="95b3d7"/>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19</c:f>
              <c:numCache>
                <c:formatCode>General</c:formatCode>
                <c:ptCount val="54"/>
                <c:pt idx="0">
                  <c:v>75</c:v>
                </c:pt>
                <c:pt idx="1">
                  <c:v>75</c:v>
                </c:pt>
              </c:numCache>
            </c:numRef>
          </c:xVal>
          <c:yVal>
            <c:numRef>
              <c:f>18</c:f>
              <c:numCache>
                <c:formatCode>General</c:formatCode>
                <c:ptCount val="54"/>
                <c:pt idx="0">
                  <c:v>10</c:v>
                </c:pt>
                <c:pt idx="1">
                  <c:v>0</c:v>
                </c:pt>
              </c:numCache>
            </c:numRef>
          </c:yVal>
          <c:smooth val="0"/>
        </c:ser>
        <c:axId val="87222830"/>
        <c:axId val="24711024"/>
      </c:scatterChart>
      <c:valAx>
        <c:axId val="87222830"/>
        <c:scaling>
          <c:logBase val="10"/>
          <c:orientation val="minMax"/>
          <c:max val="150000"/>
          <c:min val="100"/>
        </c:scaling>
        <c:delete val="0"/>
        <c:axPos val="b"/>
        <c:title>
          <c:tx>
            <c:rich>
              <a:bodyPr rot="0"/>
              <a:lstStyle/>
              <a:p>
                <a:pPr>
                  <a:defRPr b="0" sz="1300" strike="noStrike" u="none">
                    <a:uFillTx/>
                    <a:latin typeface="Arial"/>
                  </a:defRPr>
                </a:pPr>
                <a:r>
                  <a:rPr b="1" sz="1800" strike="noStrike" u="none">
                    <a:solidFill>
                      <a:srgbClr val="000000"/>
                    </a:solidFill>
                    <a:uFillTx/>
                    <a:latin typeface="Calibri"/>
                  </a:rPr>
                  <a:t>GDP per capita (2017 international dollar) </a:t>
                </a:r>
              </a:p>
            </c:rich>
          </c:tx>
          <c:layout>
            <c:manualLayout>
              <c:xMode val="edge"/>
              <c:yMode val="edge"/>
              <c:x val="0.38818873034059"/>
              <c:y val="0.877323212591394"/>
            </c:manualLayout>
          </c:layout>
          <c:overlay val="0"/>
          <c:spPr>
            <a:noFill/>
            <a:ln w="0">
              <a:noFill/>
            </a:ln>
          </c:spPr>
        </c:title>
        <c:numFmt formatCode="\$#,##0"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24711024"/>
        <c:crosses val="autoZero"/>
        <c:crossBetween val="midCat"/>
      </c:valAx>
      <c:valAx>
        <c:axId val="24711024"/>
        <c:scaling>
          <c:orientation val="minMax"/>
          <c:max val="10.5"/>
          <c:min val="0"/>
        </c:scaling>
        <c:delete val="0"/>
        <c:axPos val="l"/>
        <c:title>
          <c:tx>
            <c:rich>
              <a:bodyPr rot="-5400000"/>
              <a:lstStyle/>
              <a:p>
                <a:pPr>
                  <a:defRPr b="0" sz="1300" strike="noStrike" u="none">
                    <a:uFillTx/>
                    <a:latin typeface="Arial"/>
                  </a:defRPr>
                </a:pPr>
                <a:r>
                  <a:rPr b="1" sz="1800" strike="noStrike" u="none">
                    <a:solidFill>
                      <a:srgbClr val="000000"/>
                    </a:solidFill>
                    <a:uFillTx/>
                    <a:latin typeface="Calibri"/>
                  </a:rPr>
                  <a:t>Number of Earths</a:t>
                </a:r>
              </a:p>
            </c:rich>
          </c:tx>
          <c:layout>
            <c:manualLayout>
              <c:xMode val="edge"/>
              <c:yMode val="edge"/>
              <c:x val="0.96417039891678"/>
              <c:y val="0.37880225484177"/>
            </c:manualLayout>
          </c:layout>
          <c:overlay val="0"/>
          <c:spPr>
            <a:noFill/>
            <a:ln w="0">
              <a:noFill/>
            </a:ln>
          </c:spPr>
        </c:title>
        <c:numFmt formatCode="0"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87222830"/>
        <c:crosses val="max"/>
        <c:crossBetween val="midCat"/>
        <c:majorUnit val="1"/>
      </c:valAx>
      <c:spPr>
        <a:noFill/>
        <a:ln w="0">
          <a:noFill/>
        </a:ln>
      </c:spPr>
    </c:plotArea>
    <c:legend>
      <c:legendPos val="r"/>
      <c:legendEntry>
        <c:idx val="8"/>
        <c:delete val="1"/>
      </c:legendEntry>
      <c:legendEntry>
        <c:idx val="9"/>
        <c:delete val="1"/>
      </c:legendEntry>
      <c:layout>
        <c:manualLayout>
          <c:xMode val="edge"/>
          <c:yMode val="edge"/>
          <c:x val="0.068761288248851"/>
          <c:y val="0.305066760647037"/>
          <c:w val="0.203871605143433"/>
          <c:h val="0.319567295050605"/>
        </c:manualLayout>
      </c:layout>
      <c:overlay val="0"/>
      <c:spPr>
        <a:noFill/>
        <a:ln w="0">
          <a:noFill/>
        </a:ln>
      </c:spPr>
      <c:txPr>
        <a:bodyPr/>
        <a:lstStyle/>
        <a:p>
          <a:pPr>
            <a:defRPr b="0" sz="1400" strike="noStrike" u="none">
              <a:solidFill>
                <a:srgbClr val="000000"/>
              </a:solidFill>
              <a:uFillTx/>
              <a:latin typeface="Calibri"/>
            </a:defRPr>
          </a:pPr>
        </a:p>
      </c:txPr>
    </c:legend>
    <c:plotVisOnly val="1"/>
    <c:dispBlanksAs val="gap"/>
  </c:chart>
  <c:spPr>
    <a:solidFill>
      <a:srgbClr val="ffffff"/>
    </a:solidFill>
    <a:ln w="9360">
      <a:solidFill>
        <a:srgbClr val="d9d9d9"/>
      </a:solidFill>
      <a:round/>
    </a:ln>
  </c:spPr>
  <c:userShapes r:id="rId1"/>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214124587888253"/>
          <c:y val="0.107853519870687"/>
          <c:w val="0.917577650529238"/>
          <c:h val="0.724039908589265"/>
        </c:manualLayout>
      </c:layout>
      <c:scatterChart>
        <c:scatterStyle val="lineMarker"/>
        <c:varyColors val="0"/>
        <c:ser>
          <c:idx val="0"/>
          <c:order val="0"/>
          <c:tx>
            <c:strRef>
              <c:f>label 0</c:f>
              <c:strCache>
                <c:ptCount val="1"/>
                <c:pt idx="0">
                  <c:v>Africa</c:v>
                </c:pt>
              </c:strCache>
            </c:strRef>
          </c:tx>
          <c:spPr>
            <a:solidFill>
              <a:srgbClr val="ffc000"/>
            </a:solidFill>
            <a:ln w="19080">
              <a:noFill/>
            </a:ln>
          </c:spPr>
          <c:marker>
            <c:symbol val="circle"/>
            <c:size val="8"/>
            <c:spPr>
              <a:solidFill>
                <a:srgbClr val="ffc0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c:f>
              <c:numCache>
                <c:formatCode>0.0</c:formatCode>
                <c:ptCount val="54"/>
                <c:pt idx="0">
                  <c:v>70.6374351285969</c:v>
                </c:pt>
                <c:pt idx="1">
                  <c:v>51.5785559842119</c:v>
                </c:pt>
                <c:pt idx="2">
                  <c:v>62.8599511160714</c:v>
                </c:pt>
                <c:pt idx="3">
                  <c:v>55.4505209821429</c:v>
                </c:pt>
                <c:pt idx="4">
                  <c:v>57.3362344410492</c:v>
                </c:pt>
                <c:pt idx="6">
                  <c:v>42.4802523809524</c:v>
                </c:pt>
                <c:pt idx="7">
                  <c:v>43.7816196428571</c:v>
                </c:pt>
                <c:pt idx="10">
                  <c:v>55.7547533613445</c:v>
                </c:pt>
                <c:pt idx="13">
                  <c:v>51.6567185951304</c:v>
                </c:pt>
                <c:pt idx="14">
                  <c:v>64.3634504901961</c:v>
                </c:pt>
                <c:pt idx="16">
                  <c:v>62.9763589635854</c:v>
                </c:pt>
                <c:pt idx="17">
                  <c:v>55.4459789215686</c:v>
                </c:pt>
                <c:pt idx="19">
                  <c:v>62.2946494397759</c:v>
                </c:pt>
                <c:pt idx="20">
                  <c:v>54.8920999255952</c:v>
                </c:pt>
                <c:pt idx="21">
                  <c:v>52.097800763942</c:v>
                </c:pt>
                <c:pt idx="23">
                  <c:v>51.3269363445378</c:v>
                </c:pt>
                <c:pt idx="24">
                  <c:v>56.1597390219156</c:v>
                </c:pt>
                <c:pt idx="25">
                  <c:v>56.0083393849206</c:v>
                </c:pt>
                <c:pt idx="26">
                  <c:v>57.8111871021136</c:v>
                </c:pt>
                <c:pt idx="27">
                  <c:v>70.4046868203692</c:v>
                </c:pt>
                <c:pt idx="28">
                  <c:v>70.715006162465</c:v>
                </c:pt>
                <c:pt idx="29">
                  <c:v>54.207093767507</c:v>
                </c:pt>
                <c:pt idx="30">
                  <c:v>66.5365655462185</c:v>
                </c:pt>
                <c:pt idx="31">
                  <c:v>48.5032204613095</c:v>
                </c:pt>
                <c:pt idx="32">
                  <c:v>54.6645340953165</c:v>
                </c:pt>
                <c:pt idx="33">
                  <c:v>51.5917991919845</c:v>
                </c:pt>
                <c:pt idx="35">
                  <c:v>56.7822969629329</c:v>
                </c:pt>
                <c:pt idx="37">
                  <c:v>60.2853453463204</c:v>
                </c:pt>
                <c:pt idx="38">
                  <c:v>63.2736794871795</c:v>
                </c:pt>
                <c:pt idx="39">
                  <c:v>62.9839359943978</c:v>
                </c:pt>
                <c:pt idx="40">
                  <c:v>57.5520588044309</c:v>
                </c:pt>
                <c:pt idx="41">
                  <c:v>45.5148692078755</c:v>
                </c:pt>
                <c:pt idx="42">
                  <c:v>63.3472635472371</c:v>
                </c:pt>
                <c:pt idx="43">
                  <c:v>56.5178735119048</c:v>
                </c:pt>
                <c:pt idx="45">
                  <c:v>58.2805027310924</c:v>
                </c:pt>
                <c:pt idx="46">
                  <c:v>72.7692843480049</c:v>
                </c:pt>
                <c:pt idx="47">
                  <c:v>55.4086309862013</c:v>
                </c:pt>
                <c:pt idx="48">
                  <c:v>51.849346577381</c:v>
                </c:pt>
                <c:pt idx="49">
                  <c:v>54.3742436011905</c:v>
                </c:pt>
                <c:pt idx="51">
                  <c:v>53.5971487757035</c:v>
                </c:pt>
                <c:pt idx="52">
                  <c:v>50.9218134453782</c:v>
                </c:pt>
                <c:pt idx="53">
                  <c:v>38.5692377976191</c:v>
                </c:pt>
              </c:numCache>
            </c:numRef>
          </c:xVal>
          <c:yVal>
            <c:numRef>
              <c:f>0</c:f>
              <c:numCache>
                <c:formatCode>0.0</c:formatCode>
                <c:ptCount val="54"/>
                <c:pt idx="0">
                  <c:v>1.59726398753389</c:v>
                </c:pt>
                <c:pt idx="1">
                  <c:v>0.545248922764518</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c:v>
                </c:pt>
                <c:pt idx="18">
                  <c:v>0.77</c:v>
                </c:pt>
                <c:pt idx="19">
                  <c:v>0.62</c:v>
                </c:pt>
                <c:pt idx="20">
                  <c:v>0.82</c:v>
                </c:pt>
                <c:pt idx="21">
                  <c:v>0.82</c:v>
                </c:pt>
                <c:pt idx="22">
                  <c:v>2.39</c:v>
                </c:pt>
                <c:pt idx="23">
                  <c:v>0.57</c:v>
                </c:pt>
                <c:pt idx="24">
                  <c:v>0.49</c:v>
                </c:pt>
                <c:pt idx="25">
                  <c:v>0.85</c:v>
                </c:pt>
                <c:pt idx="26">
                  <c:v>1.71</c:v>
                </c:pt>
                <c:pt idx="27">
                  <c:v>2.35</c:v>
                </c:pt>
                <c:pt idx="28">
                  <c:v>1.23</c:v>
                </c:pt>
                <c:pt idx="29">
                  <c:v>0.55</c:v>
                </c:pt>
                <c:pt idx="30">
                  <c:v>2.11</c:v>
                </c:pt>
                <c:pt idx="31">
                  <c:v>0.92</c:v>
                </c:pt>
                <c:pt idx="32">
                  <c:v>0.55</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c:v>
                </c:pt>
              </c:numCache>
            </c:numRef>
          </c:yVal>
          <c:smooth val="0"/>
        </c:ser>
        <c:ser>
          <c:idx val="1"/>
          <c:order val="1"/>
          <c:tx>
            <c:strRef>
              <c:f>label 2</c:f>
              <c:strCache>
                <c:ptCount val="1"/>
                <c:pt idx="0">
                  <c:v>Middle East/Central Asia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3</c:f>
              <c:numCache>
                <c:formatCode>0.0</c:formatCode>
                <c:ptCount val="54"/>
                <c:pt idx="0">
                  <c:v>74.3202248511905</c:v>
                </c:pt>
                <c:pt idx="1">
                  <c:v>45.4595802886003</c:v>
                </c:pt>
                <c:pt idx="2">
                  <c:v>60.4496246398046</c:v>
                </c:pt>
                <c:pt idx="3">
                  <c:v>72.5571025297619</c:v>
                </c:pt>
                <c:pt idx="4">
                  <c:v>74.8478891583906</c:v>
                </c:pt>
                <c:pt idx="6">
                  <c:v>63.8934718487395</c:v>
                </c:pt>
                <c:pt idx="7">
                  <c:v>73.7622653361345</c:v>
                </c:pt>
                <c:pt idx="8">
                  <c:v>71.1833113667582</c:v>
                </c:pt>
                <c:pt idx="9">
                  <c:v>69.045733740769</c:v>
                </c:pt>
                <c:pt idx="11">
                  <c:v>60.5255172059422</c:v>
                </c:pt>
                <c:pt idx="12">
                  <c:v>63.7628561516915</c:v>
                </c:pt>
                <c:pt idx="13">
                  <c:v>62.3630567460318</c:v>
                </c:pt>
                <c:pt idx="14">
                  <c:v>62.0116168253968</c:v>
                </c:pt>
                <c:pt idx="15">
                  <c:v>67.8634910714286</c:v>
                </c:pt>
                <c:pt idx="16">
                  <c:v>60.4842640056022</c:v>
                </c:pt>
                <c:pt idx="17">
                  <c:v>65.9257051770452</c:v>
                </c:pt>
                <c:pt idx="18">
                  <c:v>63.4828604761905</c:v>
                </c:pt>
                <c:pt idx="19">
                  <c:v>70.1178703908836</c:v>
                </c:pt>
                <c:pt idx="20">
                  <c:v>70.443935800474</c:v>
                </c:pt>
                <c:pt idx="21">
                  <c:v>69.0247039720696</c:v>
                </c:pt>
              </c:numCache>
            </c:numRef>
          </c:xVal>
          <c:yVal>
            <c:numRef>
              <c:f>2</c:f>
              <c:numCache>
                <c:formatCode>0.0</c:formatCode>
                <c:ptCount val="54"/>
                <c:pt idx="0">
                  <c:v>1.75</c:v>
                </c:pt>
                <c:pt idx="1">
                  <c:v>0.5</c:v>
                </c:pt>
                <c:pt idx="2">
                  <c:v>5.13</c:v>
                </c:pt>
                <c:pt idx="3">
                  <c:v>1.5</c:v>
                </c:pt>
                <c:pt idx="4">
                  <c:v>2.14</c:v>
                </c:pt>
                <c:pt idx="5">
                  <c:v>2.31</c:v>
                </c:pt>
                <c:pt idx="6">
                  <c:v>1.38</c:v>
                </c:pt>
                <c:pt idx="7">
                  <c:v>3.36</c:v>
                </c:pt>
                <c:pt idx="8">
                  <c:v>3.32</c:v>
                </c:pt>
                <c:pt idx="9">
                  <c:v>0.94</c:v>
                </c:pt>
                <c:pt idx="10">
                  <c:v>1.25</c:v>
                </c:pt>
                <c:pt idx="11">
                  <c:v>5.02</c:v>
                </c:pt>
                <c:pt idx="12">
                  <c:v>1.58</c:v>
                </c:pt>
                <c:pt idx="13">
                  <c:v>9.96</c:v>
                </c:pt>
                <c:pt idx="14">
                  <c:v>3.8</c:v>
                </c:pt>
                <c:pt idx="15">
                  <c:v>0.76</c:v>
                </c:pt>
                <c:pt idx="17">
                  <c:v>4.1</c:v>
                </c:pt>
                <c:pt idx="18">
                  <c:v>4.02</c:v>
                </c:pt>
                <c:pt idx="19">
                  <c:v>2.32</c:v>
                </c:pt>
                <c:pt idx="20">
                  <c:v>4.45</c:v>
                </c:pt>
                <c:pt idx="21">
                  <c:v>1.5</c:v>
                </c:pt>
                <c:pt idx="22">
                  <c:v>0.41</c:v>
                </c:pt>
                <c:pt idx="23">
                  <c:v>0.83</c:v>
                </c:pt>
              </c:numCache>
            </c:numRef>
          </c:yVal>
          <c:smooth val="0"/>
        </c:ser>
        <c:ser>
          <c:idx val="2"/>
          <c:order val="2"/>
          <c:tx>
            <c:strRef>
              <c:f>label 4</c:f>
              <c:strCache>
                <c:ptCount val="1"/>
                <c:pt idx="0">
                  <c:v>Asia-Pacific</c:v>
                </c:pt>
              </c:strCache>
            </c:strRef>
          </c:tx>
          <c:spPr>
            <a:solidFill>
              <a:srgbClr val="17375e"/>
            </a:solidFill>
            <a:ln w="28440">
              <a:noFill/>
            </a:ln>
          </c:spPr>
          <c:marker>
            <c:symbol val="circle"/>
            <c:size val="8"/>
            <c:spPr>
              <a:solidFill>
                <a:srgbClr val="17375e"/>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8440">
                  <a:solidFill>
                    <a:srgbClr val="000000"/>
                  </a:solidFill>
                </a:ln>
              </c:spPr>
            </c:leaderLines>
            <c:extLst>
              <c:ext xmlns:c15="http://schemas.microsoft.com/office/drawing/2012/chart" uri="{CE6537A1-D6FC-4f65-9D91-7224C49458BB}">
                <c15:showLeaderLines val="1"/>
              </c:ext>
            </c:extLst>
          </c:dLbls>
          <c:xVal>
            <c:numRef>
              <c:f>5</c:f>
              <c:numCache>
                <c:formatCode>0.0</c:formatCode>
                <c:ptCount val="54"/>
                <c:pt idx="0">
                  <c:v>76.3884235485103</c:v>
                </c:pt>
                <c:pt idx="1">
                  <c:v>63.8360349630761</c:v>
                </c:pt>
                <c:pt idx="2">
                  <c:v>73.6724791666667</c:v>
                </c:pt>
                <c:pt idx="5">
                  <c:v>62.6912156608098</c:v>
                </c:pt>
                <c:pt idx="6">
                  <c:v>67.7647981792717</c:v>
                </c:pt>
                <c:pt idx="8">
                  <c:v>72.1614342814049</c:v>
                </c:pt>
                <c:pt idx="10">
                  <c:v>63.5695244397759</c:v>
                </c:pt>
                <c:pt idx="11">
                  <c:v>69.243687815126</c:v>
                </c:pt>
                <c:pt idx="12">
                  <c:v>79.8354935148185</c:v>
                </c:pt>
                <c:pt idx="13">
                  <c:v>63.3127203391053</c:v>
                </c:pt>
                <c:pt idx="17">
                  <c:v>68.6477695144725</c:v>
                </c:pt>
                <c:pt idx="19">
                  <c:v>66.5166631222944</c:v>
                </c:pt>
                <c:pt idx="20">
                  <c:v>67.2655044101732</c:v>
                </c:pt>
                <c:pt idx="23">
                  <c:v>77.4986821766775</c:v>
                </c:pt>
                <c:pt idx="25">
                  <c:v>56.932713077119</c:v>
                </c:pt>
                <c:pt idx="26">
                  <c:v>51.9674865653954</c:v>
                </c:pt>
                <c:pt idx="27">
                  <c:v>67.0607329131653</c:v>
                </c:pt>
                <c:pt idx="28">
                  <c:v>0</c:v>
                </c:pt>
                <c:pt idx="29">
                  <c:v>70.3410272039072</c:v>
                </c:pt>
                <c:pt idx="30">
                  <c:v>74.2663084033613</c:v>
                </c:pt>
                <c:pt idx="34">
                  <c:v>70.7031647812971</c:v>
                </c:pt>
              </c:numCache>
            </c:numRef>
          </c:xVal>
          <c:yVal>
            <c:numRef>
              <c:f>4</c:f>
              <c:numCache>
                <c:formatCode>0.0</c:formatCode>
                <c:ptCount val="54"/>
                <c:pt idx="0">
                  <c:v>4.86</c:v>
                </c:pt>
                <c:pt idx="1">
                  <c:v>0.5</c:v>
                </c:pt>
                <c:pt idx="2">
                  <c:v>3</c:v>
                </c:pt>
                <c:pt idx="3">
                  <c:v>2.09</c:v>
                </c:pt>
                <c:pt idx="5">
                  <c:v>0.74</c:v>
                </c:pt>
                <c:pt idx="6">
                  <c:v>0.82</c:v>
                </c:pt>
                <c:pt idx="8">
                  <c:v>1.89</c:v>
                </c:pt>
                <c:pt idx="9">
                  <c:v>3.13</c:v>
                </c:pt>
                <c:pt idx="10">
                  <c:v>0.74</c:v>
                </c:pt>
                <c:pt idx="11">
                  <c:v>1.2</c:v>
                </c:pt>
                <c:pt idx="12">
                  <c:v>2.83</c:v>
                </c:pt>
                <c:pt idx="13">
                  <c:v>1.14</c:v>
                </c:pt>
                <c:pt idx="14">
                  <c:v>0.78</c:v>
                </c:pt>
                <c:pt idx="15">
                  <c:v>3.72</c:v>
                </c:pt>
                <c:pt idx="16">
                  <c:v>0.76</c:v>
                </c:pt>
                <c:pt idx="17">
                  <c:v>2.79</c:v>
                </c:pt>
                <c:pt idx="19">
                  <c:v>5.82</c:v>
                </c:pt>
                <c:pt idx="20">
                  <c:v>0.58</c:v>
                </c:pt>
                <c:pt idx="23">
                  <c:v>3.75</c:v>
                </c:pt>
                <c:pt idx="25">
                  <c:v>0.53</c:v>
                </c:pt>
                <c:pt idx="26">
                  <c:v>0.82</c:v>
                </c:pt>
                <c:pt idx="27">
                  <c:v>0.84</c:v>
                </c:pt>
                <c:pt idx="28">
                  <c:v>0.6</c:v>
                </c:pt>
                <c:pt idx="29">
                  <c:v>7.02</c:v>
                </c:pt>
                <c:pt idx="30">
                  <c:v>1.57</c:v>
                </c:pt>
                <c:pt idx="31">
                  <c:v>2.41</c:v>
                </c:pt>
                <c:pt idx="32">
                  <c:v>1.73</c:v>
                </c:pt>
                <c:pt idx="33">
                  <c:v>1.33</c:v>
                </c:pt>
                <c:pt idx="34">
                  <c:v>2.39</c:v>
                </c:pt>
              </c:numCache>
            </c:numRef>
          </c:yVal>
          <c:smooth val="0"/>
        </c:ser>
        <c:ser>
          <c:idx val="3"/>
          <c:order val="3"/>
          <c:tx>
            <c:strRef>
              <c:f>label 6</c:f>
              <c:strCache>
                <c:ptCount val="1"/>
                <c:pt idx="0">
                  <c:v>South America</c:v>
                </c:pt>
              </c:strCache>
            </c:strRef>
          </c:tx>
          <c:spPr>
            <a:solidFill>
              <a:srgbClr val="7030a0"/>
            </a:solidFill>
            <a:ln w="19080">
              <a:noFill/>
            </a:ln>
          </c:spPr>
          <c:marker>
            <c:symbol val="circle"/>
            <c:size val="8"/>
            <c:spPr>
              <a:solidFill>
                <a:srgbClr val="7030a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7</c:f>
              <c:numCache>
                <c:formatCode>0.0</c:formatCode>
                <c:ptCount val="54"/>
                <c:pt idx="0">
                  <c:v>74.6767576330532</c:v>
                </c:pt>
                <c:pt idx="1">
                  <c:v>68.1334742018398</c:v>
                </c:pt>
                <c:pt idx="2">
                  <c:v>73.3550751145913</c:v>
                </c:pt>
                <c:pt idx="3">
                  <c:v>78.2576952699262</c:v>
                </c:pt>
                <c:pt idx="4">
                  <c:v>69.6734417366947</c:v>
                </c:pt>
                <c:pt idx="5">
                  <c:v>70.148168697479</c:v>
                </c:pt>
                <c:pt idx="7">
                  <c:v>68.1179876420455</c:v>
                </c:pt>
                <c:pt idx="9">
                  <c:v>71.9996340845429</c:v>
                </c:pt>
                <c:pt idx="10">
                  <c:v>69.8194207537561</c:v>
                </c:pt>
              </c:numCache>
            </c:numRef>
          </c:xVal>
          <c:yVal>
            <c:numRef>
              <c:f>6</c:f>
              <c:numCache>
                <c:formatCode>0.0</c:formatCode>
                <c:ptCount val="54"/>
                <c:pt idx="0">
                  <c:v>2.15</c:v>
                </c:pt>
                <c:pt idx="1">
                  <c:v>1.86</c:v>
                </c:pt>
                <c:pt idx="2">
                  <c:v>1.6</c:v>
                </c:pt>
                <c:pt idx="3">
                  <c:v>2.61</c:v>
                </c:pt>
                <c:pt idx="4">
                  <c:v>1.35</c:v>
                </c:pt>
                <c:pt idx="5">
                  <c:v>1.24</c:v>
                </c:pt>
                <c:pt idx="7">
                  <c:v>1.62</c:v>
                </c:pt>
                <c:pt idx="9">
                  <c:v>1.64</c:v>
                </c:pt>
                <c:pt idx="10">
                  <c:v>1.99</c:v>
                </c:pt>
                <c:pt idx="12">
                  <c:v>1.32</c:v>
                </c:pt>
              </c:numCache>
            </c:numRef>
          </c:yVal>
          <c:smooth val="0"/>
        </c:ser>
        <c:ser>
          <c:idx val="4"/>
          <c:order val="4"/>
          <c:tx>
            <c:strRef>
              <c:f>label 8</c:f>
              <c:strCache>
                <c:ptCount val="1"/>
                <c:pt idx="0">
                  <c:v>Central America/Caribbean</c:v>
                </c:pt>
              </c:strCache>
            </c:strRef>
          </c:tx>
          <c:spPr>
            <a:solidFill>
              <a:srgbClr val="009242"/>
            </a:solidFill>
            <a:ln w="19080">
              <a:noFill/>
            </a:ln>
          </c:spPr>
          <c:marker>
            <c:symbol val="circle"/>
            <c:size val="8"/>
            <c:spPr>
              <a:solidFill>
                <a:srgbClr val="009242"/>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9</c:f>
              <c:numCache>
                <c:formatCode>General</c:formatCode>
                <c:ptCount val="54"/>
                <c:pt idx="2">
                  <c:v>70.0894925641026</c:v>
                </c:pt>
                <c:pt idx="4">
                  <c:v>73.1011814043799</c:v>
                </c:pt>
                <c:pt idx="5">
                  <c:v>78.9221130952381</c:v>
                </c:pt>
                <c:pt idx="6">
                  <c:v>0</c:v>
                </c:pt>
                <c:pt idx="7">
                  <c:v>72.8721335879806</c:v>
                </c:pt>
                <c:pt idx="8">
                  <c:v>68.7285826967151</c:v>
                </c:pt>
                <c:pt idx="11">
                  <c:v>59.2783572829132</c:v>
                </c:pt>
                <c:pt idx="12">
                  <c:v>52.9046532403871</c:v>
                </c:pt>
                <c:pt idx="13">
                  <c:v>61.831047561752</c:v>
                </c:pt>
                <c:pt idx="16">
                  <c:v>64.7338976890756</c:v>
                </c:pt>
                <c:pt idx="17">
                  <c:v>68.9191840208811</c:v>
                </c:pt>
                <c:pt idx="20">
                  <c:v>63.274378066725</c:v>
                </c:pt>
              </c:numCache>
            </c:numRef>
          </c:xVal>
          <c:yVal>
            <c:numRef>
              <c:f>8</c:f>
              <c:numCache>
                <c:formatCode>0.0</c:formatCode>
                <c:ptCount val="54"/>
                <c:pt idx="0">
                  <c:v>3.79</c:v>
                </c:pt>
                <c:pt idx="1">
                  <c:v>4.27</c:v>
                </c:pt>
                <c:pt idx="2">
                  <c:v>3.16</c:v>
                </c:pt>
                <c:pt idx="4">
                  <c:v>1.73</c:v>
                </c:pt>
                <c:pt idx="5">
                  <c:v>1.13</c:v>
                </c:pt>
                <c:pt idx="6">
                  <c:v>2.69</c:v>
                </c:pt>
                <c:pt idx="7">
                  <c:v>1.64</c:v>
                </c:pt>
                <c:pt idx="8">
                  <c:v>1.56</c:v>
                </c:pt>
                <c:pt idx="9">
                  <c:v>1.99</c:v>
                </c:pt>
                <c:pt idx="11">
                  <c:v>1.39</c:v>
                </c:pt>
                <c:pt idx="12">
                  <c:v>0.33</c:v>
                </c:pt>
                <c:pt idx="13">
                  <c:v>1.15</c:v>
                </c:pt>
                <c:pt idx="16">
                  <c:v>1.2</c:v>
                </c:pt>
                <c:pt idx="17">
                  <c:v>2.09</c:v>
                </c:pt>
                <c:pt idx="18">
                  <c:v>2.61</c:v>
                </c:pt>
                <c:pt idx="19">
                  <c:v>2.07</c:v>
                </c:pt>
                <c:pt idx="20">
                  <c:v>2.67</c:v>
                </c:pt>
              </c:numCache>
            </c:numRef>
          </c:yVal>
          <c:smooth val="0"/>
        </c:ser>
        <c:ser>
          <c:idx val="5"/>
          <c:order val="5"/>
          <c:tx>
            <c:strRef>
              <c:f>label 10</c:f>
              <c:strCache>
                <c:ptCount val="1"/>
                <c:pt idx="0">
                  <c:v>North America</c:v>
                </c:pt>
              </c:strCache>
            </c:strRef>
          </c:tx>
          <c:spPr>
            <a:solidFill>
              <a:srgbClr val="808080"/>
            </a:solidFill>
            <a:ln w="19080">
              <a:noFill/>
            </a:ln>
          </c:spPr>
          <c:marker>
            <c:symbol val="circle"/>
            <c:size val="8"/>
            <c:spPr>
              <a:solidFill>
                <a:srgbClr val="80808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11</c:f>
              <c:numCache>
                <c:formatCode>0.0</c:formatCode>
                <c:ptCount val="54"/>
                <c:pt idx="0">
                  <c:v>78.7380140628979</c:v>
                </c:pt>
                <c:pt idx="1">
                  <c:v>69.2053524700789</c:v>
                </c:pt>
              </c:numCache>
            </c:numRef>
          </c:xVal>
          <c:yVal>
            <c:numRef>
              <c:f>10</c:f>
              <c:numCache>
                <c:formatCode>0.0</c:formatCode>
                <c:ptCount val="54"/>
                <c:pt idx="0">
                  <c:v>5.56</c:v>
                </c:pt>
                <c:pt idx="1">
                  <c:v>1.72</c:v>
                </c:pt>
                <c:pt idx="2">
                  <c:v>5.24</c:v>
                </c:pt>
              </c:numCache>
            </c:numRef>
          </c:yVal>
          <c:smooth val="0"/>
        </c:ser>
        <c:ser>
          <c:idx val="6"/>
          <c:order val="6"/>
          <c:tx>
            <c:strRef>
              <c:f>label 12</c:f>
              <c:strCache>
                <c:ptCount val="1"/>
                <c:pt idx="0">
                  <c:v>EU</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13</c:f>
              <c:numCache>
                <c:formatCode>0.0</c:formatCode>
                <c:ptCount val="54"/>
                <c:pt idx="0">
                  <c:v>83.7149734598735</c:v>
                </c:pt>
                <c:pt idx="1">
                  <c:v>75.1534521008403</c:v>
                </c:pt>
                <c:pt idx="2">
                  <c:v>72.6460493697479</c:v>
                </c:pt>
                <c:pt idx="3">
                  <c:v>84.8005949388846</c:v>
                </c:pt>
                <c:pt idx="4">
                  <c:v>80.5109113891011</c:v>
                </c:pt>
                <c:pt idx="5">
                  <c:v>86.4179834792658</c:v>
                </c:pt>
                <c:pt idx="6">
                  <c:v>82.9146880506748</c:v>
                </c:pt>
                <c:pt idx="7">
                  <c:v>83.354380398523</c:v>
                </c:pt>
                <c:pt idx="8">
                  <c:v>78.437310828877</c:v>
                </c:pt>
                <c:pt idx="9">
                  <c:v>80.3835518928988</c:v>
                </c:pt>
                <c:pt idx="10">
                  <c:v>82.2808710084034</c:v>
                </c:pt>
                <c:pt idx="11">
                  <c:v>78.6568899874635</c:v>
                </c:pt>
                <c:pt idx="12">
                  <c:v>79.4327164884136</c:v>
                </c:pt>
                <c:pt idx="13">
                  <c:v>80.8450375986758</c:v>
                </c:pt>
                <c:pt idx="14">
                  <c:v>77.9960507193787</c:v>
                </c:pt>
                <c:pt idx="15">
                  <c:v>76.1410377450981</c:v>
                </c:pt>
                <c:pt idx="16">
                  <c:v>79.1990239740651</c:v>
                </c:pt>
                <c:pt idx="18">
                  <c:v>81.5617450853069</c:v>
                </c:pt>
                <c:pt idx="19">
                  <c:v>80.2439137000255</c:v>
                </c:pt>
                <c:pt idx="20">
                  <c:v>76.6098954481793</c:v>
                </c:pt>
                <c:pt idx="21">
                  <c:v>80.9223730539069</c:v>
                </c:pt>
                <c:pt idx="23">
                  <c:v>80.7333979961215</c:v>
                </c:pt>
                <c:pt idx="24">
                  <c:v>85.8152687802394</c:v>
                </c:pt>
                <c:pt idx="25">
                  <c:v>79.9849868406104</c:v>
                </c:pt>
                <c:pt idx="26">
                  <c:v>77.5041275229978</c:v>
                </c:pt>
              </c:numCache>
            </c:numRef>
          </c:xVal>
          <c:yVal>
            <c:numRef>
              <c:f>12</c:f>
              <c:numCache>
                <c:formatCode>0.0</c:formatCode>
                <c:ptCount val="54"/>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4.02</c:v>
                </c:pt>
                <c:pt idx="25">
                  <c:v>3.98</c:v>
                </c:pt>
                <c:pt idx="26">
                  <c:v>8.48</c:v>
                </c:pt>
              </c:numCache>
            </c:numRef>
          </c:yVal>
          <c:smooth val="0"/>
        </c:ser>
        <c:ser>
          <c:idx val="7"/>
          <c:order val="7"/>
          <c:tx>
            <c:strRef>
              <c:f>label 14</c:f>
              <c:strCache>
                <c:ptCount val="1"/>
                <c:pt idx="0">
                  <c:v>Non-EU Europe</c:v>
                </c:pt>
              </c:strCache>
            </c:strRef>
          </c:tx>
          <c:spPr>
            <a:solidFill>
              <a:srgbClr val="c3d69b"/>
            </a:solidFill>
            <a:ln w="19080">
              <a:noFill/>
            </a:ln>
          </c:spPr>
          <c:marker>
            <c:symbol val="circle"/>
            <c:size val="8"/>
            <c:spPr>
              <a:solidFill>
                <a:srgbClr val="c3d69b"/>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15</c:f>
              <c:numCache>
                <c:formatCode>0.0</c:formatCode>
                <c:ptCount val="54"/>
                <c:pt idx="0">
                  <c:v>74.8852476572447</c:v>
                </c:pt>
                <c:pt idx="1">
                  <c:v>79.1282721049784</c:v>
                </c:pt>
                <c:pt idx="2">
                  <c:v>74.0910509157509</c:v>
                </c:pt>
                <c:pt idx="5">
                  <c:v>82.0155916975182</c:v>
                </c:pt>
                <c:pt idx="6">
                  <c:v>73.0938944624003</c:v>
                </c:pt>
                <c:pt idx="7">
                  <c:v>80.0559767857143</c:v>
                </c:pt>
                <c:pt idx="8">
                  <c:v>82.1930747326203</c:v>
                </c:pt>
                <c:pt idx="9">
                  <c:v>77.9044437094156</c:v>
                </c:pt>
                <c:pt idx="10">
                  <c:v>72.9018370066208</c:v>
                </c:pt>
              </c:numCache>
            </c:numRef>
          </c:xVal>
          <c:yVal>
            <c:numRef>
              <c:f>14</c:f>
              <c:numCache>
                <c:formatCode>0.0</c:formatCode>
                <c:ptCount val="54"/>
                <c:pt idx="0">
                  <c:v>1.45</c:v>
                </c:pt>
                <c:pt idx="1">
                  <c:v>3.05</c:v>
                </c:pt>
                <c:pt idx="2">
                  <c:v>3.03</c:v>
                </c:pt>
                <c:pt idx="4">
                  <c:v>2.09</c:v>
                </c:pt>
                <c:pt idx="5">
                  <c:v>2.99</c:v>
                </c:pt>
                <c:pt idx="6">
                  <c:v>4.04</c:v>
                </c:pt>
                <c:pt idx="7">
                  <c:v>3</c:v>
                </c:pt>
                <c:pt idx="8">
                  <c:v>2.67</c:v>
                </c:pt>
                <c:pt idx="9">
                  <c:v>2.73</c:v>
                </c:pt>
                <c:pt idx="10">
                  <c:v>3.02</c:v>
                </c:pt>
              </c:numCache>
            </c:numRef>
          </c:yVal>
          <c:smooth val="0"/>
        </c:ser>
        <c:ser>
          <c:idx val="8"/>
          <c:order val="8"/>
          <c:spPr>
            <a:solidFill>
              <a:srgbClr val="009242"/>
            </a:solidFill>
            <a:ln w="19080">
              <a:solidFill>
                <a:srgbClr val="009242"/>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17</c:f>
              <c:numCache>
                <c:formatCode>General</c:formatCode>
                <c:ptCount val="54"/>
                <c:pt idx="0">
                  <c:v>25</c:v>
                </c:pt>
                <c:pt idx="1">
                  <c:v>90</c:v>
                </c:pt>
              </c:numCache>
            </c:numRef>
          </c:xVal>
          <c:yVal>
            <c:numRef>
              <c:f>16</c:f>
              <c:numCache>
                <c:formatCode>General</c:formatCode>
                <c:ptCount val="54"/>
                <c:pt idx="0">
                  <c:v>1</c:v>
                </c:pt>
                <c:pt idx="1">
                  <c:v>1</c:v>
                </c:pt>
              </c:numCache>
            </c:numRef>
          </c:yVal>
          <c:smooth val="0"/>
        </c:ser>
        <c:axId val="53412313"/>
        <c:axId val="38792994"/>
      </c:scatterChart>
      <c:valAx>
        <c:axId val="53412313"/>
        <c:scaling>
          <c:orientation val="minMax"/>
          <c:max val="90"/>
          <c:min val="25"/>
        </c:scaling>
        <c:delete val="0"/>
        <c:axPos val="b"/>
        <c:title>
          <c:tx>
            <c:rich>
              <a:bodyPr rot="0"/>
              <a:lstStyle/>
              <a:p>
                <a:pPr>
                  <a:defRPr b="0" sz="1300" strike="noStrike" u="none">
                    <a:uFillTx/>
                    <a:latin typeface="Arial"/>
                  </a:defRPr>
                </a:pPr>
                <a:r>
                  <a:rPr b="1" sz="1800" strike="noStrike" u="none">
                    <a:solidFill>
                      <a:srgbClr val="000000"/>
                    </a:solidFill>
                    <a:uFillTx/>
                    <a:latin typeface="Calibri"/>
                  </a:rPr>
                  <a:t>Sustainable Development Goals Index</a:t>
                </a:r>
              </a:p>
            </c:rich>
          </c:tx>
          <c:layout>
            <c:manualLayout>
              <c:xMode val="edge"/>
              <c:yMode val="edge"/>
              <c:x val="0.388165885823356"/>
              <c:y val="0.877320104787916"/>
            </c:manualLayout>
          </c:layout>
          <c:overlay val="0"/>
          <c:spPr>
            <a:noFill/>
            <a:ln w="0">
              <a:noFill/>
            </a:ln>
          </c:spPr>
        </c:title>
        <c:numFmt formatCode="General"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38792994"/>
        <c:crosses val="max"/>
        <c:crossBetween val="midCat"/>
      </c:valAx>
      <c:valAx>
        <c:axId val="38792994"/>
        <c:scaling>
          <c:orientation val="maxMin"/>
          <c:max val="10.5"/>
          <c:min val="0"/>
        </c:scaling>
        <c:delete val="0"/>
        <c:axPos val="l"/>
        <c:title>
          <c:tx>
            <c:rich>
              <a:bodyPr rot="-5400000"/>
              <a:lstStyle/>
              <a:p>
                <a:pPr>
                  <a:defRPr b="0" sz="1300" strike="noStrike" u="none">
                    <a:uFillTx/>
                    <a:latin typeface="Arial"/>
                  </a:defRPr>
                </a:pPr>
                <a:r>
                  <a:rPr b="1" sz="1800" strike="noStrike" u="none">
                    <a:solidFill>
                      <a:srgbClr val="000000"/>
                    </a:solidFill>
                    <a:uFillTx/>
                    <a:latin typeface="Calibri"/>
                  </a:rPr>
                  <a:t>Number of Earths</a:t>
                </a:r>
              </a:p>
            </c:rich>
          </c:tx>
          <c:layout>
            <c:manualLayout>
              <c:xMode val="edge"/>
              <c:yMode val="edge"/>
              <c:x val="0.964185320145757"/>
              <c:y val="0.378797168496739"/>
            </c:manualLayout>
          </c:layout>
          <c:overlay val="0"/>
          <c:spPr>
            <a:noFill/>
            <a:ln w="0">
              <a:noFill/>
            </a:ln>
          </c:spPr>
        </c:title>
        <c:numFmt formatCode="0"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53412313"/>
        <c:crosses val="max"/>
        <c:crossBetween val="midCat"/>
        <c:majorUnit val="1"/>
      </c:valAx>
      <c:spPr>
        <a:noFill/>
        <a:ln w="0">
          <a:solidFill>
            <a:srgbClr val="888888"/>
          </a:solidFill>
        </a:ln>
      </c:spPr>
    </c:plotArea>
    <c:legend>
      <c:legendPos val="r"/>
      <c:legendEntry>
        <c:idx val="8"/>
        <c:delete val="1"/>
      </c:legendEntry>
      <c:layout>
        <c:manualLayout>
          <c:xMode val="edge"/>
          <c:yMode val="edge"/>
          <c:x val="0.0419468576853986"/>
          <c:y val="0.265772035675607"/>
          <c:w val="0.237837736105106"/>
          <c:h val="0.483901687010953"/>
        </c:manualLayout>
      </c:layout>
      <c:overlay val="0"/>
      <c:spPr>
        <a:noFill/>
        <a:ln w="0">
          <a:noFill/>
        </a:ln>
      </c:spPr>
      <c:txPr>
        <a:bodyPr/>
        <a:lstStyle/>
        <a:p>
          <a:pPr>
            <a:defRPr b="0" sz="1400" strike="noStrike" u="none">
              <a:solidFill>
                <a:srgbClr val="000000"/>
              </a:solidFill>
              <a:uFillTx/>
              <a:latin typeface="Calibri"/>
            </a:defRPr>
          </a:pPr>
        </a:p>
      </c:txPr>
    </c:legend>
    <c:plotVisOnly val="1"/>
    <c:dispBlanksAs val="gap"/>
  </c:chart>
  <c:spPr>
    <a:solidFill>
      <a:srgbClr val="ffffff"/>
    </a:solidFill>
    <a:ln w="9360">
      <a:solidFill>
        <a:srgbClr val="d9d9d9"/>
      </a:solidFill>
      <a:round/>
    </a:ln>
  </c:spPr>
  <c:userShapes r:id="rId1"/>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214169183241348"/>
          <c:y val="0.0590500641848524"/>
          <c:w val="0.917560484570794"/>
          <c:h val="0.772841435508177"/>
        </c:manualLayout>
      </c:layout>
      <c:scatterChart>
        <c:scatterStyle val="lineMarker"/>
        <c:varyColors val="0"/>
        <c:ser>
          <c:idx val="0"/>
          <c:order val="0"/>
          <c:tx>
            <c:strRef>
              <c:f>label 0</c:f>
              <c:strCache>
                <c:ptCount val="1"/>
                <c:pt idx="0">
                  <c:v>Africa</c:v>
                </c:pt>
              </c:strCache>
            </c:strRef>
          </c:tx>
          <c:spPr>
            <a:solidFill>
              <a:srgbClr val="ffc000"/>
            </a:solidFill>
            <a:ln w="19080">
              <a:noFill/>
            </a:ln>
          </c:spPr>
          <c:marker>
            <c:symbol val="circle"/>
            <c:size val="8"/>
            <c:spPr>
              <a:solidFill>
                <a:srgbClr val="ffc0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c:f>
              <c:numCache>
                <c:formatCode>0.0</c:formatCode>
                <c:ptCount val="54"/>
                <c:pt idx="0">
                  <c:v>70.6374351285969</c:v>
                </c:pt>
                <c:pt idx="1">
                  <c:v>51.5785559842119</c:v>
                </c:pt>
                <c:pt idx="2">
                  <c:v>62.8599511160714</c:v>
                </c:pt>
                <c:pt idx="3">
                  <c:v>55.4505209821429</c:v>
                </c:pt>
                <c:pt idx="4">
                  <c:v>57.3362344410492</c:v>
                </c:pt>
                <c:pt idx="6">
                  <c:v>42.4802523809524</c:v>
                </c:pt>
                <c:pt idx="7">
                  <c:v>43.7816196428571</c:v>
                </c:pt>
                <c:pt idx="10">
                  <c:v>55.7547533613445</c:v>
                </c:pt>
                <c:pt idx="13">
                  <c:v>51.6567185951304</c:v>
                </c:pt>
                <c:pt idx="14">
                  <c:v>64.3634504901961</c:v>
                </c:pt>
                <c:pt idx="16">
                  <c:v>62.9763589635854</c:v>
                </c:pt>
                <c:pt idx="17">
                  <c:v>55.4459789215686</c:v>
                </c:pt>
                <c:pt idx="19">
                  <c:v>62.2946494397759</c:v>
                </c:pt>
                <c:pt idx="20">
                  <c:v>54.8920999255952</c:v>
                </c:pt>
                <c:pt idx="21">
                  <c:v>52.097800763942</c:v>
                </c:pt>
                <c:pt idx="23">
                  <c:v>51.3269363445378</c:v>
                </c:pt>
                <c:pt idx="24">
                  <c:v>56.1597390219156</c:v>
                </c:pt>
                <c:pt idx="25">
                  <c:v>56.0083393849206</c:v>
                </c:pt>
                <c:pt idx="26">
                  <c:v>57.8111871021136</c:v>
                </c:pt>
                <c:pt idx="27">
                  <c:v>70.4046868203692</c:v>
                </c:pt>
                <c:pt idx="28">
                  <c:v>70.715006162465</c:v>
                </c:pt>
                <c:pt idx="29">
                  <c:v>54.207093767507</c:v>
                </c:pt>
                <c:pt idx="30">
                  <c:v>66.5365655462185</c:v>
                </c:pt>
                <c:pt idx="31">
                  <c:v>48.5032204613095</c:v>
                </c:pt>
                <c:pt idx="32">
                  <c:v>54.6645340953165</c:v>
                </c:pt>
                <c:pt idx="33">
                  <c:v>51.5917991919845</c:v>
                </c:pt>
                <c:pt idx="35">
                  <c:v>56.7822969629329</c:v>
                </c:pt>
                <c:pt idx="37">
                  <c:v>60.2853453463204</c:v>
                </c:pt>
                <c:pt idx="38">
                  <c:v>63.2736794871795</c:v>
                </c:pt>
                <c:pt idx="39">
                  <c:v>62.9839359943978</c:v>
                </c:pt>
                <c:pt idx="40">
                  <c:v>57.5520588044309</c:v>
                </c:pt>
                <c:pt idx="41">
                  <c:v>45.5148692078755</c:v>
                </c:pt>
                <c:pt idx="42">
                  <c:v>63.3472635472371</c:v>
                </c:pt>
                <c:pt idx="43">
                  <c:v>56.5178735119048</c:v>
                </c:pt>
                <c:pt idx="45">
                  <c:v>58.2805027310924</c:v>
                </c:pt>
                <c:pt idx="46">
                  <c:v>72.7692843480049</c:v>
                </c:pt>
                <c:pt idx="47">
                  <c:v>55.4086309862013</c:v>
                </c:pt>
                <c:pt idx="48">
                  <c:v>51.849346577381</c:v>
                </c:pt>
                <c:pt idx="49">
                  <c:v>54.3742436011905</c:v>
                </c:pt>
                <c:pt idx="51">
                  <c:v>53.5971487757035</c:v>
                </c:pt>
                <c:pt idx="52">
                  <c:v>50.9218134453782</c:v>
                </c:pt>
                <c:pt idx="53">
                  <c:v>38.5692377976191</c:v>
                </c:pt>
              </c:numCache>
            </c:numRef>
          </c:xVal>
          <c:yVal>
            <c:numRef>
              <c:f>0</c:f>
              <c:numCache>
                <c:formatCode>0.0</c:formatCode>
                <c:ptCount val="54"/>
                <c:pt idx="0">
                  <c:v>1.59726398753389</c:v>
                </c:pt>
                <c:pt idx="1">
                  <c:v>0.545248922764518</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c:v>
                </c:pt>
                <c:pt idx="18">
                  <c:v>0.77</c:v>
                </c:pt>
                <c:pt idx="19">
                  <c:v>0.62</c:v>
                </c:pt>
                <c:pt idx="20">
                  <c:v>0.82</c:v>
                </c:pt>
                <c:pt idx="21">
                  <c:v>0.82</c:v>
                </c:pt>
                <c:pt idx="22">
                  <c:v>2.39</c:v>
                </c:pt>
                <c:pt idx="23">
                  <c:v>0.57</c:v>
                </c:pt>
                <c:pt idx="24">
                  <c:v>0.49</c:v>
                </c:pt>
                <c:pt idx="25">
                  <c:v>0.85</c:v>
                </c:pt>
                <c:pt idx="26">
                  <c:v>1.71</c:v>
                </c:pt>
                <c:pt idx="27">
                  <c:v>2.35</c:v>
                </c:pt>
                <c:pt idx="28">
                  <c:v>1.23</c:v>
                </c:pt>
                <c:pt idx="29">
                  <c:v>0.55</c:v>
                </c:pt>
                <c:pt idx="30">
                  <c:v>2.11</c:v>
                </c:pt>
                <c:pt idx="31">
                  <c:v>0.92</c:v>
                </c:pt>
                <c:pt idx="32">
                  <c:v>0.55</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c:v>
                </c:pt>
              </c:numCache>
            </c:numRef>
          </c:yVal>
          <c:smooth val="0"/>
        </c:ser>
        <c:ser>
          <c:idx val="1"/>
          <c:order val="1"/>
          <c:tx>
            <c:strRef>
              <c:f>label 2</c:f>
              <c:strCache>
                <c:ptCount val="1"/>
                <c:pt idx="0">
                  <c:v>Middle East/Central Asia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3</c:f>
              <c:numCache>
                <c:formatCode>0.0</c:formatCode>
                <c:ptCount val="54"/>
                <c:pt idx="0">
                  <c:v>74.3202248511905</c:v>
                </c:pt>
                <c:pt idx="1">
                  <c:v>45.4595802886003</c:v>
                </c:pt>
                <c:pt idx="2">
                  <c:v>60.4496246398046</c:v>
                </c:pt>
                <c:pt idx="3">
                  <c:v>72.5571025297619</c:v>
                </c:pt>
                <c:pt idx="4">
                  <c:v>74.8478891583906</c:v>
                </c:pt>
                <c:pt idx="6">
                  <c:v>63.8934718487395</c:v>
                </c:pt>
                <c:pt idx="7">
                  <c:v>73.7622653361345</c:v>
                </c:pt>
                <c:pt idx="8">
                  <c:v>71.1833113667582</c:v>
                </c:pt>
                <c:pt idx="9">
                  <c:v>69.045733740769</c:v>
                </c:pt>
                <c:pt idx="11">
                  <c:v>60.5255172059422</c:v>
                </c:pt>
                <c:pt idx="12">
                  <c:v>63.7628561516915</c:v>
                </c:pt>
                <c:pt idx="13">
                  <c:v>62.3630567460318</c:v>
                </c:pt>
                <c:pt idx="14">
                  <c:v>62.0116168253968</c:v>
                </c:pt>
                <c:pt idx="15">
                  <c:v>67.8634910714286</c:v>
                </c:pt>
                <c:pt idx="16">
                  <c:v>60.4842640056022</c:v>
                </c:pt>
                <c:pt idx="17">
                  <c:v>65.9257051770452</c:v>
                </c:pt>
                <c:pt idx="18">
                  <c:v>63.4828604761905</c:v>
                </c:pt>
                <c:pt idx="19">
                  <c:v>70.1178703908836</c:v>
                </c:pt>
                <c:pt idx="20">
                  <c:v>70.443935800474</c:v>
                </c:pt>
                <c:pt idx="21">
                  <c:v>69.0247039720696</c:v>
                </c:pt>
              </c:numCache>
            </c:numRef>
          </c:xVal>
          <c:yVal>
            <c:numRef>
              <c:f>2</c:f>
              <c:numCache>
                <c:formatCode>0.0</c:formatCode>
                <c:ptCount val="54"/>
                <c:pt idx="0">
                  <c:v>1.75</c:v>
                </c:pt>
                <c:pt idx="1">
                  <c:v>0.5</c:v>
                </c:pt>
                <c:pt idx="2">
                  <c:v>5.13</c:v>
                </c:pt>
                <c:pt idx="3">
                  <c:v>1.5</c:v>
                </c:pt>
                <c:pt idx="4">
                  <c:v>2.14</c:v>
                </c:pt>
                <c:pt idx="5">
                  <c:v>2.31</c:v>
                </c:pt>
                <c:pt idx="6">
                  <c:v>1.38</c:v>
                </c:pt>
                <c:pt idx="7">
                  <c:v>3.36</c:v>
                </c:pt>
                <c:pt idx="8">
                  <c:v>3.32</c:v>
                </c:pt>
                <c:pt idx="9">
                  <c:v>0.94</c:v>
                </c:pt>
                <c:pt idx="10">
                  <c:v>1.25</c:v>
                </c:pt>
                <c:pt idx="11">
                  <c:v>5.02</c:v>
                </c:pt>
                <c:pt idx="12">
                  <c:v>1.58</c:v>
                </c:pt>
                <c:pt idx="13">
                  <c:v>9.96</c:v>
                </c:pt>
                <c:pt idx="14">
                  <c:v>3.8</c:v>
                </c:pt>
                <c:pt idx="15">
                  <c:v>0.76</c:v>
                </c:pt>
                <c:pt idx="17">
                  <c:v>4.1</c:v>
                </c:pt>
                <c:pt idx="18">
                  <c:v>4.02</c:v>
                </c:pt>
                <c:pt idx="19">
                  <c:v>2.32</c:v>
                </c:pt>
                <c:pt idx="20">
                  <c:v>4.45</c:v>
                </c:pt>
                <c:pt idx="21">
                  <c:v>1.5</c:v>
                </c:pt>
                <c:pt idx="22">
                  <c:v>0.41</c:v>
                </c:pt>
                <c:pt idx="23">
                  <c:v>0.83</c:v>
                </c:pt>
              </c:numCache>
            </c:numRef>
          </c:yVal>
          <c:smooth val="0"/>
        </c:ser>
        <c:ser>
          <c:idx val="2"/>
          <c:order val="2"/>
          <c:tx>
            <c:strRef>
              <c:f>label 4</c:f>
              <c:strCache>
                <c:ptCount val="1"/>
                <c:pt idx="0">
                  <c:v>Asia-Pacific</c:v>
                </c:pt>
              </c:strCache>
            </c:strRef>
          </c:tx>
          <c:spPr>
            <a:solidFill>
              <a:srgbClr val="17375e"/>
            </a:solidFill>
            <a:ln w="28440">
              <a:noFill/>
            </a:ln>
          </c:spPr>
          <c:marker>
            <c:symbol val="circle"/>
            <c:size val="8"/>
            <c:spPr>
              <a:solidFill>
                <a:srgbClr val="17375e"/>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8440">
                  <a:solidFill>
                    <a:srgbClr val="000000"/>
                  </a:solidFill>
                </a:ln>
              </c:spPr>
            </c:leaderLines>
            <c:extLst>
              <c:ext xmlns:c15="http://schemas.microsoft.com/office/drawing/2012/chart" uri="{CE6537A1-D6FC-4f65-9D91-7224C49458BB}">
                <c15:showLeaderLines val="1"/>
              </c:ext>
            </c:extLst>
          </c:dLbls>
          <c:xVal>
            <c:numRef>
              <c:f>5</c:f>
              <c:numCache>
                <c:formatCode>0.0</c:formatCode>
                <c:ptCount val="54"/>
                <c:pt idx="0">
                  <c:v>76.3884235485103</c:v>
                </c:pt>
                <c:pt idx="1">
                  <c:v>63.8360349630761</c:v>
                </c:pt>
                <c:pt idx="2">
                  <c:v>73.6724791666667</c:v>
                </c:pt>
                <c:pt idx="5">
                  <c:v>62.6912156608098</c:v>
                </c:pt>
                <c:pt idx="6">
                  <c:v>67.7647981792717</c:v>
                </c:pt>
                <c:pt idx="8">
                  <c:v>72.1614342814049</c:v>
                </c:pt>
                <c:pt idx="10">
                  <c:v>63.5695244397759</c:v>
                </c:pt>
                <c:pt idx="11">
                  <c:v>69.243687815126</c:v>
                </c:pt>
                <c:pt idx="12">
                  <c:v>79.8354935148185</c:v>
                </c:pt>
                <c:pt idx="13">
                  <c:v>63.3127203391053</c:v>
                </c:pt>
                <c:pt idx="17">
                  <c:v>68.6477695144725</c:v>
                </c:pt>
                <c:pt idx="19">
                  <c:v>66.5166631222944</c:v>
                </c:pt>
                <c:pt idx="20">
                  <c:v>67.2655044101732</c:v>
                </c:pt>
                <c:pt idx="23">
                  <c:v>77.4986821766775</c:v>
                </c:pt>
                <c:pt idx="25">
                  <c:v>56.932713077119</c:v>
                </c:pt>
                <c:pt idx="26">
                  <c:v>51.9674865653954</c:v>
                </c:pt>
                <c:pt idx="27">
                  <c:v>67.0607329131653</c:v>
                </c:pt>
                <c:pt idx="28">
                  <c:v>0</c:v>
                </c:pt>
                <c:pt idx="29">
                  <c:v>70.3410272039072</c:v>
                </c:pt>
                <c:pt idx="30">
                  <c:v>74.2663084033613</c:v>
                </c:pt>
                <c:pt idx="34">
                  <c:v>70.7031647812971</c:v>
                </c:pt>
              </c:numCache>
            </c:numRef>
          </c:xVal>
          <c:yVal>
            <c:numRef>
              <c:f>4</c:f>
              <c:numCache>
                <c:formatCode>0.0</c:formatCode>
                <c:ptCount val="54"/>
                <c:pt idx="0">
                  <c:v>4.86</c:v>
                </c:pt>
                <c:pt idx="1">
                  <c:v>0.5</c:v>
                </c:pt>
                <c:pt idx="2">
                  <c:v>3</c:v>
                </c:pt>
                <c:pt idx="3">
                  <c:v>2.09</c:v>
                </c:pt>
                <c:pt idx="5">
                  <c:v>0.74</c:v>
                </c:pt>
                <c:pt idx="6">
                  <c:v>0.82</c:v>
                </c:pt>
                <c:pt idx="8">
                  <c:v>1.89</c:v>
                </c:pt>
                <c:pt idx="9">
                  <c:v>3.13</c:v>
                </c:pt>
                <c:pt idx="10">
                  <c:v>0.74</c:v>
                </c:pt>
                <c:pt idx="11">
                  <c:v>1.2</c:v>
                </c:pt>
                <c:pt idx="12">
                  <c:v>2.83</c:v>
                </c:pt>
                <c:pt idx="13">
                  <c:v>1.14</c:v>
                </c:pt>
                <c:pt idx="14">
                  <c:v>0.78</c:v>
                </c:pt>
                <c:pt idx="15">
                  <c:v>3.72</c:v>
                </c:pt>
                <c:pt idx="16">
                  <c:v>0.76</c:v>
                </c:pt>
                <c:pt idx="17">
                  <c:v>2.79</c:v>
                </c:pt>
                <c:pt idx="19">
                  <c:v>5.82</c:v>
                </c:pt>
                <c:pt idx="20">
                  <c:v>0.58</c:v>
                </c:pt>
                <c:pt idx="23">
                  <c:v>3.75</c:v>
                </c:pt>
                <c:pt idx="25">
                  <c:v>0.53</c:v>
                </c:pt>
                <c:pt idx="26">
                  <c:v>0.82</c:v>
                </c:pt>
                <c:pt idx="27">
                  <c:v>0.84</c:v>
                </c:pt>
                <c:pt idx="28">
                  <c:v>0.6</c:v>
                </c:pt>
                <c:pt idx="29">
                  <c:v>7.02</c:v>
                </c:pt>
                <c:pt idx="30">
                  <c:v>1.57</c:v>
                </c:pt>
                <c:pt idx="31">
                  <c:v>2.41</c:v>
                </c:pt>
                <c:pt idx="32">
                  <c:v>1.73</c:v>
                </c:pt>
                <c:pt idx="33">
                  <c:v>1.33</c:v>
                </c:pt>
                <c:pt idx="34">
                  <c:v>2.39</c:v>
                </c:pt>
              </c:numCache>
            </c:numRef>
          </c:yVal>
          <c:smooth val="0"/>
        </c:ser>
        <c:ser>
          <c:idx val="3"/>
          <c:order val="3"/>
          <c:tx>
            <c:strRef>
              <c:f>label 6</c:f>
              <c:strCache>
                <c:ptCount val="1"/>
                <c:pt idx="0">
                  <c:v>South America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7</c:f>
              <c:numCache>
                <c:formatCode>0.0</c:formatCode>
                <c:ptCount val="54"/>
                <c:pt idx="0">
                  <c:v>74.6767576330532</c:v>
                </c:pt>
                <c:pt idx="1">
                  <c:v>68.1334742018398</c:v>
                </c:pt>
                <c:pt idx="2">
                  <c:v>73.3550751145913</c:v>
                </c:pt>
                <c:pt idx="3">
                  <c:v>78.2576952699262</c:v>
                </c:pt>
                <c:pt idx="4">
                  <c:v>69.6734417366947</c:v>
                </c:pt>
                <c:pt idx="5">
                  <c:v>70.148168697479</c:v>
                </c:pt>
                <c:pt idx="7">
                  <c:v>68.1179876420455</c:v>
                </c:pt>
                <c:pt idx="9">
                  <c:v>71.9996340845429</c:v>
                </c:pt>
                <c:pt idx="10">
                  <c:v>69.8194207537561</c:v>
                </c:pt>
              </c:numCache>
            </c:numRef>
          </c:xVal>
          <c:yVal>
            <c:numRef>
              <c:f>6</c:f>
              <c:numCache>
                <c:formatCode>0.0</c:formatCode>
                <c:ptCount val="54"/>
                <c:pt idx="0">
                  <c:v>2.15</c:v>
                </c:pt>
                <c:pt idx="1">
                  <c:v>1.86</c:v>
                </c:pt>
                <c:pt idx="2">
                  <c:v>1.6</c:v>
                </c:pt>
                <c:pt idx="3">
                  <c:v>2.61</c:v>
                </c:pt>
                <c:pt idx="4">
                  <c:v>1.35</c:v>
                </c:pt>
                <c:pt idx="5">
                  <c:v>1.24</c:v>
                </c:pt>
                <c:pt idx="7">
                  <c:v>1.62</c:v>
                </c:pt>
                <c:pt idx="9">
                  <c:v>1.64</c:v>
                </c:pt>
                <c:pt idx="10">
                  <c:v>1.99</c:v>
                </c:pt>
                <c:pt idx="12">
                  <c:v>1.32</c:v>
                </c:pt>
              </c:numCache>
            </c:numRef>
          </c:yVal>
          <c:smooth val="0"/>
        </c:ser>
        <c:ser>
          <c:idx val="4"/>
          <c:order val="4"/>
          <c:tx>
            <c:strRef>
              <c:f>label 8</c:f>
              <c:strCache>
                <c:ptCount val="1"/>
                <c:pt idx="0">
                  <c:v>Central America/Caribbean</c:v>
                </c:pt>
              </c:strCache>
            </c:strRef>
          </c:tx>
          <c:spPr>
            <a:solidFill>
              <a:srgbClr val="009242"/>
            </a:solidFill>
            <a:ln w="19080">
              <a:noFill/>
            </a:ln>
          </c:spPr>
          <c:marker>
            <c:symbol val="circle"/>
            <c:size val="8"/>
            <c:spPr>
              <a:solidFill>
                <a:srgbClr val="009242"/>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9</c:f>
              <c:numCache>
                <c:formatCode>General</c:formatCode>
                <c:ptCount val="54"/>
                <c:pt idx="2">
                  <c:v>70.0894925641026</c:v>
                </c:pt>
                <c:pt idx="4">
                  <c:v>73.1011814043799</c:v>
                </c:pt>
                <c:pt idx="5">
                  <c:v>78.9221130952381</c:v>
                </c:pt>
                <c:pt idx="6">
                  <c:v>0</c:v>
                </c:pt>
                <c:pt idx="7">
                  <c:v>72.8721335879806</c:v>
                </c:pt>
                <c:pt idx="8">
                  <c:v>68.7285826967151</c:v>
                </c:pt>
                <c:pt idx="11">
                  <c:v>59.2783572829132</c:v>
                </c:pt>
                <c:pt idx="12">
                  <c:v>52.9046532403871</c:v>
                </c:pt>
                <c:pt idx="13">
                  <c:v>61.831047561752</c:v>
                </c:pt>
                <c:pt idx="16">
                  <c:v>64.7338976890756</c:v>
                </c:pt>
                <c:pt idx="17">
                  <c:v>68.9191840208811</c:v>
                </c:pt>
                <c:pt idx="20">
                  <c:v>63.274378066725</c:v>
                </c:pt>
              </c:numCache>
            </c:numRef>
          </c:xVal>
          <c:yVal>
            <c:numRef>
              <c:f>8</c:f>
              <c:numCache>
                <c:formatCode>0.0</c:formatCode>
                <c:ptCount val="54"/>
                <c:pt idx="0">
                  <c:v>3.79</c:v>
                </c:pt>
                <c:pt idx="1">
                  <c:v>4.27</c:v>
                </c:pt>
                <c:pt idx="2">
                  <c:v>3.16</c:v>
                </c:pt>
                <c:pt idx="4">
                  <c:v>1.73</c:v>
                </c:pt>
                <c:pt idx="5">
                  <c:v>1.13</c:v>
                </c:pt>
                <c:pt idx="6">
                  <c:v>2.69</c:v>
                </c:pt>
                <c:pt idx="7">
                  <c:v>1.64</c:v>
                </c:pt>
                <c:pt idx="8">
                  <c:v>1.56</c:v>
                </c:pt>
                <c:pt idx="9">
                  <c:v>1.99</c:v>
                </c:pt>
                <c:pt idx="11">
                  <c:v>1.39</c:v>
                </c:pt>
                <c:pt idx="12">
                  <c:v>0.33</c:v>
                </c:pt>
                <c:pt idx="13">
                  <c:v>1.15</c:v>
                </c:pt>
                <c:pt idx="16">
                  <c:v>1.2</c:v>
                </c:pt>
                <c:pt idx="17">
                  <c:v>2.09</c:v>
                </c:pt>
                <c:pt idx="18">
                  <c:v>2.61</c:v>
                </c:pt>
                <c:pt idx="19">
                  <c:v>2.07</c:v>
                </c:pt>
                <c:pt idx="20">
                  <c:v>2.67</c:v>
                </c:pt>
              </c:numCache>
            </c:numRef>
          </c:yVal>
          <c:smooth val="0"/>
        </c:ser>
        <c:ser>
          <c:idx val="5"/>
          <c:order val="5"/>
          <c:tx>
            <c:strRef>
              <c:f>label 10</c:f>
              <c:strCache>
                <c:ptCount val="1"/>
                <c:pt idx="0">
                  <c:v>North America</c:v>
                </c:pt>
              </c:strCache>
            </c:strRef>
          </c:tx>
          <c:spPr>
            <a:solidFill>
              <a:srgbClr val="808080"/>
            </a:solidFill>
            <a:ln w="19080">
              <a:noFill/>
            </a:ln>
          </c:spPr>
          <c:marker>
            <c:symbol val="circle"/>
            <c:size val="8"/>
            <c:spPr>
              <a:solidFill>
                <a:srgbClr val="80808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11</c:f>
              <c:numCache>
                <c:formatCode>0.0</c:formatCode>
                <c:ptCount val="54"/>
                <c:pt idx="0">
                  <c:v>78.7380140628979</c:v>
                </c:pt>
                <c:pt idx="1">
                  <c:v>69.2053524700789</c:v>
                </c:pt>
              </c:numCache>
            </c:numRef>
          </c:xVal>
          <c:yVal>
            <c:numRef>
              <c:f>10</c:f>
              <c:numCache>
                <c:formatCode>0.0</c:formatCode>
                <c:ptCount val="54"/>
                <c:pt idx="0">
                  <c:v>5.56</c:v>
                </c:pt>
                <c:pt idx="1">
                  <c:v>1.72</c:v>
                </c:pt>
                <c:pt idx="2">
                  <c:v>5.24</c:v>
                </c:pt>
              </c:numCache>
            </c:numRef>
          </c:yVal>
          <c:smooth val="0"/>
        </c:ser>
        <c:ser>
          <c:idx val="6"/>
          <c:order val="6"/>
          <c:tx>
            <c:strRef>
              <c:f>label 12</c:f>
              <c:strCache>
                <c:ptCount val="1"/>
                <c:pt idx="0">
                  <c:v>EU</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13</c:f>
              <c:numCache>
                <c:formatCode>0.0</c:formatCode>
                <c:ptCount val="54"/>
                <c:pt idx="0">
                  <c:v>83.7149734598735</c:v>
                </c:pt>
                <c:pt idx="1">
                  <c:v>75.1534521008403</c:v>
                </c:pt>
                <c:pt idx="2">
                  <c:v>72.6460493697479</c:v>
                </c:pt>
                <c:pt idx="3">
                  <c:v>84.8005949388846</c:v>
                </c:pt>
                <c:pt idx="4">
                  <c:v>80.5109113891011</c:v>
                </c:pt>
                <c:pt idx="5">
                  <c:v>86.4179834792658</c:v>
                </c:pt>
                <c:pt idx="6">
                  <c:v>82.9146880506748</c:v>
                </c:pt>
                <c:pt idx="7">
                  <c:v>83.354380398523</c:v>
                </c:pt>
                <c:pt idx="8">
                  <c:v>78.437310828877</c:v>
                </c:pt>
                <c:pt idx="9">
                  <c:v>80.3835518928988</c:v>
                </c:pt>
                <c:pt idx="10">
                  <c:v>82.2808710084034</c:v>
                </c:pt>
                <c:pt idx="11">
                  <c:v>78.6568899874635</c:v>
                </c:pt>
                <c:pt idx="12">
                  <c:v>79.4327164884136</c:v>
                </c:pt>
                <c:pt idx="13">
                  <c:v>80.8450375986758</c:v>
                </c:pt>
                <c:pt idx="14">
                  <c:v>77.9960507193787</c:v>
                </c:pt>
                <c:pt idx="15">
                  <c:v>76.1410377450981</c:v>
                </c:pt>
                <c:pt idx="16">
                  <c:v>79.1990239740651</c:v>
                </c:pt>
                <c:pt idx="18">
                  <c:v>81.5617450853069</c:v>
                </c:pt>
                <c:pt idx="19">
                  <c:v>80.2439137000255</c:v>
                </c:pt>
                <c:pt idx="20">
                  <c:v>76.6098954481793</c:v>
                </c:pt>
                <c:pt idx="21">
                  <c:v>80.9223730539069</c:v>
                </c:pt>
                <c:pt idx="23">
                  <c:v>80.7333979961215</c:v>
                </c:pt>
                <c:pt idx="24">
                  <c:v>85.8152687802394</c:v>
                </c:pt>
                <c:pt idx="25">
                  <c:v>79.9849868406104</c:v>
                </c:pt>
                <c:pt idx="26">
                  <c:v>77.5041275229978</c:v>
                </c:pt>
              </c:numCache>
            </c:numRef>
          </c:xVal>
          <c:yVal>
            <c:numRef>
              <c:f>12</c:f>
              <c:numCache>
                <c:formatCode>0.0</c:formatCode>
                <c:ptCount val="54"/>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4.02</c:v>
                </c:pt>
                <c:pt idx="25">
                  <c:v>3.98</c:v>
                </c:pt>
                <c:pt idx="26">
                  <c:v>8.48</c:v>
                </c:pt>
              </c:numCache>
            </c:numRef>
          </c:yVal>
          <c:smooth val="0"/>
        </c:ser>
        <c:ser>
          <c:idx val="7"/>
          <c:order val="7"/>
          <c:tx>
            <c:strRef>
              <c:f>label 14</c:f>
              <c:strCache>
                <c:ptCount val="1"/>
                <c:pt idx="0">
                  <c:v>Non-EU Europe</c:v>
                </c:pt>
              </c:strCache>
            </c:strRef>
          </c:tx>
          <c:spPr>
            <a:solidFill>
              <a:srgbClr val="c3d69b"/>
            </a:solidFill>
            <a:ln w="19080">
              <a:noFill/>
            </a:ln>
          </c:spPr>
          <c:marker>
            <c:symbol val="circle"/>
            <c:size val="8"/>
            <c:spPr>
              <a:solidFill>
                <a:srgbClr val="c3d69b"/>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15</c:f>
              <c:numCache>
                <c:formatCode>0.0</c:formatCode>
                <c:ptCount val="54"/>
                <c:pt idx="0">
                  <c:v>74.8852476572447</c:v>
                </c:pt>
                <c:pt idx="1">
                  <c:v>79.1282721049784</c:v>
                </c:pt>
                <c:pt idx="2">
                  <c:v>74.0910509157509</c:v>
                </c:pt>
                <c:pt idx="5">
                  <c:v>82.0155916975182</c:v>
                </c:pt>
                <c:pt idx="6">
                  <c:v>73.0938944624003</c:v>
                </c:pt>
                <c:pt idx="7">
                  <c:v>80.0559767857143</c:v>
                </c:pt>
                <c:pt idx="8">
                  <c:v>82.1930747326203</c:v>
                </c:pt>
                <c:pt idx="9">
                  <c:v>77.9044437094156</c:v>
                </c:pt>
                <c:pt idx="10">
                  <c:v>72.9018370066208</c:v>
                </c:pt>
              </c:numCache>
            </c:numRef>
          </c:xVal>
          <c:yVal>
            <c:numRef>
              <c:f>14</c:f>
              <c:numCache>
                <c:formatCode>0.0</c:formatCode>
                <c:ptCount val="54"/>
                <c:pt idx="0">
                  <c:v>1.45</c:v>
                </c:pt>
                <c:pt idx="1">
                  <c:v>3.05</c:v>
                </c:pt>
                <c:pt idx="2">
                  <c:v>3.03</c:v>
                </c:pt>
                <c:pt idx="4">
                  <c:v>2.09</c:v>
                </c:pt>
                <c:pt idx="5">
                  <c:v>2.99</c:v>
                </c:pt>
                <c:pt idx="6">
                  <c:v>4.04</c:v>
                </c:pt>
                <c:pt idx="7">
                  <c:v>3</c:v>
                </c:pt>
                <c:pt idx="8">
                  <c:v>2.67</c:v>
                </c:pt>
                <c:pt idx="9">
                  <c:v>2.73</c:v>
                </c:pt>
                <c:pt idx="10">
                  <c:v>3.02</c:v>
                </c:pt>
              </c:numCache>
            </c:numRef>
          </c:yVal>
          <c:smooth val="0"/>
        </c:ser>
        <c:ser>
          <c:idx val="8"/>
          <c:order val="8"/>
          <c:spPr>
            <a:solidFill>
              <a:srgbClr val="009242"/>
            </a:solidFill>
            <a:ln w="19080">
              <a:solidFill>
                <a:srgbClr val="009242"/>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17</c:f>
              <c:numCache>
                <c:formatCode>General</c:formatCode>
                <c:ptCount val="54"/>
                <c:pt idx="0">
                  <c:v>25</c:v>
                </c:pt>
                <c:pt idx="1">
                  <c:v>90</c:v>
                </c:pt>
              </c:numCache>
            </c:numRef>
          </c:xVal>
          <c:yVal>
            <c:numRef>
              <c:f>16</c:f>
              <c:numCache>
                <c:formatCode>General</c:formatCode>
                <c:ptCount val="54"/>
                <c:pt idx="0">
                  <c:v>1</c:v>
                </c:pt>
                <c:pt idx="1">
                  <c:v>1</c:v>
                </c:pt>
              </c:numCache>
            </c:numRef>
          </c:yVal>
          <c:smooth val="0"/>
        </c:ser>
        <c:axId val="70152215"/>
        <c:axId val="54513558"/>
      </c:scatterChart>
      <c:valAx>
        <c:axId val="70152215"/>
        <c:scaling>
          <c:orientation val="minMax"/>
          <c:max val="90"/>
          <c:min val="25"/>
        </c:scaling>
        <c:delete val="0"/>
        <c:axPos val="b"/>
        <c:title>
          <c:tx>
            <c:rich>
              <a:bodyPr rot="0"/>
              <a:lstStyle/>
              <a:p>
                <a:pPr>
                  <a:defRPr b="0" sz="1300" strike="noStrike" u="none">
                    <a:uFillTx/>
                    <a:latin typeface="Arial"/>
                  </a:defRPr>
                </a:pPr>
                <a:r>
                  <a:rPr b="1" sz="1800" strike="noStrike" u="none">
                    <a:solidFill>
                      <a:srgbClr val="000000"/>
                    </a:solidFill>
                    <a:uFillTx/>
                    <a:latin typeface="Calibri"/>
                  </a:rPr>
                  <a:t>Sustainable Development Goals Index</a:t>
                </a:r>
              </a:p>
            </c:rich>
          </c:tx>
          <c:layout>
            <c:manualLayout>
              <c:xMode val="edge"/>
              <c:yMode val="edge"/>
              <c:x val="0.388177305703079"/>
              <c:y val="0.877323212591394"/>
            </c:manualLayout>
          </c:layout>
          <c:overlay val="0"/>
          <c:spPr>
            <a:noFill/>
            <a:ln w="0">
              <a:noFill/>
            </a:ln>
          </c:spPr>
        </c:title>
        <c:numFmt formatCode="General"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54513558"/>
        <c:crosses val="autoZero"/>
        <c:crossBetween val="midCat"/>
      </c:valAx>
      <c:valAx>
        <c:axId val="54513558"/>
        <c:scaling>
          <c:orientation val="minMax"/>
          <c:max val="10.5"/>
          <c:min val="0"/>
        </c:scaling>
        <c:delete val="0"/>
        <c:axPos val="l"/>
        <c:title>
          <c:tx>
            <c:rich>
              <a:bodyPr rot="-5400000"/>
              <a:lstStyle/>
              <a:p>
                <a:pPr>
                  <a:defRPr b="0" sz="1300" strike="noStrike" u="none">
                    <a:uFillTx/>
                    <a:latin typeface="Arial"/>
                  </a:defRPr>
                </a:pPr>
                <a:r>
                  <a:rPr b="1" sz="1800" strike="noStrike" u="none">
                    <a:solidFill>
                      <a:srgbClr val="000000"/>
                    </a:solidFill>
                    <a:uFillTx/>
                    <a:latin typeface="Calibri"/>
                  </a:rPr>
                  <a:t>Number of Earths</a:t>
                </a:r>
              </a:p>
            </c:rich>
          </c:tx>
          <c:layout>
            <c:manualLayout>
              <c:xMode val="edge"/>
              <c:yMode val="edge"/>
              <c:x val="0.964177861085078"/>
              <c:y val="0.37880225484177"/>
            </c:manualLayout>
          </c:layout>
          <c:overlay val="0"/>
          <c:spPr>
            <a:noFill/>
            <a:ln w="0">
              <a:noFill/>
            </a:ln>
          </c:spPr>
        </c:title>
        <c:numFmt formatCode="0"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70152215"/>
        <c:crosses val="max"/>
        <c:crossBetween val="midCat"/>
        <c:majorUnit val="1"/>
      </c:valAx>
      <c:spPr>
        <a:noFill/>
        <a:ln w="0">
          <a:noFill/>
        </a:ln>
      </c:spPr>
    </c:plotArea>
    <c:legend>
      <c:legendPos val="r"/>
      <c:legendEntry>
        <c:idx val="8"/>
        <c:delete val="1"/>
      </c:legendEntry>
      <c:layout>
        <c:manualLayout>
          <c:xMode val="edge"/>
          <c:yMode val="edge"/>
          <c:x val="0.0444628542815535"/>
          <c:y val="0.312038435336619"/>
          <c:w val="0.203871605143433"/>
          <c:h val="0.319567295050605"/>
        </c:manualLayout>
      </c:layout>
      <c:overlay val="0"/>
      <c:spPr>
        <a:noFill/>
        <a:ln w="0">
          <a:noFill/>
        </a:ln>
      </c:spPr>
      <c:txPr>
        <a:bodyPr/>
        <a:lstStyle/>
        <a:p>
          <a:pPr>
            <a:defRPr b="0" sz="1400" strike="noStrike" u="none">
              <a:solidFill>
                <a:srgbClr val="000000"/>
              </a:solidFill>
              <a:uFillTx/>
              <a:latin typeface="Calibri"/>
            </a:defRPr>
          </a:pPr>
        </a:p>
      </c:txPr>
    </c:legend>
    <c:plotVisOnly val="1"/>
    <c:dispBlanksAs val="gap"/>
  </c:chart>
  <c:spPr>
    <a:solidFill>
      <a:srgbClr val="ffffff"/>
    </a:solidFill>
    <a:ln w="9360">
      <a:solidFill>
        <a:srgbClr val="d9d9d9"/>
      </a:solidFill>
      <a:round/>
    </a:ln>
  </c:spPr>
  <c:userShapes r:id="rId1"/>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169875819729315"/>
          <c:y val="0.122847109971573"/>
          <c:w val="0.918899120971118"/>
          <c:h val="0.717964438994482"/>
        </c:manualLayout>
      </c:layout>
      <c:scatterChart>
        <c:scatterStyle val="lineMarker"/>
        <c:varyColors val="0"/>
        <c:ser>
          <c:idx val="0"/>
          <c:order val="0"/>
          <c:tx>
            <c:strRef>
              <c:f>label 0</c:f>
              <c:strCache>
                <c:ptCount val="1"/>
                <c:pt idx="0">
                  <c:v>Africa</c:v>
                </c:pt>
              </c:strCache>
            </c:strRef>
          </c:tx>
          <c:spPr>
            <a:solidFill>
              <a:srgbClr val="ffc000"/>
            </a:solidFill>
            <a:ln w="19080">
              <a:noFill/>
            </a:ln>
          </c:spPr>
          <c:marker>
            <c:symbol val="circle"/>
            <c:size val="8"/>
            <c:spPr>
              <a:solidFill>
                <a:srgbClr val="ffc0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c:f>
              <c:numCache>
                <c:formatCode>General</c:formatCode>
                <c:ptCount val="54"/>
                <c:pt idx="0">
                  <c:v>0.745</c:v>
                </c:pt>
                <c:pt idx="1">
                  <c:v>0.591</c:v>
                </c:pt>
                <c:pt idx="2">
                  <c:v>0.708</c:v>
                </c:pt>
                <c:pt idx="3">
                  <c:v>0.42</c:v>
                </c:pt>
                <c:pt idx="4">
                  <c:v>0.587</c:v>
                </c:pt>
                <c:pt idx="6">
                  <c:v>0.387</c:v>
                </c:pt>
                <c:pt idx="7">
                  <c:v>0.394</c:v>
                </c:pt>
                <c:pt idx="9">
                  <c:v>0.593</c:v>
                </c:pt>
                <c:pt idx="10">
                  <c:v>0.504</c:v>
                </c:pt>
                <c:pt idx="11">
                  <c:v>0.728</c:v>
                </c:pt>
                <c:pt idx="12">
                  <c:v>0.65</c:v>
                </c:pt>
                <c:pt idx="13">
                  <c:v>0.515</c:v>
                </c:pt>
                <c:pt idx="14">
                  <c:v>0.693</c:v>
                </c:pt>
                <c:pt idx="15">
                  <c:v>0.495</c:v>
                </c:pt>
                <c:pt idx="16">
                  <c:v>0.602</c:v>
                </c:pt>
                <c:pt idx="17">
                  <c:v>0.471</c:v>
                </c:pt>
                <c:pt idx="18">
                  <c:v>0.534</c:v>
                </c:pt>
                <c:pt idx="19">
                  <c:v>0.601</c:v>
                </c:pt>
                <c:pt idx="20">
                  <c:v>0.521</c:v>
                </c:pt>
                <c:pt idx="21">
                  <c:v>0.487</c:v>
                </c:pt>
                <c:pt idx="22">
                  <c:v>0.746</c:v>
                </c:pt>
                <c:pt idx="23">
                  <c:v>0.487</c:v>
                </c:pt>
                <c:pt idx="24">
                  <c:v>0.508</c:v>
                </c:pt>
                <c:pt idx="25">
                  <c:v>0.41</c:v>
                </c:pt>
                <c:pt idx="26">
                  <c:v>0.54</c:v>
                </c:pt>
                <c:pt idx="27">
                  <c:v>0.796</c:v>
                </c:pt>
                <c:pt idx="28">
                  <c:v>0.698</c:v>
                </c:pt>
                <c:pt idx="29">
                  <c:v>0.461</c:v>
                </c:pt>
                <c:pt idx="30">
                  <c:v>0.61</c:v>
                </c:pt>
                <c:pt idx="31">
                  <c:v>0.394</c:v>
                </c:pt>
                <c:pt idx="32">
                  <c:v>0.548</c:v>
                </c:pt>
                <c:pt idx="33">
                  <c:v>0.483</c:v>
                </c:pt>
                <c:pt idx="34">
                  <c:v>0.493</c:v>
                </c:pt>
                <c:pt idx="35">
                  <c:v>0.55</c:v>
                </c:pt>
                <c:pt idx="37">
                  <c:v>0.548</c:v>
                </c:pt>
                <c:pt idx="38">
                  <c:v>0.613</c:v>
                </c:pt>
                <c:pt idx="39">
                  <c:v>0.517</c:v>
                </c:pt>
                <c:pt idx="40">
                  <c:v>0.458</c:v>
                </c:pt>
                <c:pt idx="41">
                  <c:v>0.38</c:v>
                </c:pt>
                <c:pt idx="42">
                  <c:v>0.717</c:v>
                </c:pt>
                <c:pt idx="43">
                  <c:v>0.61</c:v>
                </c:pt>
                <c:pt idx="44">
                  <c:v>0.532</c:v>
                </c:pt>
                <c:pt idx="45">
                  <c:v>0.547</c:v>
                </c:pt>
                <c:pt idx="46">
                  <c:v>0.732</c:v>
                </c:pt>
                <c:pt idx="47">
                  <c:v>0.55</c:v>
                </c:pt>
                <c:pt idx="48">
                  <c:v>0.438</c:v>
                </c:pt>
                <c:pt idx="49">
                  <c:v>0.492</c:v>
                </c:pt>
                <c:pt idx="50">
                  <c:v>0.481</c:v>
                </c:pt>
                <c:pt idx="51">
                  <c:v>0.569</c:v>
                </c:pt>
                <c:pt idx="52">
                  <c:v>0.516</c:v>
                </c:pt>
                <c:pt idx="53">
                  <c:v>0.381</c:v>
                </c:pt>
              </c:numCache>
            </c:numRef>
          </c:xVal>
          <c:yVal>
            <c:numRef>
              <c:f>0</c:f>
              <c:numCache>
                <c:formatCode>0.0</c:formatCode>
                <c:ptCount val="54"/>
                <c:pt idx="0">
                  <c:v>1.59726398753389</c:v>
                </c:pt>
                <c:pt idx="1">
                  <c:v>0.545248922764518</c:v>
                </c:pt>
                <c:pt idx="2">
                  <c:v>1.49</c:v>
                </c:pt>
                <c:pt idx="3">
                  <c:v>0.4</c:v>
                </c:pt>
                <c:pt idx="4">
                  <c:v>0.76</c:v>
                </c:pt>
                <c:pt idx="6">
                  <c:v>0.94</c:v>
                </c:pt>
                <c:pt idx="7">
                  <c:v>0.92</c:v>
                </c:pt>
                <c:pt idx="9">
                  <c:v>0.8</c:v>
                </c:pt>
                <c:pt idx="10">
                  <c:v>0.81</c:v>
                </c:pt>
                <c:pt idx="11">
                  <c:v>0.96</c:v>
                </c:pt>
                <c:pt idx="12">
                  <c:v>0.99</c:v>
                </c:pt>
                <c:pt idx="13">
                  <c:v>1.4</c:v>
                </c:pt>
                <c:pt idx="14">
                  <c:v>1.5</c:v>
                </c:pt>
                <c:pt idx="15">
                  <c:v>0.62</c:v>
                </c:pt>
                <c:pt idx="16">
                  <c:v>1.38</c:v>
                </c:pt>
                <c:pt idx="17">
                  <c:v>1.12</c:v>
                </c:pt>
                <c:pt idx="18">
                  <c:v>0.77</c:v>
                </c:pt>
                <c:pt idx="19">
                  <c:v>0.62</c:v>
                </c:pt>
                <c:pt idx="20">
                  <c:v>0.82</c:v>
                </c:pt>
                <c:pt idx="21">
                  <c:v>0.82</c:v>
                </c:pt>
                <c:pt idx="22">
                  <c:v>2.39</c:v>
                </c:pt>
                <c:pt idx="23">
                  <c:v>0.57</c:v>
                </c:pt>
                <c:pt idx="24">
                  <c:v>0.49</c:v>
                </c:pt>
                <c:pt idx="25">
                  <c:v>0.85</c:v>
                </c:pt>
                <c:pt idx="26">
                  <c:v>1.71</c:v>
                </c:pt>
                <c:pt idx="27">
                  <c:v>2.35</c:v>
                </c:pt>
                <c:pt idx="28">
                  <c:v>1.23</c:v>
                </c:pt>
                <c:pt idx="29">
                  <c:v>0.55</c:v>
                </c:pt>
                <c:pt idx="30">
                  <c:v>2.11</c:v>
                </c:pt>
                <c:pt idx="31">
                  <c:v>0.92</c:v>
                </c:pt>
                <c:pt idx="32">
                  <c:v>0.55</c:v>
                </c:pt>
                <c:pt idx="33">
                  <c:v>0.76</c:v>
                </c:pt>
                <c:pt idx="34">
                  <c:v>0.49</c:v>
                </c:pt>
                <c:pt idx="35">
                  <c:v>0.81</c:v>
                </c:pt>
                <c:pt idx="37">
                  <c:v>0.47</c:v>
                </c:pt>
                <c:pt idx="38">
                  <c:v>0.8</c:v>
                </c:pt>
                <c:pt idx="39">
                  <c:v>1.05</c:v>
                </c:pt>
                <c:pt idx="40">
                  <c:v>0.67</c:v>
                </c:pt>
                <c:pt idx="41">
                  <c:v>0.62</c:v>
                </c:pt>
                <c:pt idx="42">
                  <c:v>2.02</c:v>
                </c:pt>
                <c:pt idx="43">
                  <c:v>2.8</c:v>
                </c:pt>
                <c:pt idx="44">
                  <c:v>0.69</c:v>
                </c:pt>
                <c:pt idx="45">
                  <c:v>0.7</c:v>
                </c:pt>
                <c:pt idx="46">
                  <c:v>1.24</c:v>
                </c:pt>
                <c:pt idx="47">
                  <c:v>0.74</c:v>
                </c:pt>
                <c:pt idx="48">
                  <c:v>0.72</c:v>
                </c:pt>
                <c:pt idx="49">
                  <c:v>0.62</c:v>
                </c:pt>
                <c:pt idx="50">
                  <c:v>0.49</c:v>
                </c:pt>
                <c:pt idx="51">
                  <c:v>0.84</c:v>
                </c:pt>
                <c:pt idx="52">
                  <c:v>1.05</c:v>
                </c:pt>
                <c:pt idx="53">
                  <c:v>1.1</c:v>
                </c:pt>
              </c:numCache>
            </c:numRef>
          </c:yVal>
          <c:smooth val="0"/>
        </c:ser>
        <c:ser>
          <c:idx val="1"/>
          <c:order val="1"/>
          <c:tx>
            <c:strRef>
              <c:f>label 2</c:f>
              <c:strCache>
                <c:ptCount val="1"/>
                <c:pt idx="0">
                  <c:v>Middle East/Central Asia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3</c:f>
              <c:numCache>
                <c:formatCode>General</c:formatCode>
                <c:ptCount val="54"/>
                <c:pt idx="0">
                  <c:v>0.786</c:v>
                </c:pt>
                <c:pt idx="1">
                  <c:v>0.462</c:v>
                </c:pt>
                <c:pt idx="2">
                  <c:v>0.888</c:v>
                </c:pt>
                <c:pt idx="3">
                  <c:v>0.76</c:v>
                </c:pt>
                <c:pt idx="4">
                  <c:v>0.814</c:v>
                </c:pt>
                <c:pt idx="5">
                  <c:v>0.78</c:v>
                </c:pt>
                <c:pt idx="6">
                  <c:v>0.673</c:v>
                </c:pt>
                <c:pt idx="7">
                  <c:v>0.915</c:v>
                </c:pt>
                <c:pt idx="8">
                  <c:v>0.802</c:v>
                </c:pt>
                <c:pt idx="9">
                  <c:v>0.736</c:v>
                </c:pt>
                <c:pt idx="10">
                  <c:v>0.701</c:v>
                </c:pt>
                <c:pt idx="11">
                  <c:v>0.847</c:v>
                </c:pt>
                <c:pt idx="12">
                  <c:v>0.723</c:v>
                </c:pt>
                <c:pt idx="13">
                  <c:v>0.875</c:v>
                </c:pt>
                <c:pt idx="14">
                  <c:v>0.875</c:v>
                </c:pt>
                <c:pt idx="15">
                  <c:v>0.679</c:v>
                </c:pt>
                <c:pt idx="17">
                  <c:v>0.744</c:v>
                </c:pt>
                <c:pt idx="18">
                  <c:v>0.819</c:v>
                </c:pt>
                <c:pt idx="19">
                  <c:v>0.855</c:v>
                </c:pt>
                <c:pt idx="20">
                  <c:v>0.937</c:v>
                </c:pt>
                <c:pt idx="21">
                  <c:v>0.727</c:v>
                </c:pt>
                <c:pt idx="22">
                  <c:v>0.424</c:v>
                </c:pt>
                <c:pt idx="23">
                  <c:v>0.716</c:v>
                </c:pt>
              </c:numCache>
            </c:numRef>
          </c:xVal>
          <c:yVal>
            <c:numRef>
              <c:f>2</c:f>
              <c:numCache>
                <c:formatCode>0.0</c:formatCode>
                <c:ptCount val="54"/>
                <c:pt idx="0">
                  <c:v>1.75</c:v>
                </c:pt>
                <c:pt idx="1">
                  <c:v>0.5</c:v>
                </c:pt>
                <c:pt idx="2">
                  <c:v>5.13</c:v>
                </c:pt>
                <c:pt idx="3">
                  <c:v>1.5</c:v>
                </c:pt>
                <c:pt idx="4">
                  <c:v>2.14</c:v>
                </c:pt>
                <c:pt idx="5">
                  <c:v>2.31</c:v>
                </c:pt>
                <c:pt idx="6">
                  <c:v>1.38</c:v>
                </c:pt>
                <c:pt idx="7">
                  <c:v>3.36</c:v>
                </c:pt>
                <c:pt idx="8">
                  <c:v>3.32</c:v>
                </c:pt>
                <c:pt idx="9">
                  <c:v>0.94</c:v>
                </c:pt>
                <c:pt idx="10">
                  <c:v>1.25</c:v>
                </c:pt>
                <c:pt idx="11">
                  <c:v>5.02</c:v>
                </c:pt>
                <c:pt idx="12">
                  <c:v>1.58</c:v>
                </c:pt>
                <c:pt idx="13">
                  <c:v>9.96</c:v>
                </c:pt>
                <c:pt idx="14">
                  <c:v>3.8</c:v>
                </c:pt>
                <c:pt idx="15">
                  <c:v>0.76</c:v>
                </c:pt>
                <c:pt idx="17">
                  <c:v>4.1</c:v>
                </c:pt>
                <c:pt idx="18">
                  <c:v>4.02</c:v>
                </c:pt>
                <c:pt idx="19">
                  <c:v>2.32</c:v>
                </c:pt>
                <c:pt idx="20">
                  <c:v>4.45</c:v>
                </c:pt>
                <c:pt idx="21">
                  <c:v>1.5</c:v>
                </c:pt>
                <c:pt idx="22">
                  <c:v>0.41</c:v>
                </c:pt>
                <c:pt idx="23">
                  <c:v>0.83</c:v>
                </c:pt>
              </c:numCache>
            </c:numRef>
          </c:yVal>
          <c:smooth val="0"/>
        </c:ser>
        <c:ser>
          <c:idx val="2"/>
          <c:order val="2"/>
          <c:tx>
            <c:strRef>
              <c:f>label 4</c:f>
              <c:strCache>
                <c:ptCount val="1"/>
                <c:pt idx="0">
                  <c:v>Asia-Pacific</c:v>
                </c:pt>
              </c:strCache>
            </c:strRef>
          </c:tx>
          <c:spPr>
            <a:solidFill>
              <a:srgbClr val="4a452a"/>
            </a:solidFill>
            <a:ln w="19080">
              <a:noFill/>
            </a:ln>
          </c:spPr>
          <c:marker>
            <c:symbol val="circle"/>
            <c:size val="8"/>
            <c:spPr>
              <a:solidFill>
                <a:srgbClr val="4a452a"/>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5</c:f>
              <c:numCache>
                <c:formatCode>General</c:formatCode>
                <c:ptCount val="54"/>
                <c:pt idx="0">
                  <c:v>0.946</c:v>
                </c:pt>
                <c:pt idx="1">
                  <c:v>0.67</c:v>
                </c:pt>
                <c:pt idx="2">
                  <c:v>0.681</c:v>
                </c:pt>
                <c:pt idx="3">
                  <c:v>0.562</c:v>
                </c:pt>
                <c:pt idx="5">
                  <c:v>0.608</c:v>
                </c:pt>
                <c:pt idx="6">
                  <c:v>0.78</c:v>
                </c:pt>
                <c:pt idx="8">
                  <c:v>0.729</c:v>
                </c:pt>
                <c:pt idx="10">
                  <c:v>0.644</c:v>
                </c:pt>
                <c:pt idx="11">
                  <c:v>0.713</c:v>
                </c:pt>
                <c:pt idx="12">
                  <c:v>0.92</c:v>
                </c:pt>
                <c:pt idx="13">
                  <c:v>0.6</c:v>
                </c:pt>
                <c:pt idx="15">
                  <c:v>0.929</c:v>
                </c:pt>
                <c:pt idx="16">
                  <c:v>0.62</c:v>
                </c:pt>
                <c:pt idx="17">
                  <c:v>0.807</c:v>
                </c:pt>
                <c:pt idx="19">
                  <c:v>0.741</c:v>
                </c:pt>
                <c:pt idx="20">
                  <c:v>0.601</c:v>
                </c:pt>
                <c:pt idx="23">
                  <c:v>0.939</c:v>
                </c:pt>
                <c:pt idx="25">
                  <c:v>0.54</c:v>
                </c:pt>
                <c:pt idx="26">
                  <c:v>0.568</c:v>
                </c:pt>
                <c:pt idx="27">
                  <c:v>0.71</c:v>
                </c:pt>
                <c:pt idx="28">
                  <c:v>0.566</c:v>
                </c:pt>
                <c:pt idx="29">
                  <c:v>0.949</c:v>
                </c:pt>
                <c:pt idx="30">
                  <c:v>0.803</c:v>
                </c:pt>
                <c:pt idx="31">
                  <c:v>0.739</c:v>
                </c:pt>
                <c:pt idx="32">
                  <c:v>0.726</c:v>
                </c:pt>
                <c:pt idx="33">
                  <c:v>0.702</c:v>
                </c:pt>
              </c:numCache>
            </c:numRef>
          </c:xVal>
          <c:yVal>
            <c:numRef>
              <c:f>4</c:f>
              <c:numCache>
                <c:formatCode>0.0</c:formatCode>
                <c:ptCount val="54"/>
                <c:pt idx="0">
                  <c:v>4.86</c:v>
                </c:pt>
                <c:pt idx="1">
                  <c:v>0.5</c:v>
                </c:pt>
                <c:pt idx="2">
                  <c:v>3</c:v>
                </c:pt>
                <c:pt idx="3">
                  <c:v>2.09</c:v>
                </c:pt>
                <c:pt idx="5">
                  <c:v>0.74</c:v>
                </c:pt>
                <c:pt idx="6">
                  <c:v>0.82</c:v>
                </c:pt>
                <c:pt idx="8">
                  <c:v>1.89</c:v>
                </c:pt>
                <c:pt idx="9">
                  <c:v>3.13</c:v>
                </c:pt>
                <c:pt idx="10">
                  <c:v>0.74</c:v>
                </c:pt>
                <c:pt idx="11">
                  <c:v>1.2</c:v>
                </c:pt>
                <c:pt idx="12">
                  <c:v>2.83</c:v>
                </c:pt>
                <c:pt idx="13">
                  <c:v>1.14</c:v>
                </c:pt>
                <c:pt idx="14">
                  <c:v>0.78</c:v>
                </c:pt>
                <c:pt idx="15">
                  <c:v>3.72</c:v>
                </c:pt>
                <c:pt idx="16">
                  <c:v>0.76</c:v>
                </c:pt>
                <c:pt idx="17">
                  <c:v>2.79</c:v>
                </c:pt>
                <c:pt idx="19">
                  <c:v>5.82</c:v>
                </c:pt>
                <c:pt idx="20">
                  <c:v>0.58</c:v>
                </c:pt>
                <c:pt idx="23">
                  <c:v>3.75</c:v>
                </c:pt>
                <c:pt idx="25">
                  <c:v>0.53</c:v>
                </c:pt>
                <c:pt idx="26">
                  <c:v>0.82</c:v>
                </c:pt>
                <c:pt idx="27">
                  <c:v>0.84</c:v>
                </c:pt>
                <c:pt idx="28">
                  <c:v>0.6</c:v>
                </c:pt>
                <c:pt idx="29">
                  <c:v>7.02</c:v>
                </c:pt>
                <c:pt idx="30">
                  <c:v>1.57</c:v>
                </c:pt>
                <c:pt idx="31">
                  <c:v>2.41</c:v>
                </c:pt>
                <c:pt idx="32">
                  <c:v>1.73</c:v>
                </c:pt>
                <c:pt idx="33">
                  <c:v>1.33</c:v>
                </c:pt>
                <c:pt idx="34">
                  <c:v>2.39</c:v>
                </c:pt>
              </c:numCache>
            </c:numRef>
          </c:yVal>
          <c:smooth val="0"/>
        </c:ser>
        <c:ser>
          <c:idx val="3"/>
          <c:order val="3"/>
          <c:tx>
            <c:strRef>
              <c:f>label 6</c:f>
              <c:strCache>
                <c:ptCount val="1"/>
                <c:pt idx="0">
                  <c:v>South America</c:v>
                </c:pt>
              </c:strCache>
            </c:strRef>
          </c:tx>
          <c:spPr>
            <a:solidFill>
              <a:srgbClr val="ff6600"/>
            </a:solidFill>
            <a:ln w="19080">
              <a:noFill/>
            </a:ln>
          </c:spPr>
          <c:marker>
            <c:symbol val="circle"/>
            <c:size val="8"/>
            <c:spPr>
              <a:solidFill>
                <a:srgbClr val="ff660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7</c:f>
              <c:numCache>
                <c:formatCode>General</c:formatCode>
                <c:ptCount val="54"/>
                <c:pt idx="0">
                  <c:v>0.849</c:v>
                </c:pt>
                <c:pt idx="1">
                  <c:v>0.698</c:v>
                </c:pt>
                <c:pt idx="2">
                  <c:v>0.76</c:v>
                </c:pt>
                <c:pt idx="3">
                  <c:v>0.86</c:v>
                </c:pt>
                <c:pt idx="4">
                  <c:v>0.758</c:v>
                </c:pt>
                <c:pt idx="5">
                  <c:v>0.765</c:v>
                </c:pt>
                <c:pt idx="7">
                  <c:v>0.742</c:v>
                </c:pt>
                <c:pt idx="9">
                  <c:v>0.762</c:v>
                </c:pt>
                <c:pt idx="10">
                  <c:v>0.69</c:v>
                </c:pt>
                <c:pt idx="12">
                  <c:v>0.699</c:v>
                </c:pt>
              </c:numCache>
            </c:numRef>
          </c:xVal>
          <c:yVal>
            <c:numRef>
              <c:f>6</c:f>
              <c:numCache>
                <c:formatCode>0.0</c:formatCode>
                <c:ptCount val="54"/>
                <c:pt idx="0">
                  <c:v>2.15</c:v>
                </c:pt>
                <c:pt idx="1">
                  <c:v>1.86</c:v>
                </c:pt>
                <c:pt idx="2">
                  <c:v>1.6</c:v>
                </c:pt>
                <c:pt idx="3">
                  <c:v>2.61</c:v>
                </c:pt>
                <c:pt idx="4">
                  <c:v>1.35</c:v>
                </c:pt>
                <c:pt idx="5">
                  <c:v>1.24</c:v>
                </c:pt>
                <c:pt idx="7">
                  <c:v>1.62</c:v>
                </c:pt>
                <c:pt idx="9">
                  <c:v>1.64</c:v>
                </c:pt>
                <c:pt idx="10">
                  <c:v>1.99</c:v>
                </c:pt>
                <c:pt idx="12">
                  <c:v>1.32</c:v>
                </c:pt>
              </c:numCache>
            </c:numRef>
          </c:yVal>
          <c:smooth val="0"/>
        </c:ser>
        <c:ser>
          <c:idx val="4"/>
          <c:order val="4"/>
          <c:tx>
            <c:strRef>
              <c:f>label 8</c:f>
              <c:strCache>
                <c:ptCount val="1"/>
                <c:pt idx="0">
                  <c:v>Central America/Caribbean</c:v>
                </c:pt>
              </c:strCache>
            </c:strRef>
          </c:tx>
          <c:spPr>
            <a:solidFill>
              <a:srgbClr val="009242"/>
            </a:solidFill>
            <a:ln w="19080">
              <a:noFill/>
            </a:ln>
          </c:spPr>
          <c:marker>
            <c:symbol val="circle"/>
            <c:size val="8"/>
            <c:spPr>
              <a:solidFill>
                <a:srgbClr val="009242"/>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9</c:f>
              <c:numCache>
                <c:formatCode>General</c:formatCode>
                <c:ptCount val="54"/>
                <c:pt idx="0">
                  <c:v>0.826</c:v>
                </c:pt>
                <c:pt idx="1">
                  <c:v>0.82</c:v>
                </c:pt>
                <c:pt idx="2">
                  <c:v>0.809</c:v>
                </c:pt>
                <c:pt idx="4">
                  <c:v>0.806</c:v>
                </c:pt>
                <c:pt idx="5">
                  <c:v>0.764</c:v>
                </c:pt>
                <c:pt idx="6">
                  <c:v>0.74</c:v>
                </c:pt>
                <c:pt idx="7">
                  <c:v>0.766</c:v>
                </c:pt>
                <c:pt idx="8">
                  <c:v>0.674</c:v>
                </c:pt>
                <c:pt idx="9">
                  <c:v>0.793</c:v>
                </c:pt>
                <c:pt idx="11">
                  <c:v>0.629</c:v>
                </c:pt>
                <c:pt idx="12">
                  <c:v>0.552</c:v>
                </c:pt>
                <c:pt idx="13">
                  <c:v>0.624</c:v>
                </c:pt>
                <c:pt idx="16">
                  <c:v>0.669</c:v>
                </c:pt>
                <c:pt idx="17">
                  <c:v>0.82</c:v>
                </c:pt>
                <c:pt idx="18">
                  <c:v>0.725</c:v>
                </c:pt>
                <c:pt idx="19">
                  <c:v>0.772</c:v>
                </c:pt>
                <c:pt idx="20">
                  <c:v>0.814</c:v>
                </c:pt>
              </c:numCache>
            </c:numRef>
          </c:xVal>
          <c:yVal>
            <c:numRef>
              <c:f>8</c:f>
              <c:numCache>
                <c:formatCode>0.0</c:formatCode>
                <c:ptCount val="54"/>
                <c:pt idx="0">
                  <c:v>3.79</c:v>
                </c:pt>
                <c:pt idx="1">
                  <c:v>4.27</c:v>
                </c:pt>
                <c:pt idx="2">
                  <c:v>3.16</c:v>
                </c:pt>
                <c:pt idx="4">
                  <c:v>1.73</c:v>
                </c:pt>
                <c:pt idx="5">
                  <c:v>1.13</c:v>
                </c:pt>
                <c:pt idx="6">
                  <c:v>2.69</c:v>
                </c:pt>
                <c:pt idx="7">
                  <c:v>1.64</c:v>
                </c:pt>
                <c:pt idx="8">
                  <c:v>1.56</c:v>
                </c:pt>
                <c:pt idx="9">
                  <c:v>1.99</c:v>
                </c:pt>
                <c:pt idx="11">
                  <c:v>1.39</c:v>
                </c:pt>
                <c:pt idx="12">
                  <c:v>0.33</c:v>
                </c:pt>
                <c:pt idx="13">
                  <c:v>1.15</c:v>
                </c:pt>
                <c:pt idx="16">
                  <c:v>1.2</c:v>
                </c:pt>
                <c:pt idx="17">
                  <c:v>2.09</c:v>
                </c:pt>
                <c:pt idx="18">
                  <c:v>2.61</c:v>
                </c:pt>
                <c:pt idx="19">
                  <c:v>2.07</c:v>
                </c:pt>
                <c:pt idx="20">
                  <c:v>2.67</c:v>
                </c:pt>
              </c:numCache>
            </c:numRef>
          </c:yVal>
          <c:smooth val="0"/>
        </c:ser>
        <c:ser>
          <c:idx val="5"/>
          <c:order val="5"/>
          <c:tx>
            <c:strRef>
              <c:f>label 10</c:f>
              <c:strCache>
                <c:ptCount val="1"/>
                <c:pt idx="0">
                  <c:v>North America</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11</c:f>
              <c:numCache>
                <c:formatCode>General</c:formatCode>
                <c:ptCount val="54"/>
                <c:pt idx="0">
                  <c:v>0.935</c:v>
                </c:pt>
                <c:pt idx="1">
                  <c:v>0.781</c:v>
                </c:pt>
                <c:pt idx="2">
                  <c:v>0.927</c:v>
                </c:pt>
              </c:numCache>
            </c:numRef>
          </c:xVal>
          <c:yVal>
            <c:numRef>
              <c:f>10</c:f>
              <c:numCache>
                <c:formatCode>0.0</c:formatCode>
                <c:ptCount val="54"/>
                <c:pt idx="0">
                  <c:v>5.56</c:v>
                </c:pt>
                <c:pt idx="1">
                  <c:v>1.72</c:v>
                </c:pt>
                <c:pt idx="2">
                  <c:v>5.24</c:v>
                </c:pt>
              </c:numCache>
            </c:numRef>
          </c:yVal>
          <c:smooth val="0"/>
        </c:ser>
        <c:ser>
          <c:idx val="6"/>
          <c:order val="6"/>
          <c:tx>
            <c:strRef>
              <c:f>label 12</c:f>
              <c:strCache>
                <c:ptCount val="1"/>
                <c:pt idx="0">
                  <c:v>EU</c:v>
                </c:pt>
              </c:strCache>
            </c:strRef>
          </c:tx>
          <c:spPr>
            <a:solidFill>
              <a:srgbClr val="0070c0"/>
            </a:solidFill>
            <a:ln w="19080">
              <a:noFill/>
            </a:ln>
          </c:spPr>
          <c:marker>
            <c:symbol val="circle"/>
            <c:size val="8"/>
            <c:spPr>
              <a:solidFill>
                <a:srgbClr val="0070c0"/>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13</c:f>
              <c:numCache>
                <c:formatCode>General</c:formatCode>
                <c:ptCount val="54"/>
                <c:pt idx="0">
                  <c:v>0.926</c:v>
                </c:pt>
                <c:pt idx="1">
                  <c:v>0.799</c:v>
                </c:pt>
                <c:pt idx="2">
                  <c:v>0.907</c:v>
                </c:pt>
                <c:pt idx="3">
                  <c:v>0.952</c:v>
                </c:pt>
                <c:pt idx="4">
                  <c:v>0.899</c:v>
                </c:pt>
                <c:pt idx="5">
                  <c:v>0.942</c:v>
                </c:pt>
                <c:pt idx="6">
                  <c:v>0.91</c:v>
                </c:pt>
                <c:pt idx="7">
                  <c:v>0.95</c:v>
                </c:pt>
                <c:pt idx="8">
                  <c:v>0.893</c:v>
                </c:pt>
                <c:pt idx="9">
                  <c:v>0.851</c:v>
                </c:pt>
                <c:pt idx="10">
                  <c:v>0.878</c:v>
                </c:pt>
                <c:pt idx="11">
                  <c:v>0.95</c:v>
                </c:pt>
                <c:pt idx="12">
                  <c:v>0.906</c:v>
                </c:pt>
                <c:pt idx="13">
                  <c:v>0.879</c:v>
                </c:pt>
                <c:pt idx="14">
                  <c:v>0.879</c:v>
                </c:pt>
                <c:pt idx="15">
                  <c:v>0.915</c:v>
                </c:pt>
                <c:pt idx="16">
                  <c:v>0.946</c:v>
                </c:pt>
                <c:pt idx="17">
                  <c:v>0.895</c:v>
                </c:pt>
                <c:pt idx="18">
                  <c:v>0.881</c:v>
                </c:pt>
                <c:pt idx="19">
                  <c:v>0.874</c:v>
                </c:pt>
                <c:pt idx="20">
                  <c:v>0.827</c:v>
                </c:pt>
                <c:pt idx="21">
                  <c:v>0.926</c:v>
                </c:pt>
                <c:pt idx="22">
                  <c:v>0.855</c:v>
                </c:pt>
                <c:pt idx="23">
                  <c:v>0.911</c:v>
                </c:pt>
                <c:pt idx="24">
                  <c:v>0.952</c:v>
                </c:pt>
                <c:pt idx="25">
                  <c:v>0.942</c:v>
                </c:pt>
                <c:pt idx="26">
                  <c:v>0.927</c:v>
                </c:pt>
              </c:numCache>
            </c:numRef>
          </c:xVal>
          <c:yVal>
            <c:numRef>
              <c:f>12</c:f>
              <c:numCache>
                <c:formatCode>0.0</c:formatCode>
                <c:ptCount val="54"/>
                <c:pt idx="0">
                  <c:v>4.16</c:v>
                </c:pt>
                <c:pt idx="1">
                  <c:v>3.04</c:v>
                </c:pt>
                <c:pt idx="2">
                  <c:v>3.2</c:v>
                </c:pt>
                <c:pt idx="3">
                  <c:v>4.95</c:v>
                </c:pt>
                <c:pt idx="4">
                  <c:v>5.96</c:v>
                </c:pt>
                <c:pt idx="5">
                  <c:v>4.28</c:v>
                </c:pt>
                <c:pt idx="6">
                  <c:v>3.36</c:v>
                </c:pt>
                <c:pt idx="7">
                  <c:v>3.06</c:v>
                </c:pt>
                <c:pt idx="8">
                  <c:v>2.46</c:v>
                </c:pt>
                <c:pt idx="9">
                  <c:v>2.29</c:v>
                </c:pt>
                <c:pt idx="10">
                  <c:v>3.12</c:v>
                </c:pt>
                <c:pt idx="11">
                  <c:v>2.97</c:v>
                </c:pt>
                <c:pt idx="12">
                  <c:v>3.02</c:v>
                </c:pt>
                <c:pt idx="13">
                  <c:v>5.36</c:v>
                </c:pt>
                <c:pt idx="14">
                  <c:v>4.43</c:v>
                </c:pt>
                <c:pt idx="15">
                  <c:v>3.36</c:v>
                </c:pt>
                <c:pt idx="16">
                  <c:v>2.37</c:v>
                </c:pt>
                <c:pt idx="17">
                  <c:v>3.86</c:v>
                </c:pt>
                <c:pt idx="18">
                  <c:v>3.26</c:v>
                </c:pt>
                <c:pt idx="19">
                  <c:v>2.91</c:v>
                </c:pt>
                <c:pt idx="20">
                  <c:v>2.25</c:v>
                </c:pt>
                <c:pt idx="21">
                  <c:v>3.62</c:v>
                </c:pt>
                <c:pt idx="22">
                  <c:v>2.92</c:v>
                </c:pt>
                <c:pt idx="23">
                  <c:v>2.41</c:v>
                </c:pt>
                <c:pt idx="24">
                  <c:v>4.02</c:v>
                </c:pt>
                <c:pt idx="25">
                  <c:v>3.98</c:v>
                </c:pt>
                <c:pt idx="26">
                  <c:v>8.48</c:v>
                </c:pt>
              </c:numCache>
            </c:numRef>
          </c:yVal>
          <c:smooth val="0"/>
        </c:ser>
        <c:ser>
          <c:idx val="7"/>
          <c:order val="7"/>
          <c:tx>
            <c:strRef>
              <c:f>label 14</c:f>
              <c:strCache>
                <c:ptCount val="1"/>
                <c:pt idx="0">
                  <c:v>Non-EU Europe</c:v>
                </c:pt>
              </c:strCache>
            </c:strRef>
          </c:tx>
          <c:spPr>
            <a:solidFill>
              <a:srgbClr val="8eb4e3"/>
            </a:solidFill>
            <a:ln w="19080">
              <a:noFill/>
            </a:ln>
          </c:spPr>
          <c:marker>
            <c:symbol val="circle"/>
            <c:size val="8"/>
            <c:spPr>
              <a:solidFill>
                <a:srgbClr val="8eb4e3"/>
              </a:solidFill>
            </c:spPr>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15</c:f>
              <c:numCache>
                <c:formatCode>General</c:formatCode>
                <c:ptCount val="54"/>
                <c:pt idx="0">
                  <c:v>0.789</c:v>
                </c:pt>
                <c:pt idx="1">
                  <c:v>0.801</c:v>
                </c:pt>
                <c:pt idx="2">
                  <c:v>0.779</c:v>
                </c:pt>
                <c:pt idx="4">
                  <c:v>0.765</c:v>
                </c:pt>
                <c:pt idx="5">
                  <c:v>0.966</c:v>
                </c:pt>
                <c:pt idx="6">
                  <c:v>0.821</c:v>
                </c:pt>
                <c:pt idx="7">
                  <c:v>0.967</c:v>
                </c:pt>
                <c:pt idx="8">
                  <c:v>0.94</c:v>
                </c:pt>
                <c:pt idx="9">
                  <c:v>0.805</c:v>
                </c:pt>
                <c:pt idx="10">
                  <c:v>0.844</c:v>
                </c:pt>
              </c:numCache>
            </c:numRef>
          </c:xVal>
          <c:yVal>
            <c:numRef>
              <c:f>14</c:f>
              <c:numCache>
                <c:formatCode>0.0</c:formatCode>
                <c:ptCount val="54"/>
                <c:pt idx="0">
                  <c:v>1.45</c:v>
                </c:pt>
                <c:pt idx="1">
                  <c:v>3.05</c:v>
                </c:pt>
                <c:pt idx="2">
                  <c:v>3.03</c:v>
                </c:pt>
                <c:pt idx="4">
                  <c:v>2.09</c:v>
                </c:pt>
                <c:pt idx="5">
                  <c:v>2.99</c:v>
                </c:pt>
                <c:pt idx="6">
                  <c:v>4.04</c:v>
                </c:pt>
                <c:pt idx="7">
                  <c:v>3</c:v>
                </c:pt>
                <c:pt idx="8">
                  <c:v>2.67</c:v>
                </c:pt>
                <c:pt idx="9">
                  <c:v>2.73</c:v>
                </c:pt>
                <c:pt idx="10">
                  <c:v>3.02</c:v>
                </c:pt>
              </c:numCache>
            </c:numRef>
          </c:yVal>
          <c:smooth val="0"/>
        </c:ser>
        <c:ser>
          <c:idx val="8"/>
          <c:order val="8"/>
          <c:tx>
            <c:strRef>
              <c:f>label 16</c:f>
              <c:strCache>
                <c:ptCount val="1"/>
                <c:pt idx="0">
                  <c:v>World Biocapacity Per Capita 1961</c:v>
                </c:pt>
              </c:strCache>
            </c:strRef>
          </c:tx>
          <c:spPr>
            <a:solidFill>
              <a:srgbClr val="a6a6a6"/>
            </a:solidFill>
            <a:ln w="22320">
              <a:solidFill>
                <a:srgbClr val="a6a6a6"/>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2320">
                  <a:solidFill>
                    <a:srgbClr val="000000"/>
                  </a:solidFill>
                </a:ln>
              </c:spPr>
            </c:leaderLines>
            <c:extLst>
              <c:ext xmlns:c15="http://schemas.microsoft.com/office/drawing/2012/chart" uri="{CE6537A1-D6FC-4f65-9D91-7224C49458BB}">
                <c15:showLeaderLines val="1"/>
              </c:ext>
            </c:extLst>
          </c:dLbls>
          <c:xVal>
            <c:numRef>
              <c:f>17</c:f>
              <c:numCache>
                <c:formatCode>General</c:formatCode>
                <c:ptCount val="54"/>
                <c:pt idx="0">
                  <c:v>0</c:v>
                </c:pt>
                <c:pt idx="1">
                  <c:v>1</c:v>
                </c:pt>
              </c:numCache>
            </c:numRef>
          </c:xVal>
          <c:yVal>
            <c:numRef>
              <c:f>16</c:f>
              <c:numCache>
                <c:formatCode>General</c:formatCode>
                <c:ptCount val="54"/>
              </c:numCache>
            </c:numRef>
          </c:yVal>
          <c:smooth val="0"/>
        </c:ser>
        <c:ser>
          <c:idx val="9"/>
          <c:order val="9"/>
          <c:tx>
            <c:strRef>
              <c:f>label 18</c:f>
              <c:strCache>
                <c:ptCount val="1"/>
                <c:pt idx="0">
                  <c:v>World Biocapacity Per Capita 2012</c:v>
                </c:pt>
              </c:strCache>
            </c:strRef>
          </c:tx>
          <c:spPr>
            <a:solidFill>
              <a:srgbClr val="009242"/>
            </a:solidFill>
            <a:ln w="19080">
              <a:solidFill>
                <a:srgbClr val="009242"/>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19080">
                  <a:solidFill>
                    <a:srgbClr val="000000"/>
                  </a:solidFill>
                </a:ln>
              </c:spPr>
            </c:leaderLines>
            <c:extLst>
              <c:ext xmlns:c15="http://schemas.microsoft.com/office/drawing/2012/chart" uri="{CE6537A1-D6FC-4f65-9D91-7224C49458BB}">
                <c15:showLeaderLines val="1"/>
              </c:ext>
            </c:extLst>
          </c:dLbls>
          <c:xVal>
            <c:numRef>
              <c:f>19</c:f>
              <c:numCache>
                <c:formatCode>General</c:formatCode>
                <c:ptCount val="54"/>
                <c:pt idx="0">
                  <c:v>0</c:v>
                </c:pt>
                <c:pt idx="1">
                  <c:v>1</c:v>
                </c:pt>
              </c:numCache>
            </c:numRef>
          </c:xVal>
          <c:yVal>
            <c:numRef>
              <c:f>18</c:f>
              <c:numCache>
                <c:formatCode>General</c:formatCode>
                <c:ptCount val="54"/>
                <c:pt idx="0">
                  <c:v>1</c:v>
                </c:pt>
                <c:pt idx="1">
                  <c:v>1</c:v>
                </c:pt>
              </c:numCache>
            </c:numRef>
          </c:yVal>
          <c:smooth val="0"/>
        </c:ser>
        <c:ser>
          <c:idx val="10"/>
          <c:order val="10"/>
          <c:tx>
            <c:strRef>
              <c:f>label 20</c:f>
              <c:strCache>
                <c:ptCount val="1"/>
                <c:pt idx="0">
                  <c:v>High Human Development</c:v>
                </c:pt>
              </c:strCache>
            </c:strRef>
          </c:tx>
          <c:spPr>
            <a:solidFill>
              <a:srgbClr val="b9cde5"/>
            </a:solidFill>
            <a:ln w="22320">
              <a:solidFill>
                <a:srgbClr val="b9cde5"/>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2320">
                  <a:solidFill>
                    <a:srgbClr val="000000"/>
                  </a:solidFill>
                </a:ln>
              </c:spPr>
            </c:leaderLines>
            <c:extLst>
              <c:ext xmlns:c15="http://schemas.microsoft.com/office/drawing/2012/chart" uri="{CE6537A1-D6FC-4f65-9D91-7224C49458BB}">
                <c15:showLeaderLines val="1"/>
              </c:ext>
            </c:extLst>
          </c:dLbls>
          <c:xVal>
            <c:numRef>
              <c:f>21</c:f>
              <c:numCache>
                <c:formatCode>General</c:formatCode>
                <c:ptCount val="54"/>
                <c:pt idx="0">
                  <c:v>0.7</c:v>
                </c:pt>
                <c:pt idx="1">
                  <c:v>0.7</c:v>
                </c:pt>
              </c:numCache>
            </c:numRef>
          </c:xVal>
          <c:yVal>
            <c:numRef>
              <c:f>20</c:f>
              <c:numCache>
                <c:formatCode>General</c:formatCode>
                <c:ptCount val="54"/>
                <c:pt idx="0">
                  <c:v>17</c:v>
                </c:pt>
                <c:pt idx="1">
                  <c:v>0</c:v>
                </c:pt>
              </c:numCache>
            </c:numRef>
          </c:yVal>
          <c:smooth val="0"/>
        </c:ser>
        <c:ser>
          <c:idx val="11"/>
          <c:order val="11"/>
          <c:tx>
            <c:strRef>
              <c:f>label 22</c:f>
              <c:strCache>
                <c:ptCount val="1"/>
                <c:pt idx="0">
                  <c:v>Very High Human Development</c:v>
                </c:pt>
              </c:strCache>
            </c:strRef>
          </c:tx>
          <c:spPr>
            <a:solidFill>
              <a:srgbClr val="0082b0">
                <a:alpha val="52000"/>
              </a:srgbClr>
            </a:solidFill>
            <a:ln w="22320">
              <a:solidFill>
                <a:srgbClr val="0082b0">
                  <a:alpha val="52000"/>
                </a:srgbClr>
              </a:solidFill>
              <a:prstDash val="sysDash"/>
              <a:round/>
            </a:ln>
          </c:spPr>
          <c:marker>
            <c:symbol val="none"/>
          </c:marker>
          <c:dLbls>
            <c:txPr>
              <a:bodyPr wrap="square"/>
              <a:lstStyle/>
              <a:p>
                <a:pPr>
                  <a:defRPr b="0" sz="1000" strike="noStrike" u="none">
                    <a:solidFill>
                      <a:srgbClr val="000000"/>
                    </a:solidFill>
                    <a:uFillTx/>
                    <a:latin typeface="Calibri"/>
                  </a:defRPr>
                </a:pPr>
              </a:p>
            </c:txPr>
            <c:dLblPos val="r"/>
            <c:showLegendKey val="0"/>
            <c:showVal val="0"/>
            <c:showCatName val="0"/>
            <c:showSerName val="0"/>
            <c:showPercent val="0"/>
            <c:separator>; </c:separator>
            <c:showLeaderLines val="1"/>
            <c:leaderLines>
              <c:spPr>
                <a:ln w="22320">
                  <a:solidFill>
                    <a:srgbClr val="000000"/>
                  </a:solidFill>
                </a:ln>
              </c:spPr>
            </c:leaderLines>
            <c:extLst>
              <c:ext xmlns:c15="http://schemas.microsoft.com/office/drawing/2012/chart" uri="{CE6537A1-D6FC-4f65-9D91-7224C49458BB}">
                <c15:showLeaderLines val="1"/>
              </c:ext>
            </c:extLst>
          </c:dLbls>
          <c:xVal>
            <c:numRef>
              <c:f>23</c:f>
              <c:numCache>
                <c:formatCode>General</c:formatCode>
                <c:ptCount val="54"/>
                <c:pt idx="0">
                  <c:v>0.8</c:v>
                </c:pt>
                <c:pt idx="1">
                  <c:v>0.8</c:v>
                </c:pt>
              </c:numCache>
            </c:numRef>
          </c:xVal>
          <c:yVal>
            <c:numRef>
              <c:f>22</c:f>
              <c:numCache>
                <c:formatCode>General</c:formatCode>
                <c:ptCount val="54"/>
                <c:pt idx="0">
                  <c:v>17</c:v>
                </c:pt>
                <c:pt idx="1">
                  <c:v>0</c:v>
                </c:pt>
              </c:numCache>
            </c:numRef>
          </c:yVal>
          <c:smooth val="0"/>
        </c:ser>
        <c:axId val="14889245"/>
        <c:axId val="78109967"/>
      </c:scatterChart>
      <c:valAx>
        <c:axId val="14889245"/>
        <c:scaling>
          <c:orientation val="minMax"/>
          <c:max val="1"/>
        </c:scaling>
        <c:delete val="0"/>
        <c:axPos val="b"/>
        <c:title>
          <c:tx>
            <c:rich>
              <a:bodyPr rot="0"/>
              <a:lstStyle/>
              <a:p>
                <a:pPr>
                  <a:defRPr b="0" sz="1300" strike="noStrike" u="none">
                    <a:uFillTx/>
                    <a:latin typeface="Arial"/>
                  </a:defRPr>
                </a:pPr>
                <a:r>
                  <a:rPr b="1" sz="1800" strike="noStrike" u="none">
                    <a:solidFill>
                      <a:srgbClr val="000000"/>
                    </a:solidFill>
                    <a:uFillTx/>
                    <a:latin typeface="Calibri"/>
                  </a:rPr>
                  <a:t>Human Development Index</a:t>
                </a:r>
              </a:p>
            </c:rich>
          </c:tx>
          <c:layout>
            <c:manualLayout>
              <c:xMode val="edge"/>
              <c:yMode val="edge"/>
              <c:x val="0.365041160876238"/>
              <c:y val="0.874811883395574"/>
            </c:manualLayout>
          </c:layout>
          <c:overlay val="0"/>
          <c:spPr>
            <a:noFill/>
            <a:ln w="0">
              <a:noFill/>
            </a:ln>
          </c:spPr>
        </c:title>
        <c:numFmt formatCode="General"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78109967"/>
        <c:crosses val="max"/>
        <c:crossBetween val="midCat"/>
        <c:majorUnit val="0.2"/>
      </c:valAx>
      <c:valAx>
        <c:axId val="78109967"/>
        <c:scaling>
          <c:orientation val="maxMin"/>
          <c:max val="10.5"/>
          <c:min val="0"/>
        </c:scaling>
        <c:delete val="0"/>
        <c:axPos val="l"/>
        <c:title>
          <c:tx>
            <c:rich>
              <a:bodyPr rot="-5400000"/>
              <a:lstStyle/>
              <a:p>
                <a:pPr>
                  <a:defRPr b="0" sz="1300" strike="noStrike" u="none">
                    <a:uFillTx/>
                    <a:latin typeface="Arial"/>
                  </a:defRPr>
                </a:pPr>
                <a:r>
                  <a:rPr b="1" sz="1800" strike="noStrike" u="none">
                    <a:solidFill>
                      <a:srgbClr val="000000"/>
                    </a:solidFill>
                    <a:uFillTx/>
                    <a:latin typeface="Calibri"/>
                  </a:rPr>
                  <a:t>Number of Earths</a:t>
                </a:r>
              </a:p>
            </c:rich>
          </c:tx>
          <c:layout>
            <c:manualLayout>
              <c:xMode val="edge"/>
              <c:yMode val="edge"/>
              <c:x val="0.961001813869122"/>
              <c:y val="0.384984114597849"/>
            </c:manualLayout>
          </c:layout>
          <c:overlay val="0"/>
          <c:spPr>
            <a:noFill/>
            <a:ln w="0">
              <a:noFill/>
            </a:ln>
          </c:spPr>
        </c:title>
        <c:numFmt formatCode="0" sourceLinked="0"/>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14889245"/>
        <c:crosses val="max"/>
        <c:crossBetween val="midCat"/>
        <c:majorUnit val="1"/>
      </c:valAx>
      <c:spPr>
        <a:solidFill>
          <a:srgbClr val="ffffff"/>
        </a:solidFill>
        <a:ln w="12600">
          <a:solidFill>
            <a:srgbClr val="9bbb59"/>
          </a:solidFill>
          <a:round/>
        </a:ln>
      </c:spPr>
    </c:plotArea>
    <c:legend>
      <c:legendPos val="r"/>
      <c:legendEntry>
        <c:idx val="8"/>
        <c:delete val="1"/>
      </c:legendEntry>
      <c:legendEntry>
        <c:idx val="9"/>
        <c:delete val="1"/>
      </c:legendEntry>
      <c:legendEntry>
        <c:idx val="10"/>
        <c:delete val="1"/>
      </c:legendEntry>
      <c:legendEntry>
        <c:idx val="11"/>
        <c:delete val="1"/>
      </c:legendEntry>
      <c:layout>
        <c:manualLayout>
          <c:xMode val="edge"/>
          <c:yMode val="edge"/>
          <c:x val="0.0301162336388012"/>
          <c:y val="0.278830617058765"/>
          <c:w val="0.242298829408974"/>
          <c:h val="0.43628936927428"/>
        </c:manualLayout>
      </c:layout>
      <c:overlay val="0"/>
      <c:spPr>
        <a:noFill/>
        <a:ln w="0">
          <a:noFill/>
        </a:ln>
      </c:spPr>
      <c:txPr>
        <a:bodyPr/>
        <a:lstStyle/>
        <a:p>
          <a:pPr>
            <a:defRPr b="0" sz="1400" strike="noStrike" u="none">
              <a:solidFill>
                <a:srgbClr val="000000"/>
              </a:solidFill>
              <a:uFillTx/>
              <a:latin typeface="Calibri"/>
            </a:defRPr>
          </a:pPr>
        </a:p>
      </c:txPr>
    </c:legend>
    <c:plotVisOnly val="1"/>
    <c:dispBlanksAs val="gap"/>
  </c:chart>
  <c:spPr>
    <a:solidFill>
      <a:srgbClr val="ffffff"/>
    </a:solidFill>
    <a:ln w="9360">
      <a:solidFill>
        <a:srgbClr val="d9d9d9"/>
      </a:solidFill>
      <a:round/>
    </a:ln>
  </c:spPr>
  <c:userShapes r:id="rId1"/>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trike="noStrike" u="none">
                <a:uFillTx/>
                <a:latin typeface="Arial"/>
              </a:defRPr>
            </a:pPr>
            <a:r>
              <a:rPr b="1" lang="en-US" sz="2400" strike="noStrike" u="none">
                <a:solidFill>
                  <a:srgbClr val="595959"/>
                </a:solidFill>
                <a:uFillTx/>
                <a:latin typeface="Calibri"/>
              </a:rPr>
              <a:t>World Ecological Footprint by Component</a:t>
            </a:r>
          </a:p>
        </c:rich>
      </c:tx>
      <c:layout>
        <c:manualLayout>
          <c:xMode val="edge"/>
          <c:yMode val="edge"/>
          <c:x val="0.269710818387803"/>
          <c:y val="0.0156633221850613"/>
        </c:manualLayout>
      </c:layout>
      <c:overlay val="0"/>
      <c:spPr>
        <a:noFill/>
        <a:ln w="0">
          <a:noFill/>
        </a:ln>
      </c:spPr>
    </c:title>
    <c:autoTitleDeleted val="0"/>
    <c:plotArea>
      <c:layout>
        <c:manualLayout>
          <c:layoutTarget val="inner"/>
          <c:xMode val="edge"/>
          <c:yMode val="edge"/>
          <c:x val="0.0692806943431007"/>
          <c:y val="0.0900222965440357"/>
          <c:w val="0.898959253427551"/>
          <c:h val="0.779208472686734"/>
        </c:manualLayout>
      </c:layout>
      <c:areaChart>
        <c:grouping val="stacked"/>
        <c:ser>
          <c:idx val="0"/>
          <c:order val="0"/>
          <c:tx>
            <c:strRef>
              <c:f>label 0</c:f>
              <c:strCache>
                <c:ptCount val="1"/>
                <c:pt idx="0">
                  <c:v>Cropland</c:v>
                </c:pt>
              </c:strCache>
            </c:strRef>
          </c:tx>
          <c:spPr>
            <a:solidFill>
              <a:srgbClr val="f79647">
                <a:alpha val="75000"/>
              </a:srgbClr>
            </a:solidFill>
            <a:ln w="0">
              <a:noFill/>
            </a:ln>
          </c:spPr>
          <c:dLbls>
            <c:txPr>
              <a:bodyPr wrap="square"/>
              <a:lstStyle/>
              <a:p>
                <a:pPr>
                  <a:defRPr b="0" sz="1000" strike="noStrike" u="none">
                    <a:solidFill>
                      <a:srgbClr val="000000"/>
                    </a:solidFill>
                    <a:uFillTx/>
                    <a:latin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categories</c:f>
              <c:numCache>
                <c:formatCode>yyyy;@</c:formatCode>
                <c:ptCount val="66"/>
              </c:numCache>
            </c:numRef>
          </c:cat>
          <c:val>
            <c:numRef>
              <c:f>0</c:f>
              <c:numCache>
                <c:formatCode>General</c:formatCode>
                <c:ptCount val="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0.3</c:v>
                </c:pt>
                <c:pt idx="59">
                  <c:v>0.3</c:v>
                </c:pt>
                <c:pt idx="60">
                  <c:v>0.3</c:v>
                </c:pt>
                <c:pt idx="61">
                  <c:v>0.3</c:v>
                </c:pt>
                <c:pt idx="62">
                  <c:v>0.3</c:v>
                </c:pt>
                <c:pt idx="63">
                  <c:v>0.3</c:v>
                </c:pt>
              </c:numCache>
            </c:numRef>
          </c:val>
        </c:ser>
        <c:ser>
          <c:idx val="1"/>
          <c:order val="1"/>
          <c:tx>
            <c:strRef>
              <c:f>label 1</c:f>
              <c:strCache>
                <c:ptCount val="1"/>
                <c:pt idx="0">
                  <c:v>Grazing Land</c:v>
                </c:pt>
              </c:strCache>
            </c:strRef>
          </c:tx>
          <c:spPr>
            <a:solidFill>
              <a:srgbClr val="f9f49b">
                <a:alpha val="75000"/>
              </a:srgbClr>
            </a:solidFill>
            <a:ln w="0">
              <a:noFill/>
            </a:ln>
          </c:spPr>
          <c:dLbls>
            <c:txPr>
              <a:bodyPr wrap="square"/>
              <a:lstStyle/>
              <a:p>
                <a:pPr>
                  <a:defRPr b="0" sz="1000" strike="noStrike" u="none">
                    <a:solidFill>
                      <a:srgbClr val="000000"/>
                    </a:solidFill>
                    <a:uFillTx/>
                    <a:latin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categories</c:f>
              <c:numCache>
                <c:formatCode>yyyy;@</c:formatCode>
                <c:ptCount val="66"/>
              </c:numCache>
            </c:numRef>
          </c:cat>
          <c:val>
            <c:numRef>
              <c:f>1</c:f>
              <c:numCache>
                <c:formatCode>General</c:formatCode>
                <c:ptCount val="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0.08</c:v>
                </c:pt>
                <c:pt idx="59">
                  <c:v>0.08</c:v>
                </c:pt>
                <c:pt idx="60">
                  <c:v>0.08</c:v>
                </c:pt>
                <c:pt idx="61">
                  <c:v>0.09</c:v>
                </c:pt>
                <c:pt idx="62">
                  <c:v>0.09</c:v>
                </c:pt>
                <c:pt idx="63">
                  <c:v>0.09</c:v>
                </c:pt>
              </c:numCache>
            </c:numRef>
          </c:val>
        </c:ser>
        <c:ser>
          <c:idx val="2"/>
          <c:order val="2"/>
          <c:tx>
            <c:strRef>
              <c:f>label 2</c:f>
              <c:strCache>
                <c:ptCount val="1"/>
                <c:pt idx="0">
                  <c:v>Forest Products</c:v>
                </c:pt>
              </c:strCache>
            </c:strRef>
          </c:tx>
          <c:spPr>
            <a:solidFill>
              <a:srgbClr val="9bbc5a">
                <a:alpha val="75000"/>
              </a:srgbClr>
            </a:solidFill>
            <a:ln w="0">
              <a:noFill/>
            </a:ln>
          </c:spPr>
          <c:dLbls>
            <c:txPr>
              <a:bodyPr wrap="square"/>
              <a:lstStyle/>
              <a:p>
                <a:pPr>
                  <a:defRPr b="0" sz="1000" strike="noStrike" u="none">
                    <a:solidFill>
                      <a:srgbClr val="000000"/>
                    </a:solidFill>
                    <a:uFillTx/>
                    <a:latin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categories</c:f>
              <c:numCache>
                <c:formatCode>yyyy;@</c:formatCode>
                <c:ptCount val="66"/>
              </c:numCache>
            </c:numRef>
          </c:cat>
          <c:val>
            <c:numRef>
              <c:f>2</c:f>
              <c:numCache>
                <c:formatCode>General</c:formatCode>
                <c:ptCount val="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0.18</c:v>
                </c:pt>
                <c:pt idx="59">
                  <c:v>0.18</c:v>
                </c:pt>
                <c:pt idx="60">
                  <c:v>0.19</c:v>
                </c:pt>
                <c:pt idx="61">
                  <c:v>0.18</c:v>
                </c:pt>
                <c:pt idx="62">
                  <c:v>0.18</c:v>
                </c:pt>
                <c:pt idx="63">
                  <c:v>0.18</c:v>
                </c:pt>
              </c:numCache>
            </c:numRef>
          </c:val>
        </c:ser>
        <c:ser>
          <c:idx val="3"/>
          <c:order val="3"/>
          <c:tx>
            <c:strRef>
              <c:f>label 3</c:f>
              <c:strCache>
                <c:ptCount val="1"/>
                <c:pt idx="0">
                  <c:v>Fishing Grounds</c:v>
                </c:pt>
              </c:strCache>
            </c:strRef>
          </c:tx>
          <c:spPr>
            <a:solidFill>
              <a:srgbClr val="4c81bf">
                <a:alpha val="75000"/>
              </a:srgbClr>
            </a:solidFill>
            <a:ln w="25560">
              <a:noFill/>
            </a:ln>
          </c:spPr>
          <c:dLbls>
            <c:txPr>
              <a:bodyPr wrap="square"/>
              <a:lstStyle/>
              <a:p>
                <a:pPr>
                  <a:defRPr b="0" sz="1000" strike="noStrike" u="none">
                    <a:solidFill>
                      <a:srgbClr val="000000"/>
                    </a:solidFill>
                    <a:uFillTx/>
                    <a:latin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categories</c:f>
              <c:numCache>
                <c:formatCode>yyyy;@</c:formatCode>
                <c:ptCount val="66"/>
              </c:numCache>
            </c:numRef>
          </c:cat>
          <c:val>
            <c:numRef>
              <c:f>3</c:f>
              <c:numCache>
                <c:formatCode>General</c:formatCode>
                <c:ptCount val="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0.06</c:v>
                </c:pt>
                <c:pt idx="59">
                  <c:v>0.06</c:v>
                </c:pt>
                <c:pt idx="60">
                  <c:v>0.06</c:v>
                </c:pt>
                <c:pt idx="61">
                  <c:v>0.06</c:v>
                </c:pt>
                <c:pt idx="62">
                  <c:v>0.06</c:v>
                </c:pt>
                <c:pt idx="63">
                  <c:v>0.06</c:v>
                </c:pt>
              </c:numCache>
            </c:numRef>
          </c:val>
        </c:ser>
        <c:ser>
          <c:idx val="4"/>
          <c:order val="4"/>
          <c:tx>
            <c:strRef>
              <c:f>label 4</c:f>
              <c:strCache>
                <c:ptCount val="1"/>
                <c:pt idx="0">
                  <c:v>Built-up Land</c:v>
                </c:pt>
              </c:strCache>
            </c:strRef>
          </c:tx>
          <c:spPr>
            <a:solidFill>
              <a:srgbClr val="ed1f24">
                <a:alpha val="75000"/>
              </a:srgbClr>
            </a:solidFill>
            <a:ln w="0">
              <a:noFill/>
            </a:ln>
          </c:spPr>
          <c:dLbls>
            <c:txPr>
              <a:bodyPr wrap="square"/>
              <a:lstStyle/>
              <a:p>
                <a:pPr>
                  <a:defRPr b="0" sz="1000" strike="noStrike" u="none">
                    <a:solidFill>
                      <a:srgbClr val="000000"/>
                    </a:solidFill>
                    <a:uFillTx/>
                    <a:latin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categories</c:f>
              <c:numCache>
                <c:formatCode>yyyy;@</c:formatCode>
                <c:ptCount val="66"/>
              </c:numCache>
            </c:numRef>
          </c:cat>
          <c:val>
            <c:numRef>
              <c:f>4</c:f>
              <c:numCache>
                <c:formatCode>General</c:formatCode>
                <c:ptCount val="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0.04</c:v>
                </c:pt>
                <c:pt idx="59">
                  <c:v>0.04</c:v>
                </c:pt>
                <c:pt idx="60">
                  <c:v>0.04</c:v>
                </c:pt>
                <c:pt idx="61">
                  <c:v>0.04</c:v>
                </c:pt>
                <c:pt idx="62">
                  <c:v>0.04</c:v>
                </c:pt>
                <c:pt idx="63">
                  <c:v>0.04</c:v>
                </c:pt>
              </c:numCache>
            </c:numRef>
          </c:val>
        </c:ser>
        <c:ser>
          <c:idx val="5"/>
          <c:order val="5"/>
          <c:tx>
            <c:strRef>
              <c:f>label 5</c:f>
              <c:strCache>
                <c:ptCount val="1"/>
                <c:pt idx="0">
                  <c:v>Carbon</c:v>
                </c:pt>
              </c:strCache>
            </c:strRef>
          </c:tx>
          <c:spPr>
            <a:solidFill>
              <a:srgbClr val="1a4a7e">
                <a:alpha val="75000"/>
              </a:srgbClr>
            </a:solidFill>
            <a:ln w="0">
              <a:noFill/>
            </a:ln>
          </c:spPr>
          <c:dLbls>
            <c:txPr>
              <a:bodyPr wrap="square"/>
              <a:lstStyle/>
              <a:p>
                <a:pPr>
                  <a:defRPr b="0" sz="1000" strike="noStrike" u="none">
                    <a:solidFill>
                      <a:srgbClr val="000000"/>
                    </a:solidFill>
                    <a:uFillTx/>
                    <a:latin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categories</c:f>
              <c:numCache>
                <c:formatCode>yyyy;@</c:formatCode>
                <c:ptCount val="66"/>
              </c:numCache>
            </c:numRef>
          </c:cat>
          <c:val>
            <c:numRef>
              <c:f>5</c:f>
              <c:numCache>
                <c:formatCode>General</c:formatCode>
                <c:ptCount val="6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1.07</c:v>
                </c:pt>
                <c:pt idx="59">
                  <c:v>0.99</c:v>
                </c:pt>
                <c:pt idx="60">
                  <c:v>1.08</c:v>
                </c:pt>
                <c:pt idx="61">
                  <c:v>1.11</c:v>
                </c:pt>
                <c:pt idx="62">
                  <c:v>1.1</c:v>
                </c:pt>
                <c:pt idx="63">
                  <c:v>1.11</c:v>
                </c:pt>
              </c:numCache>
            </c:numRef>
          </c:val>
        </c:ser>
        <c:axId val="55353655"/>
        <c:axId val="78912096"/>
      </c:areaChart>
      <c:areaChart>
        <c:grouping val="stacked"/>
        <c:ser>
          <c:idx val="6"/>
          <c:order val="6"/>
          <c:tx>
            <c:strRef>
              <c:f>label 6</c:f>
              <c:strCache>
                <c:ptCount val="1"/>
                <c:pt idx="0">
                  <c:v>Cropland</c:v>
                </c:pt>
              </c:strCache>
            </c:strRef>
          </c:tx>
          <c:spPr>
            <a:solidFill>
              <a:srgbClr val="f79647"/>
            </a:solidFill>
            <a:ln w="0">
              <a:noFill/>
            </a:ln>
          </c:spPr>
          <c:dLbls>
            <c:txPr>
              <a:bodyPr wrap="square"/>
              <a:lstStyle/>
              <a:p>
                <a:pPr>
                  <a:defRPr b="0" sz="1000" strike="noStrike" u="none">
                    <a:solidFill>
                      <a:srgbClr val="000000"/>
                    </a:solidFill>
                    <a:uFillTx/>
                    <a:latin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categories</c:f>
              <c:numCache>
                <c:formatCode>yyyy;@</c:formatCode>
                <c:ptCount val="66"/>
              </c:numCache>
            </c:numRef>
          </c:cat>
          <c:val>
            <c:numRef>
              <c:f>6</c:f>
              <c:numCache>
                <c:formatCode>_(* #,##0.0_);_(* \(#,##0.0\);_(* \-??_);_(@_)</c:formatCode>
                <c:ptCount val="66"/>
                <c:pt idx="0">
                  <c:v>0.13</c:v>
                </c:pt>
                <c:pt idx="1">
                  <c:v>0.13</c:v>
                </c:pt>
                <c:pt idx="2">
                  <c:v>0.14</c:v>
                </c:pt>
                <c:pt idx="3">
                  <c:v>0.14</c:v>
                </c:pt>
                <c:pt idx="4">
                  <c:v>0.14</c:v>
                </c:pt>
                <c:pt idx="5">
                  <c:v>0.15</c:v>
                </c:pt>
                <c:pt idx="6">
                  <c:v>0.15</c:v>
                </c:pt>
                <c:pt idx="7">
                  <c:v>0.15</c:v>
                </c:pt>
                <c:pt idx="8">
                  <c:v>0.16</c:v>
                </c:pt>
                <c:pt idx="9">
                  <c:v>0.16</c:v>
                </c:pt>
                <c:pt idx="10">
                  <c:v>0.16</c:v>
                </c:pt>
                <c:pt idx="11">
                  <c:v>0.16</c:v>
                </c:pt>
                <c:pt idx="12">
                  <c:v>0.17</c:v>
                </c:pt>
                <c:pt idx="13">
                  <c:v>0.17</c:v>
                </c:pt>
                <c:pt idx="14">
                  <c:v>0.17</c:v>
                </c:pt>
                <c:pt idx="15">
                  <c:v>0.17</c:v>
                </c:pt>
                <c:pt idx="16">
                  <c:v>0.18</c:v>
                </c:pt>
                <c:pt idx="17">
                  <c:v>0.18</c:v>
                </c:pt>
                <c:pt idx="18">
                  <c:v>0.18</c:v>
                </c:pt>
                <c:pt idx="19">
                  <c:v>0.18</c:v>
                </c:pt>
                <c:pt idx="20">
                  <c:v>0.19</c:v>
                </c:pt>
                <c:pt idx="21">
                  <c:v>0.2</c:v>
                </c:pt>
                <c:pt idx="22">
                  <c:v>0.2</c:v>
                </c:pt>
                <c:pt idx="23">
                  <c:v>0.21</c:v>
                </c:pt>
                <c:pt idx="24">
                  <c:v>0.21</c:v>
                </c:pt>
                <c:pt idx="25">
                  <c:v>0.21</c:v>
                </c:pt>
                <c:pt idx="26">
                  <c:v>0.21</c:v>
                </c:pt>
                <c:pt idx="27">
                  <c:v>0.21</c:v>
                </c:pt>
                <c:pt idx="28">
                  <c:v>0.22</c:v>
                </c:pt>
                <c:pt idx="29">
                  <c:v>0.22</c:v>
                </c:pt>
                <c:pt idx="30">
                  <c:v>0.22</c:v>
                </c:pt>
                <c:pt idx="31">
                  <c:v>0.22</c:v>
                </c:pt>
                <c:pt idx="32">
                  <c:v>0.22</c:v>
                </c:pt>
                <c:pt idx="33">
                  <c:v>0.22</c:v>
                </c:pt>
                <c:pt idx="34">
                  <c:v>0.22</c:v>
                </c:pt>
                <c:pt idx="35">
                  <c:v>0.23</c:v>
                </c:pt>
                <c:pt idx="36">
                  <c:v>0.23</c:v>
                </c:pt>
                <c:pt idx="37">
                  <c:v>0.23</c:v>
                </c:pt>
                <c:pt idx="38">
                  <c:v>0.24</c:v>
                </c:pt>
                <c:pt idx="39">
                  <c:v>0.24</c:v>
                </c:pt>
                <c:pt idx="40">
                  <c:v>0.24</c:v>
                </c:pt>
                <c:pt idx="41">
                  <c:v>0.24</c:v>
                </c:pt>
                <c:pt idx="42">
                  <c:v>0.24</c:v>
                </c:pt>
                <c:pt idx="43">
                  <c:v>0.25</c:v>
                </c:pt>
                <c:pt idx="44">
                  <c:v>0.25</c:v>
                </c:pt>
                <c:pt idx="45">
                  <c:v>0.25</c:v>
                </c:pt>
                <c:pt idx="46">
                  <c:v>0.26</c:v>
                </c:pt>
                <c:pt idx="47">
                  <c:v>0.26</c:v>
                </c:pt>
                <c:pt idx="48">
                  <c:v>0.26</c:v>
                </c:pt>
                <c:pt idx="49">
                  <c:v>0.27</c:v>
                </c:pt>
                <c:pt idx="50">
                  <c:v>0.28</c:v>
                </c:pt>
                <c:pt idx="51">
                  <c:v>0.27</c:v>
                </c:pt>
                <c:pt idx="52">
                  <c:v>0.29</c:v>
                </c:pt>
                <c:pt idx="53">
                  <c:v>0.29</c:v>
                </c:pt>
                <c:pt idx="54">
                  <c:v>0.29</c:v>
                </c:pt>
                <c:pt idx="55">
                  <c:v>0.29</c:v>
                </c:pt>
                <c:pt idx="56">
                  <c:v>0.3</c:v>
                </c:pt>
                <c:pt idx="57">
                  <c:v>0.3</c:v>
                </c:pt>
                <c:pt idx="58">
                  <c:v>0.3</c:v>
                </c:pt>
                <c:pt idx="59">
                  <c:v>0.3</c:v>
                </c:pt>
                <c:pt idx="60">
                  <c:v>0.3</c:v>
                </c:pt>
                <c:pt idx="61">
                  <c:v>0.3</c:v>
                </c:pt>
              </c:numCache>
            </c:numRef>
          </c:val>
        </c:ser>
        <c:ser>
          <c:idx val="7"/>
          <c:order val="7"/>
          <c:tx>
            <c:strRef>
              <c:f>label 7</c:f>
              <c:strCache>
                <c:ptCount val="1"/>
                <c:pt idx="0">
                  <c:v>Grazing Land</c:v>
                </c:pt>
              </c:strCache>
            </c:strRef>
          </c:tx>
          <c:spPr>
            <a:solidFill>
              <a:srgbClr val="f9f49b"/>
            </a:solidFill>
            <a:ln w="0">
              <a:noFill/>
            </a:ln>
          </c:spPr>
          <c:dLbls>
            <c:txPr>
              <a:bodyPr wrap="square"/>
              <a:lstStyle/>
              <a:p>
                <a:pPr>
                  <a:defRPr b="0" sz="1000" strike="noStrike" u="none">
                    <a:solidFill>
                      <a:srgbClr val="000000"/>
                    </a:solidFill>
                    <a:uFillTx/>
                    <a:latin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categories</c:f>
              <c:numCache>
                <c:formatCode>yyyy;@</c:formatCode>
                <c:ptCount val="66"/>
              </c:numCache>
            </c:numRef>
          </c:cat>
          <c:val>
            <c:numRef>
              <c:f>7</c:f>
              <c:numCache>
                <c:formatCode>_(* #,##0.0_);_(* \(#,##0.0\);_(* \-??_);_(@_)</c:formatCode>
                <c:ptCount val="66"/>
                <c:pt idx="0">
                  <c:v>0.09</c:v>
                </c:pt>
                <c:pt idx="1">
                  <c:v>0.09</c:v>
                </c:pt>
                <c:pt idx="2">
                  <c:v>0.09</c:v>
                </c:pt>
                <c:pt idx="3">
                  <c:v>0.09</c:v>
                </c:pt>
                <c:pt idx="4">
                  <c:v>0.09</c:v>
                </c:pt>
                <c:pt idx="5">
                  <c:v>0.09</c:v>
                </c:pt>
                <c:pt idx="6">
                  <c:v>0.09</c:v>
                </c:pt>
                <c:pt idx="7">
                  <c:v>0.09</c:v>
                </c:pt>
                <c:pt idx="8">
                  <c:v>0.09</c:v>
                </c:pt>
                <c:pt idx="9">
                  <c:v>0.09</c:v>
                </c:pt>
                <c:pt idx="10">
                  <c:v>0.09</c:v>
                </c:pt>
                <c:pt idx="11">
                  <c:v>0.09</c:v>
                </c:pt>
                <c:pt idx="12">
                  <c:v>0.09</c:v>
                </c:pt>
                <c:pt idx="13">
                  <c:v>0.09</c:v>
                </c:pt>
                <c:pt idx="14">
                  <c:v>0.1</c:v>
                </c:pt>
                <c:pt idx="15">
                  <c:v>0.1</c:v>
                </c:pt>
                <c:pt idx="16">
                  <c:v>0.1</c:v>
                </c:pt>
                <c:pt idx="17">
                  <c:v>0.09</c:v>
                </c:pt>
                <c:pt idx="18">
                  <c:v>0.1</c:v>
                </c:pt>
                <c:pt idx="19">
                  <c:v>0.1</c:v>
                </c:pt>
                <c:pt idx="20">
                  <c:v>0.1</c:v>
                </c:pt>
                <c:pt idx="21">
                  <c:v>0.1</c:v>
                </c:pt>
                <c:pt idx="22">
                  <c:v>0.1</c:v>
                </c:pt>
                <c:pt idx="23">
                  <c:v>0.1</c:v>
                </c:pt>
                <c:pt idx="24">
                  <c:v>0.1</c:v>
                </c:pt>
                <c:pt idx="25">
                  <c:v>0.1</c:v>
                </c:pt>
                <c:pt idx="26">
                  <c:v>0.1</c:v>
                </c:pt>
                <c:pt idx="27">
                  <c:v>0.1</c:v>
                </c:pt>
                <c:pt idx="28">
                  <c:v>0.1</c:v>
                </c:pt>
                <c:pt idx="29">
                  <c:v>0.1</c:v>
                </c:pt>
                <c:pt idx="30">
                  <c:v>0.1</c:v>
                </c:pt>
                <c:pt idx="31">
                  <c:v>0.1</c:v>
                </c:pt>
                <c:pt idx="32">
                  <c:v>0.1</c:v>
                </c:pt>
                <c:pt idx="33">
                  <c:v>0.1</c:v>
                </c:pt>
                <c:pt idx="34">
                  <c:v>0.1</c:v>
                </c:pt>
                <c:pt idx="35">
                  <c:v>0.1</c:v>
                </c:pt>
                <c:pt idx="36">
                  <c:v>0.09</c:v>
                </c:pt>
                <c:pt idx="37">
                  <c:v>0.1</c:v>
                </c:pt>
                <c:pt idx="38">
                  <c:v>0.1</c:v>
                </c:pt>
                <c:pt idx="39">
                  <c:v>0.1</c:v>
                </c:pt>
                <c:pt idx="40">
                  <c:v>0.09</c:v>
                </c:pt>
                <c:pt idx="41">
                  <c:v>0.09</c:v>
                </c:pt>
                <c:pt idx="42">
                  <c:v>0.09</c:v>
                </c:pt>
                <c:pt idx="43">
                  <c:v>0.09</c:v>
                </c:pt>
                <c:pt idx="44">
                  <c:v>0.09</c:v>
                </c:pt>
                <c:pt idx="45">
                  <c:v>0.09</c:v>
                </c:pt>
                <c:pt idx="46">
                  <c:v>0.09</c:v>
                </c:pt>
                <c:pt idx="47">
                  <c:v>0.09</c:v>
                </c:pt>
                <c:pt idx="48">
                  <c:v>0.09</c:v>
                </c:pt>
                <c:pt idx="49">
                  <c:v>0.09</c:v>
                </c:pt>
                <c:pt idx="50">
                  <c:v>0.09</c:v>
                </c:pt>
                <c:pt idx="51">
                  <c:v>0.09</c:v>
                </c:pt>
                <c:pt idx="52">
                  <c:v>0.09</c:v>
                </c:pt>
                <c:pt idx="53">
                  <c:v>0.09</c:v>
                </c:pt>
                <c:pt idx="54">
                  <c:v>0.09</c:v>
                </c:pt>
                <c:pt idx="55">
                  <c:v>0.09</c:v>
                </c:pt>
                <c:pt idx="56">
                  <c:v>0.09</c:v>
                </c:pt>
                <c:pt idx="57">
                  <c:v>0.09</c:v>
                </c:pt>
                <c:pt idx="58">
                  <c:v>0.08</c:v>
                </c:pt>
                <c:pt idx="59">
                  <c:v>0.08</c:v>
                </c:pt>
                <c:pt idx="60">
                  <c:v>0.08</c:v>
                </c:pt>
                <c:pt idx="61">
                  <c:v>0.09</c:v>
                </c:pt>
              </c:numCache>
            </c:numRef>
          </c:val>
        </c:ser>
        <c:ser>
          <c:idx val="8"/>
          <c:order val="8"/>
          <c:tx>
            <c:strRef>
              <c:f>label 8</c:f>
              <c:strCache>
                <c:ptCount val="1"/>
                <c:pt idx="0">
                  <c:v>Forest Products</c:v>
                </c:pt>
              </c:strCache>
            </c:strRef>
          </c:tx>
          <c:spPr>
            <a:solidFill>
              <a:srgbClr val="9bbc5a"/>
            </a:solidFill>
            <a:ln w="0">
              <a:noFill/>
            </a:ln>
          </c:spPr>
          <c:dLbls>
            <c:txPr>
              <a:bodyPr wrap="square"/>
              <a:lstStyle/>
              <a:p>
                <a:pPr>
                  <a:defRPr b="0" sz="1000" strike="noStrike" u="none">
                    <a:solidFill>
                      <a:srgbClr val="000000"/>
                    </a:solidFill>
                    <a:uFillTx/>
                    <a:latin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categories</c:f>
              <c:numCache>
                <c:formatCode>yyyy;@</c:formatCode>
                <c:ptCount val="66"/>
              </c:numCache>
            </c:numRef>
          </c:cat>
          <c:val>
            <c:numRef>
              <c:f>8</c:f>
              <c:numCache>
                <c:formatCode>_(* #,##0.0_);_(* \(#,##0.0\);_(* \-??_);_(@_)</c:formatCode>
                <c:ptCount val="66"/>
                <c:pt idx="0">
                  <c:v>0.14</c:v>
                </c:pt>
                <c:pt idx="1">
                  <c:v>0.14</c:v>
                </c:pt>
                <c:pt idx="2">
                  <c:v>0.14</c:v>
                </c:pt>
                <c:pt idx="3">
                  <c:v>0.15</c:v>
                </c:pt>
                <c:pt idx="4">
                  <c:v>0.15</c:v>
                </c:pt>
                <c:pt idx="5">
                  <c:v>0.15</c:v>
                </c:pt>
                <c:pt idx="6">
                  <c:v>0.15</c:v>
                </c:pt>
                <c:pt idx="7">
                  <c:v>0.15</c:v>
                </c:pt>
                <c:pt idx="8">
                  <c:v>0.15</c:v>
                </c:pt>
                <c:pt idx="9">
                  <c:v>0.16</c:v>
                </c:pt>
                <c:pt idx="10">
                  <c:v>0.16</c:v>
                </c:pt>
                <c:pt idx="11">
                  <c:v>0.16</c:v>
                </c:pt>
                <c:pt idx="12">
                  <c:v>0.16</c:v>
                </c:pt>
                <c:pt idx="13">
                  <c:v>0.16</c:v>
                </c:pt>
                <c:pt idx="14">
                  <c:v>0.16</c:v>
                </c:pt>
                <c:pt idx="15">
                  <c:v>0.16</c:v>
                </c:pt>
                <c:pt idx="16">
                  <c:v>0.16</c:v>
                </c:pt>
                <c:pt idx="17">
                  <c:v>0.17</c:v>
                </c:pt>
                <c:pt idx="18">
                  <c:v>0.17</c:v>
                </c:pt>
                <c:pt idx="19">
                  <c:v>0.17</c:v>
                </c:pt>
                <c:pt idx="20">
                  <c:v>0.17</c:v>
                </c:pt>
                <c:pt idx="21">
                  <c:v>0.16</c:v>
                </c:pt>
                <c:pt idx="22">
                  <c:v>0.17</c:v>
                </c:pt>
                <c:pt idx="23">
                  <c:v>0.17</c:v>
                </c:pt>
                <c:pt idx="24">
                  <c:v>0.17</c:v>
                </c:pt>
                <c:pt idx="25">
                  <c:v>0.18</c:v>
                </c:pt>
                <c:pt idx="26">
                  <c:v>0.18</c:v>
                </c:pt>
                <c:pt idx="27">
                  <c:v>0.18</c:v>
                </c:pt>
                <c:pt idx="28">
                  <c:v>0.18</c:v>
                </c:pt>
                <c:pt idx="29">
                  <c:v>0.18</c:v>
                </c:pt>
                <c:pt idx="30">
                  <c:v>0.17</c:v>
                </c:pt>
                <c:pt idx="31">
                  <c:v>0.17</c:v>
                </c:pt>
                <c:pt idx="32">
                  <c:v>0.17</c:v>
                </c:pt>
                <c:pt idx="33">
                  <c:v>0.17</c:v>
                </c:pt>
                <c:pt idx="34">
                  <c:v>0.17</c:v>
                </c:pt>
                <c:pt idx="35">
                  <c:v>0.17</c:v>
                </c:pt>
                <c:pt idx="36">
                  <c:v>0.17</c:v>
                </c:pt>
                <c:pt idx="37">
                  <c:v>0.17</c:v>
                </c:pt>
                <c:pt idx="38">
                  <c:v>0.17</c:v>
                </c:pt>
                <c:pt idx="39">
                  <c:v>0.18</c:v>
                </c:pt>
                <c:pt idx="40">
                  <c:v>0.17</c:v>
                </c:pt>
                <c:pt idx="41">
                  <c:v>0.17</c:v>
                </c:pt>
                <c:pt idx="42">
                  <c:v>0.18</c:v>
                </c:pt>
                <c:pt idx="43">
                  <c:v>0.18</c:v>
                </c:pt>
                <c:pt idx="44">
                  <c:v>0.18</c:v>
                </c:pt>
                <c:pt idx="45">
                  <c:v>0.18</c:v>
                </c:pt>
                <c:pt idx="46">
                  <c:v>0.18</c:v>
                </c:pt>
                <c:pt idx="47">
                  <c:v>0.17</c:v>
                </c:pt>
                <c:pt idx="48">
                  <c:v>0.16</c:v>
                </c:pt>
                <c:pt idx="49">
                  <c:v>0.17</c:v>
                </c:pt>
                <c:pt idx="50">
                  <c:v>0.18</c:v>
                </c:pt>
                <c:pt idx="51">
                  <c:v>0.18</c:v>
                </c:pt>
                <c:pt idx="52">
                  <c:v>0.18</c:v>
                </c:pt>
                <c:pt idx="53">
                  <c:v>0.18</c:v>
                </c:pt>
                <c:pt idx="54">
                  <c:v>0.18</c:v>
                </c:pt>
                <c:pt idx="55">
                  <c:v>0.18</c:v>
                </c:pt>
                <c:pt idx="56">
                  <c:v>0.18</c:v>
                </c:pt>
                <c:pt idx="57">
                  <c:v>0.19</c:v>
                </c:pt>
                <c:pt idx="58">
                  <c:v>0.18</c:v>
                </c:pt>
                <c:pt idx="59">
                  <c:v>0.18</c:v>
                </c:pt>
                <c:pt idx="60">
                  <c:v>0.19</c:v>
                </c:pt>
                <c:pt idx="61">
                  <c:v>0.18</c:v>
                </c:pt>
              </c:numCache>
            </c:numRef>
          </c:val>
        </c:ser>
        <c:ser>
          <c:idx val="9"/>
          <c:order val="9"/>
          <c:tx>
            <c:strRef>
              <c:f>label 9</c:f>
              <c:strCache>
                <c:ptCount val="1"/>
                <c:pt idx="0">
                  <c:v>Fishing Grounds</c:v>
                </c:pt>
              </c:strCache>
            </c:strRef>
          </c:tx>
          <c:spPr>
            <a:solidFill>
              <a:srgbClr val="4c81bf"/>
            </a:solidFill>
            <a:ln w="0">
              <a:noFill/>
            </a:ln>
          </c:spPr>
          <c:dLbls>
            <c:txPr>
              <a:bodyPr wrap="square"/>
              <a:lstStyle/>
              <a:p>
                <a:pPr>
                  <a:defRPr b="0" sz="1000" strike="noStrike" u="none">
                    <a:solidFill>
                      <a:srgbClr val="000000"/>
                    </a:solidFill>
                    <a:uFillTx/>
                    <a:latin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categories</c:f>
              <c:numCache>
                <c:formatCode>yyyy;@</c:formatCode>
                <c:ptCount val="66"/>
              </c:numCache>
            </c:numRef>
          </c:cat>
          <c:val>
            <c:numRef>
              <c:f>9</c:f>
              <c:numCache>
                <c:formatCode>_(* #,##0.0_);_(* \(#,##0.0\);_(* \-??_);_(@_)</c:formatCode>
                <c:ptCount val="66"/>
                <c:pt idx="0">
                  <c:v>0.04</c:v>
                </c:pt>
                <c:pt idx="1">
                  <c:v>0.04</c:v>
                </c:pt>
                <c:pt idx="2">
                  <c:v>0.04</c:v>
                </c:pt>
                <c:pt idx="3">
                  <c:v>0.04</c:v>
                </c:pt>
                <c:pt idx="4">
                  <c:v>0.04</c:v>
                </c:pt>
                <c:pt idx="5">
                  <c:v>0.04</c:v>
                </c:pt>
                <c:pt idx="6">
                  <c:v>0.05</c:v>
                </c:pt>
                <c:pt idx="7">
                  <c:v>0.05</c:v>
                </c:pt>
                <c:pt idx="8">
                  <c:v>0.05</c:v>
                </c:pt>
                <c:pt idx="9">
                  <c:v>0.05</c:v>
                </c:pt>
                <c:pt idx="10">
                  <c:v>0.05</c:v>
                </c:pt>
                <c:pt idx="11">
                  <c:v>0.05</c:v>
                </c:pt>
                <c:pt idx="12">
                  <c:v>0.05</c:v>
                </c:pt>
                <c:pt idx="13">
                  <c:v>0.05</c:v>
                </c:pt>
                <c:pt idx="14">
                  <c:v>0.05</c:v>
                </c:pt>
                <c:pt idx="15">
                  <c:v>0.05</c:v>
                </c:pt>
                <c:pt idx="16">
                  <c:v>0.05</c:v>
                </c:pt>
                <c:pt idx="17">
                  <c:v>0.05</c:v>
                </c:pt>
                <c:pt idx="18">
                  <c:v>0.05</c:v>
                </c:pt>
                <c:pt idx="19">
                  <c:v>0.05</c:v>
                </c:pt>
                <c:pt idx="20">
                  <c:v>0.05</c:v>
                </c:pt>
                <c:pt idx="21">
                  <c:v>0.05</c:v>
                </c:pt>
                <c:pt idx="22">
                  <c:v>0.05</c:v>
                </c:pt>
                <c:pt idx="23">
                  <c:v>0.05</c:v>
                </c:pt>
                <c:pt idx="24">
                  <c:v>0.05</c:v>
                </c:pt>
                <c:pt idx="25">
                  <c:v>0.05</c:v>
                </c:pt>
                <c:pt idx="26">
                  <c:v>0.05</c:v>
                </c:pt>
                <c:pt idx="27">
                  <c:v>0.05</c:v>
                </c:pt>
                <c:pt idx="28">
                  <c:v>0.05</c:v>
                </c:pt>
                <c:pt idx="29">
                  <c:v>0.05</c:v>
                </c:pt>
                <c:pt idx="30">
                  <c:v>0.05</c:v>
                </c:pt>
                <c:pt idx="31">
                  <c:v>0.05</c:v>
                </c:pt>
                <c:pt idx="32">
                  <c:v>0.05</c:v>
                </c:pt>
                <c:pt idx="33">
                  <c:v>0.05</c:v>
                </c:pt>
                <c:pt idx="34">
                  <c:v>0.06</c:v>
                </c:pt>
                <c:pt idx="35">
                  <c:v>0.06</c:v>
                </c:pt>
                <c:pt idx="36">
                  <c:v>0.06</c:v>
                </c:pt>
                <c:pt idx="37">
                  <c:v>0.06</c:v>
                </c:pt>
                <c:pt idx="38">
                  <c:v>0.06</c:v>
                </c:pt>
                <c:pt idx="39">
                  <c:v>0.06</c:v>
                </c:pt>
                <c:pt idx="40">
                  <c:v>0.06</c:v>
                </c:pt>
                <c:pt idx="41">
                  <c:v>0.06</c:v>
                </c:pt>
                <c:pt idx="42">
                  <c:v>0.06</c:v>
                </c:pt>
                <c:pt idx="43">
                  <c:v>0.06</c:v>
                </c:pt>
                <c:pt idx="44">
                  <c:v>0.06</c:v>
                </c:pt>
                <c:pt idx="45">
                  <c:v>0.06</c:v>
                </c:pt>
                <c:pt idx="46">
                  <c:v>0.06</c:v>
                </c:pt>
                <c:pt idx="47">
                  <c:v>0.06</c:v>
                </c:pt>
                <c:pt idx="48">
                  <c:v>0.05</c:v>
                </c:pt>
                <c:pt idx="49">
                  <c:v>0.06</c:v>
                </c:pt>
                <c:pt idx="50">
                  <c:v>0.05</c:v>
                </c:pt>
                <c:pt idx="51">
                  <c:v>0.06</c:v>
                </c:pt>
                <c:pt idx="52">
                  <c:v>0.06</c:v>
                </c:pt>
                <c:pt idx="53">
                  <c:v>0.06</c:v>
                </c:pt>
                <c:pt idx="54">
                  <c:v>0.06</c:v>
                </c:pt>
                <c:pt idx="55">
                  <c:v>0.06</c:v>
                </c:pt>
                <c:pt idx="56">
                  <c:v>0.06</c:v>
                </c:pt>
                <c:pt idx="57">
                  <c:v>0.06</c:v>
                </c:pt>
                <c:pt idx="58">
                  <c:v>0.06</c:v>
                </c:pt>
                <c:pt idx="59">
                  <c:v>0.06</c:v>
                </c:pt>
                <c:pt idx="60">
                  <c:v>0.06</c:v>
                </c:pt>
                <c:pt idx="61">
                  <c:v>0.06</c:v>
                </c:pt>
              </c:numCache>
            </c:numRef>
          </c:val>
        </c:ser>
        <c:ser>
          <c:idx val="10"/>
          <c:order val="10"/>
          <c:tx>
            <c:strRef>
              <c:f>label 10</c:f>
              <c:strCache>
                <c:ptCount val="1"/>
                <c:pt idx="0">
                  <c:v>Built-up Land</c:v>
                </c:pt>
              </c:strCache>
            </c:strRef>
          </c:tx>
          <c:spPr>
            <a:solidFill>
              <a:srgbClr val="ed1f24"/>
            </a:solidFill>
            <a:ln w="0">
              <a:noFill/>
            </a:ln>
          </c:spPr>
          <c:dLbls>
            <c:txPr>
              <a:bodyPr wrap="square"/>
              <a:lstStyle/>
              <a:p>
                <a:pPr>
                  <a:defRPr b="0" sz="1000" strike="noStrike" u="none">
                    <a:solidFill>
                      <a:srgbClr val="000000"/>
                    </a:solidFill>
                    <a:uFillTx/>
                    <a:latin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categories</c:f>
              <c:numCache>
                <c:formatCode>yyyy;@</c:formatCode>
                <c:ptCount val="66"/>
              </c:numCache>
            </c:numRef>
          </c:cat>
          <c:val>
            <c:numRef>
              <c:f>10</c:f>
              <c:numCache>
                <c:formatCode>_(* #,##0.0_);_(* \(#,##0.0\);_(* \-??_);_(@_)</c:formatCode>
                <c:ptCount val="66"/>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0.02</c:v>
                </c:pt>
                <c:pt idx="22">
                  <c:v>0.02</c:v>
                </c:pt>
                <c:pt idx="23">
                  <c:v>0.02</c:v>
                </c:pt>
                <c:pt idx="24">
                  <c:v>0.02</c:v>
                </c:pt>
                <c:pt idx="25">
                  <c:v>0.02</c:v>
                </c:pt>
                <c:pt idx="26">
                  <c:v>0.02</c:v>
                </c:pt>
                <c:pt idx="27">
                  <c:v>0.02</c:v>
                </c:pt>
                <c:pt idx="28">
                  <c:v>0.02</c:v>
                </c:pt>
                <c:pt idx="29">
                  <c:v>0.02</c:v>
                </c:pt>
                <c:pt idx="30">
                  <c:v>0.02</c:v>
                </c:pt>
                <c:pt idx="31">
                  <c:v>0.02</c:v>
                </c:pt>
                <c:pt idx="32">
                  <c:v>0.02</c:v>
                </c:pt>
                <c:pt idx="33">
                  <c:v>0.02</c:v>
                </c:pt>
                <c:pt idx="34">
                  <c:v>0.02</c:v>
                </c:pt>
                <c:pt idx="35">
                  <c:v>0.02</c:v>
                </c:pt>
                <c:pt idx="36">
                  <c:v>0.02</c:v>
                </c:pt>
                <c:pt idx="37">
                  <c:v>0.02</c:v>
                </c:pt>
                <c:pt idx="38">
                  <c:v>0.02</c:v>
                </c:pt>
                <c:pt idx="39">
                  <c:v>0.02</c:v>
                </c:pt>
                <c:pt idx="40">
                  <c:v>0.03</c:v>
                </c:pt>
                <c:pt idx="41">
                  <c:v>0.03</c:v>
                </c:pt>
                <c:pt idx="42">
                  <c:v>0.03</c:v>
                </c:pt>
                <c:pt idx="43">
                  <c:v>0.03</c:v>
                </c:pt>
                <c:pt idx="44">
                  <c:v>0.03</c:v>
                </c:pt>
                <c:pt idx="45">
                  <c:v>0.03</c:v>
                </c:pt>
                <c:pt idx="46">
                  <c:v>0.03</c:v>
                </c:pt>
                <c:pt idx="47">
                  <c:v>0.03</c:v>
                </c:pt>
                <c:pt idx="48">
                  <c:v>0.03</c:v>
                </c:pt>
                <c:pt idx="49">
                  <c:v>0.03</c:v>
                </c:pt>
                <c:pt idx="50">
                  <c:v>0.03</c:v>
                </c:pt>
                <c:pt idx="51">
                  <c:v>0.03</c:v>
                </c:pt>
                <c:pt idx="52">
                  <c:v>0.04</c:v>
                </c:pt>
                <c:pt idx="53">
                  <c:v>0.04</c:v>
                </c:pt>
                <c:pt idx="54">
                  <c:v>0.04</c:v>
                </c:pt>
                <c:pt idx="55">
                  <c:v>0.04</c:v>
                </c:pt>
                <c:pt idx="56">
                  <c:v>0.04</c:v>
                </c:pt>
                <c:pt idx="57">
                  <c:v>0.04</c:v>
                </c:pt>
                <c:pt idx="58">
                  <c:v>0.04</c:v>
                </c:pt>
                <c:pt idx="59">
                  <c:v>0.04</c:v>
                </c:pt>
                <c:pt idx="60">
                  <c:v>0.04</c:v>
                </c:pt>
                <c:pt idx="61">
                  <c:v>0.04</c:v>
                </c:pt>
              </c:numCache>
            </c:numRef>
          </c:val>
        </c:ser>
        <c:ser>
          <c:idx val="11"/>
          <c:order val="11"/>
          <c:tx>
            <c:strRef>
              <c:f>label 11</c:f>
              <c:strCache>
                <c:ptCount val="1"/>
                <c:pt idx="0">
                  <c:v>Carbon</c:v>
                </c:pt>
              </c:strCache>
            </c:strRef>
          </c:tx>
          <c:spPr>
            <a:solidFill>
              <a:srgbClr val="1a4a7e"/>
            </a:solidFill>
            <a:ln w="0">
              <a:noFill/>
            </a:ln>
          </c:spPr>
          <c:dLbls>
            <c:txPr>
              <a:bodyPr wrap="square"/>
              <a:lstStyle/>
              <a:p>
                <a:pPr>
                  <a:defRPr b="0" sz="1000" strike="noStrike" u="none">
                    <a:solidFill>
                      <a:srgbClr val="000000"/>
                    </a:solidFill>
                    <a:uFillTx/>
                    <a:latin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numRef>
              <c:f>categories</c:f>
              <c:numCache>
                <c:formatCode>yyyy;@</c:formatCode>
                <c:ptCount val="66"/>
              </c:numCache>
            </c:numRef>
          </c:cat>
          <c:val>
            <c:numRef>
              <c:f>11</c:f>
              <c:numCache>
                <c:formatCode>_(* #,##0.0_);_(* \(#,##0.0\);_(* \-??_);_(@_)</c:formatCode>
                <c:ptCount val="66"/>
                <c:pt idx="0">
                  <c:v>0.32</c:v>
                </c:pt>
                <c:pt idx="1">
                  <c:v>0.32</c:v>
                </c:pt>
                <c:pt idx="2">
                  <c:v>0.32</c:v>
                </c:pt>
                <c:pt idx="3">
                  <c:v>0.32</c:v>
                </c:pt>
                <c:pt idx="4">
                  <c:v>0.32</c:v>
                </c:pt>
                <c:pt idx="5">
                  <c:v>0.36</c:v>
                </c:pt>
                <c:pt idx="6">
                  <c:v>0.4</c:v>
                </c:pt>
                <c:pt idx="7">
                  <c:v>0.42</c:v>
                </c:pt>
                <c:pt idx="8">
                  <c:v>0.44</c:v>
                </c:pt>
                <c:pt idx="9">
                  <c:v>0.52</c:v>
                </c:pt>
                <c:pt idx="10">
                  <c:v>0.54</c:v>
                </c:pt>
                <c:pt idx="11">
                  <c:v>0.52</c:v>
                </c:pt>
                <c:pt idx="12">
                  <c:v>0.58</c:v>
                </c:pt>
                <c:pt idx="13">
                  <c:v>0.6</c:v>
                </c:pt>
                <c:pt idx="14">
                  <c:v>0.61</c:v>
                </c:pt>
                <c:pt idx="15">
                  <c:v>0.62</c:v>
                </c:pt>
                <c:pt idx="16">
                  <c:v>0.62</c:v>
                </c:pt>
                <c:pt idx="17">
                  <c:v>0.65</c:v>
                </c:pt>
                <c:pt idx="18">
                  <c:v>0.68</c:v>
                </c:pt>
                <c:pt idx="19">
                  <c:v>0.61</c:v>
                </c:pt>
                <c:pt idx="20">
                  <c:v>0.6</c:v>
                </c:pt>
                <c:pt idx="21">
                  <c:v>0.57</c:v>
                </c:pt>
                <c:pt idx="22">
                  <c:v>0.54</c:v>
                </c:pt>
                <c:pt idx="23">
                  <c:v>0.6</c:v>
                </c:pt>
                <c:pt idx="24">
                  <c:v>0.63</c:v>
                </c:pt>
                <c:pt idx="25">
                  <c:v>0.63</c:v>
                </c:pt>
                <c:pt idx="26">
                  <c:v>0.65</c:v>
                </c:pt>
                <c:pt idx="27">
                  <c:v>0.7</c:v>
                </c:pt>
                <c:pt idx="28">
                  <c:v>0.72</c:v>
                </c:pt>
                <c:pt idx="29">
                  <c:v>0.7</c:v>
                </c:pt>
                <c:pt idx="30">
                  <c:v>0.69</c:v>
                </c:pt>
                <c:pt idx="31">
                  <c:v>0.65</c:v>
                </c:pt>
                <c:pt idx="32">
                  <c:v>0.67</c:v>
                </c:pt>
                <c:pt idx="33">
                  <c:v>0.7</c:v>
                </c:pt>
                <c:pt idx="34">
                  <c:v>0.73</c:v>
                </c:pt>
                <c:pt idx="35">
                  <c:v>0.75</c:v>
                </c:pt>
                <c:pt idx="36">
                  <c:v>0.74</c:v>
                </c:pt>
                <c:pt idx="37">
                  <c:v>0.74</c:v>
                </c:pt>
                <c:pt idx="38">
                  <c:v>0.78</c:v>
                </c:pt>
                <c:pt idx="39">
                  <c:v>0.82</c:v>
                </c:pt>
                <c:pt idx="40">
                  <c:v>0.86</c:v>
                </c:pt>
                <c:pt idx="41">
                  <c:v>0.81</c:v>
                </c:pt>
                <c:pt idx="42">
                  <c:v>0.84</c:v>
                </c:pt>
                <c:pt idx="43">
                  <c:v>0.89</c:v>
                </c:pt>
                <c:pt idx="44">
                  <c:v>0.93</c:v>
                </c:pt>
                <c:pt idx="45">
                  <c:v>0.95</c:v>
                </c:pt>
                <c:pt idx="46">
                  <c:v>1</c:v>
                </c:pt>
                <c:pt idx="47">
                  <c:v>1</c:v>
                </c:pt>
                <c:pt idx="48">
                  <c:v>0.96</c:v>
                </c:pt>
                <c:pt idx="49">
                  <c:v>1.04</c:v>
                </c:pt>
                <c:pt idx="50">
                  <c:v>1.07</c:v>
                </c:pt>
                <c:pt idx="51">
                  <c:v>1.08</c:v>
                </c:pt>
                <c:pt idx="52">
                  <c:v>1.07</c:v>
                </c:pt>
                <c:pt idx="53">
                  <c:v>1.05</c:v>
                </c:pt>
                <c:pt idx="54">
                  <c:v>1.04</c:v>
                </c:pt>
                <c:pt idx="55">
                  <c:v>1.02</c:v>
                </c:pt>
                <c:pt idx="56">
                  <c:v>1.06</c:v>
                </c:pt>
                <c:pt idx="57">
                  <c:v>1.08</c:v>
                </c:pt>
                <c:pt idx="58">
                  <c:v>1.07</c:v>
                </c:pt>
                <c:pt idx="59">
                  <c:v>0.99</c:v>
                </c:pt>
                <c:pt idx="60">
                  <c:v>1.08</c:v>
                </c:pt>
                <c:pt idx="61">
                  <c:v>1.11</c:v>
                </c:pt>
              </c:numCache>
            </c:numRef>
          </c:val>
        </c:ser>
        <c:axId val="62219888"/>
        <c:axId val="85682189"/>
      </c:areaChart>
      <c:dateAx>
        <c:axId val="55353655"/>
        <c:scaling>
          <c:orientation val="minMax"/>
          <c:max val="45292"/>
        </c:scaling>
        <c:delete val="0"/>
        <c:axPos val="b"/>
        <c:numFmt formatCode="yyyy;@" sourceLinked="0"/>
        <c:majorTickMark val="out"/>
        <c:minorTickMark val="cross"/>
        <c:tickLblPos val="nextTo"/>
        <c:spPr>
          <a:ln w="9360">
            <a:solidFill>
              <a:srgbClr val="d9d9d9"/>
            </a:solidFill>
            <a:round/>
          </a:ln>
        </c:spPr>
        <c:txPr>
          <a:bodyPr rot="-5400000"/>
          <a:lstStyle/>
          <a:p>
            <a:pPr>
              <a:defRPr b="0" sz="1400" strike="noStrike" u="none">
                <a:solidFill>
                  <a:srgbClr val="595959"/>
                </a:solidFill>
                <a:uFillTx/>
                <a:latin typeface="Calibri"/>
              </a:defRPr>
            </a:pPr>
          </a:p>
        </c:txPr>
        <c:crossAx val="78912096"/>
        <c:crosses val="autoZero"/>
        <c:auto val="1"/>
        <c:lblOffset val="100"/>
        <c:baseTimeUnit val="years"/>
        <c:majorUnit val="3"/>
        <c:majorTimeUnit val="years"/>
        <c:noMultiLvlLbl val="0"/>
      </c:dateAx>
      <c:valAx>
        <c:axId val="78912096"/>
        <c:scaling>
          <c:orientation val="minMax"/>
        </c:scaling>
        <c:delete val="0"/>
        <c:axPos val="l"/>
        <c:majorGridlines>
          <c:spPr>
            <a:ln w="9360">
              <a:solidFill>
                <a:srgbClr val="d9d9d9"/>
              </a:solidFill>
              <a:round/>
            </a:ln>
          </c:spPr>
        </c:majorGridlines>
        <c:title>
          <c:tx>
            <c:rich>
              <a:bodyPr rot="-5400000"/>
              <a:lstStyle/>
              <a:p>
                <a:pPr>
                  <a:defRPr b="0" sz="1300" strike="noStrike" u="none">
                    <a:uFillTx/>
                    <a:latin typeface="Arial"/>
                  </a:defRPr>
                </a:pPr>
                <a:r>
                  <a:rPr b="1" sz="1400" strike="noStrike" u="none">
                    <a:solidFill>
                      <a:srgbClr val="595959"/>
                    </a:solidFill>
                    <a:uFillTx/>
                    <a:latin typeface="Calibri"/>
                  </a:rPr>
                  <a:t>Number of Earths available and demanded</a:t>
                </a:r>
              </a:p>
            </c:rich>
          </c:tx>
          <c:overlay val="0"/>
          <c:spPr>
            <a:noFill/>
            <a:ln w="0">
              <a:noFill/>
            </a:ln>
          </c:spPr>
        </c:title>
        <c:numFmt formatCode="#,##0.0" sourceLinked="0"/>
        <c:majorTickMark val="none"/>
        <c:minorTickMark val="none"/>
        <c:tickLblPos val="nextTo"/>
        <c:spPr>
          <a:ln w="9360">
            <a:noFill/>
          </a:ln>
        </c:spPr>
        <c:txPr>
          <a:bodyPr/>
          <a:lstStyle/>
          <a:p>
            <a:pPr>
              <a:defRPr b="0" sz="1400" strike="noStrike" u="none">
                <a:solidFill>
                  <a:srgbClr val="595959"/>
                </a:solidFill>
                <a:uFillTx/>
                <a:latin typeface="Calibri"/>
              </a:defRPr>
            </a:pPr>
          </a:p>
        </c:txPr>
        <c:crossAx val="55353655"/>
        <c:crossesAt val="22282"/>
        <c:crossBetween val="midCat"/>
      </c:valAx>
      <c:dateAx>
        <c:axId val="62219888"/>
        <c:scaling>
          <c:orientation val="minMax"/>
        </c:scaling>
        <c:delete val="1"/>
        <c:axPos val="t"/>
        <c:numFmt formatCode="[$-40C]dd/mm/yyyy" sourceLinked="1"/>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85682189"/>
        <c:auto val="1"/>
        <c:lblOffset val="100"/>
        <c:baseTimeUnit val="years"/>
        <c:majorUnit val="1"/>
        <c:majorTimeUnit val="days"/>
        <c:minorUnit val="1"/>
        <c:minorTimeUnit val="days"/>
        <c:noMultiLvlLbl val="0"/>
      </c:dateAx>
      <c:valAx>
        <c:axId val="85682189"/>
        <c:scaling>
          <c:orientation val="minMax"/>
          <c:max val="2"/>
        </c:scaling>
        <c:delete val="1"/>
        <c:axPos val="r"/>
        <c:numFmt formatCode="_(* #,##0.0_);_(* \(#,##0.0\);_(* \-??_);_(@_)" sourceLinked="1"/>
        <c:majorTickMark val="out"/>
        <c:minorTickMark val="none"/>
        <c:tickLblPos val="nextTo"/>
        <c:spPr>
          <a:ln w="9360">
            <a:solidFill>
              <a:srgbClr val="878787"/>
            </a:solidFill>
            <a:round/>
          </a:ln>
        </c:spPr>
        <c:txPr>
          <a:bodyPr/>
          <a:lstStyle/>
          <a:p>
            <a:pPr>
              <a:defRPr b="0" sz="1000" strike="noStrike" u="none">
                <a:solidFill>
                  <a:srgbClr val="000000"/>
                </a:solidFill>
                <a:uFillTx/>
                <a:latin typeface="Calibri"/>
              </a:defRPr>
            </a:pPr>
          </a:p>
        </c:txPr>
        <c:crossAx val="62219888"/>
        <c:crossBetween val="midCat"/>
      </c:valAx>
      <c:spPr>
        <a:noFill/>
        <a:ln w="0">
          <a:noFill/>
        </a:ln>
      </c:spPr>
    </c:plotArea>
    <c:legend>
      <c:legendPos val="l"/>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ayout>
        <c:manualLayout>
          <c:xMode val="edge"/>
          <c:yMode val="edge"/>
          <c:x val="0.0790372767641808"/>
          <c:y val="0.101574835267471"/>
          <c:w val="0.153265776860857"/>
          <c:h val="0.335364228868897"/>
        </c:manualLayout>
      </c:layout>
      <c:overlay val="0"/>
      <c:spPr>
        <a:solidFill>
          <a:srgbClr val="ffffff"/>
        </a:solidFill>
        <a:ln w="0">
          <a:solidFill>
            <a:srgbClr val="d9d9d9"/>
          </a:solidFill>
        </a:ln>
      </c:spPr>
      <c:txPr>
        <a:bodyPr/>
        <a:lstStyle/>
        <a:p>
          <a:pPr>
            <a:defRPr b="0" sz="1400" strike="noStrike" u="none">
              <a:solidFill>
                <a:srgbClr val="595959"/>
              </a:solidFill>
              <a:uFillTx/>
              <a:latin typeface="Calibri"/>
            </a:defRPr>
          </a:pPr>
        </a:p>
      </c:txPr>
    </c:legend>
    <c:plotVisOnly val="1"/>
    <c:dispBlanksAs val="zero"/>
  </c:chart>
  <c:spPr>
    <a:noFill/>
    <a:ln w="9360">
      <a:solidFill>
        <a:srgbClr val="808080"/>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www.footprintnetwork.org" TargetMode="External"/><Relationship Id="rId3" Type="http://schemas.openxmlformats.org/officeDocument/2006/relationships/image" Target="../media/image2.jpeg"/><Relationship Id="rId4" Type="http://schemas.openxmlformats.org/officeDocument/2006/relationships/hyperlink" Target="https://footprint.info.yorku.ca/" TargetMode="External"/><Relationship Id="rId5" Type="http://schemas.openxmlformats.org/officeDocument/2006/relationships/image" Target="../media/image3.png"/><Relationship Id="rId6" Type="http://schemas.openxmlformats.org/officeDocument/2006/relationships/hyperlink" Target="https://www.fodafo.org/" TargetMode="External"/><Relationship Id="rId7" Type="http://schemas.openxmlformats.org/officeDocument/2006/relationships/image" Target="../media/image4.png"/>
</Relationships>
</file>

<file path=xl/drawings/_rels/drawing2.xml.rels><?xml version="1.0" encoding="UTF-8"?>
<Relationships xmlns="http://schemas.openxmlformats.org/package/2006/relationships"><Relationship Id="rId1" Type="http://schemas.openxmlformats.org/officeDocument/2006/relationships/hyperlink" Target="http://www.footprintnetwork.org" TargetMode="External"/><Relationship Id="rId2" Type="http://schemas.openxmlformats.org/officeDocument/2006/relationships/image" Target="../media/image2.jpeg"/><Relationship Id="rId3" Type="http://schemas.openxmlformats.org/officeDocument/2006/relationships/hyperlink" Target="https://footprint.info.yorku.ca/" TargetMode="External"/><Relationship Id="rId4" Type="http://schemas.openxmlformats.org/officeDocument/2006/relationships/image" Target="../media/image3.png"/><Relationship Id="rId5" Type="http://schemas.openxmlformats.org/officeDocument/2006/relationships/hyperlink" Target="https://www.fodafo.org/" TargetMode="External"/><Relationship Id="rId6" Type="http://schemas.openxmlformats.org/officeDocument/2006/relationships/image" Target="../media/image4.png"/><Relationship Id="rId7" Type="http://schemas.openxmlformats.org/officeDocument/2006/relationships/chart" Target="../charts/chart1.xml"/>
</Relationships>
</file>

<file path=xl/drawings/_rels/drawing4.xml.rels><?xml version="1.0" encoding="UTF-8"?>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 Id="rId4" Type="http://schemas.openxmlformats.org/officeDocument/2006/relationships/chart" Target="../charts/chart5.xml"/><Relationship Id="rId5" Type="http://schemas.openxmlformats.org/officeDocument/2006/relationships/chart" Target="../charts/chart6.xml"/><Relationship Id="rId6" Type="http://schemas.openxmlformats.org/officeDocument/2006/relationships/chart" Target="../charts/chart7.xml"/><Relationship Id="rId7" Type="http://schemas.openxmlformats.org/officeDocument/2006/relationships/chart" Target="../charts/chart8.xml"/><Relationship Id="rId8" Type="http://schemas.openxmlformats.org/officeDocument/2006/relationships/chart" Target="../charts/chart9.xml"/><Relationship Id="rId9" Type="http://schemas.openxmlformats.org/officeDocument/2006/relationships/hyperlink" Target="http://www.footprintnetwork.org" TargetMode="External"/><Relationship Id="rId10" Type="http://schemas.openxmlformats.org/officeDocument/2006/relationships/image" Target="../media/image2.jpeg"/><Relationship Id="rId11" Type="http://schemas.openxmlformats.org/officeDocument/2006/relationships/hyperlink" Target="https://footprint.info.yorku.ca/" TargetMode="External"/><Relationship Id="rId12" Type="http://schemas.openxmlformats.org/officeDocument/2006/relationships/image" Target="../media/image5.png"/><Relationship Id="rId13" Type="http://schemas.openxmlformats.org/officeDocument/2006/relationships/hyperlink" Target="https://www.fodafo.org/" TargetMode="External"/><Relationship Id="rId14" Type="http://schemas.openxmlformats.org/officeDocument/2006/relationships/image" Target="../media/image6.png"/><Relationship Id="rId15" Type="http://schemas.openxmlformats.org/officeDocument/2006/relationships/chart" Target="../charts/chart10.xml"/><Relationship Id="rId16" Type="http://schemas.openxmlformats.org/officeDocument/2006/relationships/image" Target="../media/image7.png"/><Relationship Id="rId17" Type="http://schemas.openxmlformats.org/officeDocument/2006/relationships/image" Target="../media/image8.png"/>
</Relationships>
</file>

<file path=xl/drawings/_rels/drawing13.xml.rels><?xml version="1.0" encoding="UTF-8"?>
<Relationships xmlns="http://schemas.openxmlformats.org/package/2006/relationships"><Relationship Id="rId1" Type="http://schemas.openxmlformats.org/officeDocument/2006/relationships/hyperlink" Target="http://www.footprintnetwork.org" TargetMode="External"/><Relationship Id="rId2" Type="http://schemas.openxmlformats.org/officeDocument/2006/relationships/image" Target="../media/image2.jpeg"/><Relationship Id="rId3" Type="http://schemas.openxmlformats.org/officeDocument/2006/relationships/hyperlink" Target="https://footprint.info.yorku.ca/" TargetMode="External"/><Relationship Id="rId4" Type="http://schemas.openxmlformats.org/officeDocument/2006/relationships/image" Target="../media/image5.png"/><Relationship Id="rId5" Type="http://schemas.openxmlformats.org/officeDocument/2006/relationships/hyperlink" Target="https://www.fodafo.org/" TargetMode="External"/><Relationship Id="rId6" Type="http://schemas.openxmlformats.org/officeDocument/2006/relationships/image" Target="../media/image6.png"/>
</Relationships>
</file>

<file path=xl/drawings/_rels/drawing14.xml.rels><?xml version="1.0" encoding="UTF-8"?>
<Relationships xmlns="http://schemas.openxmlformats.org/package/2006/relationships"><Relationship Id="rId1" Type="http://schemas.openxmlformats.org/officeDocument/2006/relationships/hyperlink" Target="http://www.footprintnetwork.org" TargetMode="External"/><Relationship Id="rId2" Type="http://schemas.openxmlformats.org/officeDocument/2006/relationships/image" Target="../media/image2.jpeg"/><Relationship Id="rId3" Type="http://schemas.openxmlformats.org/officeDocument/2006/relationships/hyperlink" Target="https://footprint.info.yorku.ca/" TargetMode="External"/><Relationship Id="rId4" Type="http://schemas.openxmlformats.org/officeDocument/2006/relationships/image" Target="../media/image5.png"/><Relationship Id="rId5" Type="http://schemas.openxmlformats.org/officeDocument/2006/relationships/hyperlink" Target="https://www.fodafo.org/" TargetMode="External"/><Relationship Id="rId6" Type="http://schemas.openxmlformats.org/officeDocument/2006/relationships/image" Target="../media/image6.png"/>
</Relationships>
</file>

<file path=xl/drawings/_rels/drawing15.xml.rels><?xml version="1.0" encoding="UTF-8"?>
<Relationships xmlns="http://schemas.openxmlformats.org/package/2006/relationships"><Relationship Id="rId1" Type="http://schemas.openxmlformats.org/officeDocument/2006/relationships/image" Target="../media/image9.wm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114480</xdr:colOff>
      <xdr:row>11</xdr:row>
      <xdr:rowOff>80280</xdr:rowOff>
    </xdr:from>
    <xdr:to>
      <xdr:col>1</xdr:col>
      <xdr:colOff>952200</xdr:colOff>
      <xdr:row>12</xdr:row>
      <xdr:rowOff>69480</xdr:rowOff>
    </xdr:to>
    <xdr:pic>
      <xdr:nvPicPr>
        <xdr:cNvPr id="0" name="Picture 2" descr="88x31"/>
        <xdr:cNvPicPr/>
      </xdr:nvPicPr>
      <xdr:blipFill>
        <a:blip r:embed="rId1"/>
        <a:stretch/>
      </xdr:blipFill>
      <xdr:spPr>
        <a:xfrm>
          <a:off x="346320" y="4524480"/>
          <a:ext cx="837720" cy="294840"/>
        </a:xfrm>
        <a:prstGeom prst="rect">
          <a:avLst/>
        </a:prstGeom>
        <a:noFill/>
        <a:ln w="0">
          <a:noFill/>
        </a:ln>
      </xdr:spPr>
    </xdr:pic>
    <xdr:clientData/>
  </xdr:twoCellAnchor>
  <xdr:twoCellAnchor editAs="oneCell">
    <xdr:from>
      <xdr:col>1</xdr:col>
      <xdr:colOff>140040</xdr:colOff>
      <xdr:row>1</xdr:row>
      <xdr:rowOff>34920</xdr:rowOff>
    </xdr:from>
    <xdr:to>
      <xdr:col>1</xdr:col>
      <xdr:colOff>3007800</xdr:colOff>
      <xdr:row>5</xdr:row>
      <xdr:rowOff>512280</xdr:rowOff>
    </xdr:to>
    <xdr:pic>
      <xdr:nvPicPr>
        <xdr:cNvPr id="1" name="Picture 1" descr="GFN_primary photo highres.jpg">
          <a:hlinkClick r:id="rId2"/>
        </xdr:cNvPr>
        <xdr:cNvPicPr/>
      </xdr:nvPicPr>
      <xdr:blipFill>
        <a:blip r:embed="rId3"/>
        <a:stretch/>
      </xdr:blipFill>
      <xdr:spPr>
        <a:xfrm>
          <a:off x="371880" y="225360"/>
          <a:ext cx="2867760" cy="1239480"/>
        </a:xfrm>
        <a:prstGeom prst="rect">
          <a:avLst/>
        </a:prstGeom>
        <a:noFill/>
        <a:ln w="0">
          <a:noFill/>
        </a:ln>
      </xdr:spPr>
    </xdr:pic>
    <xdr:clientData/>
  </xdr:twoCellAnchor>
  <xdr:twoCellAnchor editAs="oneCell">
    <xdr:from>
      <xdr:col>1</xdr:col>
      <xdr:colOff>3072600</xdr:colOff>
      <xdr:row>1</xdr:row>
      <xdr:rowOff>167760</xdr:rowOff>
    </xdr:from>
    <xdr:to>
      <xdr:col>1</xdr:col>
      <xdr:colOff>5924520</xdr:colOff>
      <xdr:row>5</xdr:row>
      <xdr:rowOff>445320</xdr:rowOff>
    </xdr:to>
    <xdr:pic>
      <xdr:nvPicPr>
        <xdr:cNvPr id="2" name="Picture 5" descr="">
          <a:hlinkClick r:id="rId4"/>
        </xdr:cNvPr>
        <xdr:cNvPicPr/>
      </xdr:nvPicPr>
      <xdr:blipFill>
        <a:blip r:embed="rId5"/>
        <a:stretch/>
      </xdr:blipFill>
      <xdr:spPr>
        <a:xfrm>
          <a:off x="3304440" y="358200"/>
          <a:ext cx="2851920" cy="1039680"/>
        </a:xfrm>
        <a:prstGeom prst="rect">
          <a:avLst/>
        </a:prstGeom>
        <a:noFill/>
        <a:ln w="0">
          <a:noFill/>
        </a:ln>
      </xdr:spPr>
    </xdr:pic>
    <xdr:clientData/>
  </xdr:twoCellAnchor>
  <xdr:twoCellAnchor editAs="oneCell">
    <xdr:from>
      <xdr:col>1</xdr:col>
      <xdr:colOff>5912280</xdr:colOff>
      <xdr:row>0</xdr:row>
      <xdr:rowOff>165240</xdr:rowOff>
    </xdr:from>
    <xdr:to>
      <xdr:col>2</xdr:col>
      <xdr:colOff>720</xdr:colOff>
      <xdr:row>5</xdr:row>
      <xdr:rowOff>657000</xdr:rowOff>
    </xdr:to>
    <xdr:pic>
      <xdr:nvPicPr>
        <xdr:cNvPr id="3" name="Picture 7" descr="">
          <a:hlinkClick r:id="rId6"/>
        </xdr:cNvPr>
        <xdr:cNvPicPr/>
      </xdr:nvPicPr>
      <xdr:blipFill>
        <a:blip r:embed="rId7"/>
        <a:stretch/>
      </xdr:blipFill>
      <xdr:spPr>
        <a:xfrm>
          <a:off x="6144120" y="165240"/>
          <a:ext cx="3241440" cy="1444320"/>
        </a:xfrm>
        <a:prstGeom prst="rect">
          <a:avLst/>
        </a:prstGeom>
        <a:noFill/>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122400</xdr:colOff>
      <xdr:row>1</xdr:row>
      <xdr:rowOff>27360</xdr:rowOff>
    </xdr:from>
    <xdr:to>
      <xdr:col>1</xdr:col>
      <xdr:colOff>2990160</xdr:colOff>
      <xdr:row>6</xdr:row>
      <xdr:rowOff>326160</xdr:rowOff>
    </xdr:to>
    <xdr:pic>
      <xdr:nvPicPr>
        <xdr:cNvPr id="4" name="Picture 1" descr="GFN_primary photo highres.jpg">
          <a:hlinkClick r:id="rId1"/>
        </xdr:cNvPr>
        <xdr:cNvPicPr/>
      </xdr:nvPicPr>
      <xdr:blipFill>
        <a:blip r:embed="rId2"/>
        <a:stretch/>
      </xdr:blipFill>
      <xdr:spPr>
        <a:xfrm>
          <a:off x="354240" y="217800"/>
          <a:ext cx="2867760" cy="1251360"/>
        </a:xfrm>
        <a:prstGeom prst="rect">
          <a:avLst/>
        </a:prstGeom>
        <a:noFill/>
        <a:ln w="0">
          <a:noFill/>
        </a:ln>
      </xdr:spPr>
    </xdr:pic>
    <xdr:clientData/>
  </xdr:twoCellAnchor>
  <xdr:twoCellAnchor editAs="oneCell">
    <xdr:from>
      <xdr:col>1</xdr:col>
      <xdr:colOff>3057120</xdr:colOff>
      <xdr:row>1</xdr:row>
      <xdr:rowOff>160200</xdr:rowOff>
    </xdr:from>
    <xdr:to>
      <xdr:col>1</xdr:col>
      <xdr:colOff>5927760</xdr:colOff>
      <xdr:row>6</xdr:row>
      <xdr:rowOff>264960</xdr:rowOff>
    </xdr:to>
    <xdr:pic>
      <xdr:nvPicPr>
        <xdr:cNvPr id="5" name="Picture 9" descr="">
          <a:hlinkClick r:id="rId3"/>
        </xdr:cNvPr>
        <xdr:cNvPicPr/>
      </xdr:nvPicPr>
      <xdr:blipFill>
        <a:blip r:embed="rId4"/>
        <a:stretch/>
      </xdr:blipFill>
      <xdr:spPr>
        <a:xfrm>
          <a:off x="3288960" y="350640"/>
          <a:ext cx="2870640" cy="1057320"/>
        </a:xfrm>
        <a:prstGeom prst="rect">
          <a:avLst/>
        </a:prstGeom>
        <a:noFill/>
        <a:ln w="0">
          <a:noFill/>
        </a:ln>
      </xdr:spPr>
    </xdr:pic>
    <xdr:clientData/>
  </xdr:twoCellAnchor>
  <xdr:twoCellAnchor editAs="oneCell">
    <xdr:from>
      <xdr:col>1</xdr:col>
      <xdr:colOff>5895000</xdr:colOff>
      <xdr:row>0</xdr:row>
      <xdr:rowOff>157320</xdr:rowOff>
    </xdr:from>
    <xdr:to>
      <xdr:col>2</xdr:col>
      <xdr:colOff>215640</xdr:colOff>
      <xdr:row>7</xdr:row>
      <xdr:rowOff>129960</xdr:rowOff>
    </xdr:to>
    <xdr:pic>
      <xdr:nvPicPr>
        <xdr:cNvPr id="6" name="Picture 10" descr="">
          <a:hlinkClick r:id="rId5"/>
        </xdr:cNvPr>
        <xdr:cNvPicPr/>
      </xdr:nvPicPr>
      <xdr:blipFill>
        <a:blip r:embed="rId6"/>
        <a:stretch/>
      </xdr:blipFill>
      <xdr:spPr>
        <a:xfrm>
          <a:off x="6126840" y="157320"/>
          <a:ext cx="3080880" cy="1458720"/>
        </a:xfrm>
        <a:prstGeom prst="rect">
          <a:avLst/>
        </a:prstGeom>
        <a:noFill/>
        <a:ln w="0">
          <a:noFill/>
        </a:ln>
      </xdr:spPr>
    </xdr:pic>
    <xdr:clientData/>
  </xdr:twoCellAnchor>
  <xdr:twoCellAnchor editAs="oneCell">
    <xdr:from>
      <xdr:col>0</xdr:col>
      <xdr:colOff>221760</xdr:colOff>
      <xdr:row>29</xdr:row>
      <xdr:rowOff>239400</xdr:rowOff>
    </xdr:from>
    <xdr:to>
      <xdr:col>2</xdr:col>
      <xdr:colOff>2585160</xdr:colOff>
      <xdr:row>54</xdr:row>
      <xdr:rowOff>120240</xdr:rowOff>
    </xdr:to>
    <xdr:graphicFrame>
      <xdr:nvGraphicFramePr>
        <xdr:cNvPr id="7" name="Chart 2"/>
        <xdr:cNvGraphicFramePr/>
      </xdr:nvGraphicFramePr>
      <xdr:xfrm>
        <a:off x="221760" y="11903760"/>
        <a:ext cx="11355480" cy="77389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dr="http://schemas.openxmlformats.org/drawingml/2006/chartDrawing" xmlns:a="http://schemas.openxmlformats.org/drawingml/2006/main" xmlns:c="http://schemas.openxmlformats.org/drawingml/2006/chart" xmlns:r="http://schemas.openxmlformats.org/officeDocument/2006/relationships">
  <cdr:relSizeAnchor>
    <cdr:from>
      <cdr:x>0.661203398427593</cdr:x>
      <cdr:y>0.0394920457716997</cdr:y>
    </cdr:from>
    <cdr:to>
      <cdr:x>0.750063403499873</cdr:x>
      <cdr:y>0.122941668992464</cdr:y>
    </cdr:to>
    <cdr:sp>
      <cdr:nvSpPr>
        <cdr:cNvPr id="8" name="TextBox 5"/>
        <cdr:cNvSpPr/>
      </cdr:nvSpPr>
      <cdr:spPr>
        <a:xfrm>
          <a:off x="7508520" y="305640"/>
          <a:ext cx="1009080" cy="64584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50" strike="noStrike" u="none">
              <a:effectLst/>
              <a:uFillTx/>
              <a:latin typeface="Times New Roman"/>
            </a:rPr>
            <a:t>High Human Development</a:t>
          </a:r>
          <a:endParaRPr b="0" sz="1050" strike="noStrike" u="none">
            <a:effectLst/>
            <a:uFillTx/>
            <a:latin typeface="Times New Roman"/>
          </a:endParaRPr>
        </a:p>
        <a:p>
          <a:pPr>
            <a:lnSpc>
              <a:spcPct val="100000"/>
            </a:lnSpc>
          </a:pPr>
          <a:endParaRPr b="0" sz="1050" strike="noStrike" u="none">
            <a:effectLst/>
            <a:uFillTx/>
            <a:latin typeface="Times New Roman"/>
          </a:endParaRPr>
        </a:p>
      </cdr:txBody>
    </cdr:sp>
  </cdr:relSizeAnchor>
  <cdr:relSizeAnchor>
    <cdr:from>
      <cdr:x>0.802117676895765</cdr:x>
      <cdr:y>0.0356312215089776</cdr:y>
    </cdr:from>
    <cdr:to>
      <cdr:x>0.92156987065686</cdr:x>
      <cdr:y>0.101358265885199</cdr:y>
    </cdr:to>
    <cdr:sp>
      <cdr:nvSpPr>
        <cdr:cNvPr id="9" name="TextBox 1"/>
        <cdr:cNvSpPr/>
      </cdr:nvSpPr>
      <cdr:spPr>
        <a:xfrm>
          <a:off x="9108720" y="275760"/>
          <a:ext cx="1356480" cy="50868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50" strike="noStrike" u="none">
              <a:effectLst/>
              <a:uFillTx/>
              <a:latin typeface="Calibri"/>
            </a:rPr>
            <a:t>Very High Human Development</a:t>
          </a:r>
          <a:endParaRPr b="0" sz="1050" strike="noStrike" u="none">
            <a:effectLst/>
            <a:uFillTx/>
            <a:latin typeface="Times New Roman"/>
          </a:endParaRPr>
        </a:p>
        <a:p>
          <a:pPr>
            <a:lnSpc>
              <a:spcPct val="100000"/>
            </a:lnSpc>
            <a:tabLst>
              <a:tab algn="l" pos="0"/>
            </a:tabLst>
          </a:pPr>
          <a:endParaRPr b="0" sz="1050" strike="noStrike" u="none">
            <a:effectLst/>
            <a:uFillTx/>
            <a:latin typeface="Times New Roman"/>
          </a:endParaRPr>
        </a:p>
      </cdr:txBody>
    </cdr:sp>
  </cdr:relSizeAnchor>
  <cdr:relSizeAnchor>
    <cdr:from>
      <cdr:x>0.661076591427847</cdr:x>
      <cdr:y>0.760535863801284</cdr:y>
    </cdr:from>
    <cdr:to>
      <cdr:x>0.935740552878519</cdr:x>
      <cdr:y>0.842078332868174</cdr:y>
    </cdr:to>
    <cdr:sp>
      <cdr:nvSpPr>
        <cdr:cNvPr id="10" name="Rectangle 7"/>
        <cdr:cNvSpPr/>
      </cdr:nvSpPr>
      <cdr:spPr>
        <a:xfrm>
          <a:off x="7507080" y="5886000"/>
          <a:ext cx="3119040" cy="631080"/>
        </a:xfrm>
        <a:prstGeom prst="rect">
          <a:avLst/>
        </a:prstGeom>
        <a:solidFill>
          <a:srgbClr val="4f81bd">
            <a:alpha val="17000"/>
          </a:srgbClr>
        </a:solidFill>
        <a:ln w="25400">
          <a:noFill/>
        </a:ln>
      </cdr:spPr>
      <cdr:style>
        <a:lnRef idx="2">
          <a:schemeClr val="accent1">
            <a:shade val="50000"/>
          </a:schemeClr>
        </a:lnRef>
        <a:fillRef idx="1">
          <a:schemeClr val="accent1"/>
        </a:fillRef>
        <a:effectRef idx="0">
          <a:schemeClr val="accent1"/>
        </a:effectRef>
        <a:fontRef idx="minor"/>
      </cdr:style>
      <cdr:txBody>
        <a:bodyPr lIns="90000" rIns="90000" tIns="45000" bIns="45000" anchor="ctr" anchorCtr="1">
          <a:noAutofit/>
        </a:bodyPr>
        <a:p>
          <a:pPr>
            <a:lnSpc>
              <a:spcPct val="100000"/>
            </a:lnSpc>
            <a:tabLst>
              <a:tab algn="l" pos="0"/>
            </a:tabLst>
          </a:pPr>
          <a:r>
            <a:rPr b="0" lang="en-US" sz="1100" strike="noStrike" u="none">
              <a:solidFill>
                <a:srgbClr val="000000"/>
              </a:solidFill>
              <a:effectLst/>
              <a:uFillTx/>
              <a:latin typeface="Calibri"/>
            </a:rPr>
            <a:t>Global Sustainable Development Quadrant</a:t>
          </a:r>
          <a:endParaRPr b="0" sz="1100" strike="noStrike" u="none">
            <a:effectLst/>
            <a:uFillTx/>
            <a:latin typeface="Times New Roman"/>
          </a:endParaRPr>
        </a:p>
      </cdr:txBody>
    </cdr:sp>
  </cdr:relSizeAnchor>
  <cdr:relSizeAnchor>
    <cdr:from>
      <cdr:x>0.0609307633781385</cdr:x>
      <cdr:y>0.0232114615313052</cdr:y>
    </cdr:from>
    <cdr:to>
      <cdr:x>0.648332487953335</cdr:x>
      <cdr:y>0.144385524234813</cdr:y>
    </cdr:to>
    <cdr:sp>
      <cdr:nvSpPr>
        <cdr:cNvPr id="11" name="TextBox 2"/>
        <cdr:cNvSpPr/>
      </cdr:nvSpPr>
      <cdr:spPr>
        <a:xfrm>
          <a:off x="691920" y="179640"/>
          <a:ext cx="6670440" cy="93780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Human Development Index of Countries (2022)</a:t>
          </a:r>
          <a:endParaRPr b="0" sz="2000" strike="noStrike" u="none">
            <a:effectLst/>
            <a:uFillTx/>
            <a:latin typeface="Times New Roman"/>
          </a:endParaRPr>
        </a:p>
      </cdr:txBody>
    </cdr:sp>
  </cdr:relSizeAnchor>
  <cdr:relSizeAnchor>
    <cdr:from>
      <cdr:x>0</cdr:x>
      <cdr:y>0.92501628058424</cdr:y>
    </cdr:from>
    <cdr:to>
      <cdr:x>0.953842252092316</cdr:x>
      <cdr:y>0.99981393618011</cdr:y>
    </cdr:to>
    <cdr:sp>
      <cdr:nvSpPr>
        <cdr:cNvPr id="12" name="TextBox 1"/>
        <cdr:cNvSpPr/>
      </cdr:nvSpPr>
      <cdr:spPr>
        <a:xfrm>
          <a:off x="0" y="7158960"/>
          <a:ext cx="10831680" cy="57888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accent3">
                  <a:lumMod val="75000"/>
                </a:schemeClr>
              </a:solidFill>
              <a:effectLst/>
              <a:uFillTx/>
              <a:latin typeface="Arial"/>
            </a:rPr>
            <a:t>Source: Ecological Footprint: York University Ecological Footprint Initiative &amp; Global Footprint Network. National Footprint and Biocapacity Accounts, 2025 Edition.  Human Development Index: Human Development Report, 2025, UNDP.</a:t>
          </a:r>
          <a:endParaRPr b="0" sz="1000" strike="noStrike" u="none">
            <a:effectLst/>
            <a:uFillTx/>
            <a:latin typeface="Times New Roman"/>
          </a:endParaRPr>
        </a:p>
      </cdr:txBody>
    </cdr:sp>
  </cdr:relSizeAnchor>
  <cdr:relSizeAnchor>
    <cdr:from>
      <cdr:x>0.0116028404767943</cdr:x>
      <cdr:y>0.720578658479859</cdr:y>
    </cdr:from>
    <cdr:to>
      <cdr:x>0.200608673598783</cdr:x>
      <cdr:y>0.749697646292678</cdr:y>
    </cdr:to>
    <cdr:sp>
      <cdr:nvSpPr>
        <cdr:cNvPr id="13" name="TextBox 1"/>
        <cdr:cNvSpPr/>
      </cdr:nvSpPr>
      <cdr:spPr>
        <a:xfrm>
          <a:off x="131760" y="5576760"/>
          <a:ext cx="2146320" cy="22536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0.661203398427593</cdr:x>
      <cdr:y>0.0394920457716997</cdr:y>
    </cdr:from>
    <cdr:to>
      <cdr:x>0.750063403499873</cdr:x>
      <cdr:y>0.122941668992464</cdr:y>
    </cdr:to>
    <cdr:sp>
      <cdr:nvSpPr>
        <cdr:cNvPr id="14" name="TextBox 5"/>
        <cdr:cNvSpPr/>
      </cdr:nvSpPr>
      <cdr:spPr>
        <a:xfrm>
          <a:off x="7508520" y="305640"/>
          <a:ext cx="1009080" cy="64584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50" strike="noStrike" u="none">
              <a:effectLst/>
              <a:uFillTx/>
              <a:latin typeface="Times New Roman"/>
            </a:rPr>
            <a:t>High Human Development</a:t>
          </a:r>
          <a:endParaRPr b="0" sz="1050" strike="noStrike" u="none">
            <a:effectLst/>
            <a:uFillTx/>
            <a:latin typeface="Times New Roman"/>
          </a:endParaRPr>
        </a:p>
        <a:p>
          <a:pPr>
            <a:lnSpc>
              <a:spcPct val="100000"/>
            </a:lnSpc>
          </a:pPr>
          <a:endParaRPr b="0" sz="1050" strike="noStrike" u="none">
            <a:effectLst/>
            <a:uFillTx/>
            <a:latin typeface="Times New Roman"/>
          </a:endParaRPr>
        </a:p>
      </cdr:txBody>
    </cdr:sp>
  </cdr:relSizeAnchor>
  <cdr:relSizeAnchor>
    <cdr:from>
      <cdr:x>0.802117676895765</cdr:x>
      <cdr:y>0.0356312215089776</cdr:y>
    </cdr:from>
    <cdr:to>
      <cdr:x>0.92156987065686</cdr:x>
      <cdr:y>0.101358265885199</cdr:y>
    </cdr:to>
    <cdr:sp>
      <cdr:nvSpPr>
        <cdr:cNvPr id="15" name="TextBox 1"/>
        <cdr:cNvSpPr/>
      </cdr:nvSpPr>
      <cdr:spPr>
        <a:xfrm>
          <a:off x="9108720" y="275760"/>
          <a:ext cx="1356480" cy="50868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50" strike="noStrike" u="none">
              <a:effectLst/>
              <a:uFillTx/>
              <a:latin typeface="Calibri"/>
            </a:rPr>
            <a:t>Very High Human Development</a:t>
          </a:r>
          <a:endParaRPr b="0" sz="1050" strike="noStrike" u="none">
            <a:effectLst/>
            <a:uFillTx/>
            <a:latin typeface="Times New Roman"/>
          </a:endParaRPr>
        </a:p>
        <a:p>
          <a:pPr>
            <a:lnSpc>
              <a:spcPct val="100000"/>
            </a:lnSpc>
            <a:tabLst>
              <a:tab algn="l" pos="0"/>
            </a:tabLst>
          </a:pPr>
          <a:endParaRPr b="0" sz="1050" strike="noStrike" u="none">
            <a:effectLst/>
            <a:uFillTx/>
            <a:latin typeface="Times New Roman"/>
          </a:endParaRPr>
        </a:p>
      </cdr:txBody>
    </cdr:sp>
  </cdr:relSizeAnchor>
  <cdr:relSizeAnchor>
    <cdr:from>
      <cdr:x>0.661076591427847</cdr:x>
      <cdr:y>0.760535863801284</cdr:y>
    </cdr:from>
    <cdr:to>
      <cdr:x>0.935740552878519</cdr:x>
      <cdr:y>0.842078332868174</cdr:y>
    </cdr:to>
    <cdr:sp>
      <cdr:nvSpPr>
        <cdr:cNvPr id="16" name="Rectangle 7"/>
        <cdr:cNvSpPr/>
      </cdr:nvSpPr>
      <cdr:spPr>
        <a:xfrm>
          <a:off x="7507080" y="5886000"/>
          <a:ext cx="3119040" cy="631080"/>
        </a:xfrm>
        <a:prstGeom prst="rect">
          <a:avLst/>
        </a:prstGeom>
        <a:solidFill>
          <a:srgbClr val="4f81bd">
            <a:alpha val="17000"/>
          </a:srgbClr>
        </a:solidFill>
        <a:ln w="25400">
          <a:noFill/>
        </a:ln>
      </cdr:spPr>
      <cdr:style>
        <a:lnRef idx="2">
          <a:schemeClr val="accent1">
            <a:shade val="50000"/>
          </a:schemeClr>
        </a:lnRef>
        <a:fillRef idx="1">
          <a:schemeClr val="accent1"/>
        </a:fillRef>
        <a:effectRef idx="0">
          <a:schemeClr val="accent1"/>
        </a:effectRef>
        <a:fontRef idx="minor"/>
      </cdr:style>
      <cdr:txBody>
        <a:bodyPr lIns="90000" rIns="90000" tIns="45000" bIns="45000" anchor="ctr" anchorCtr="1">
          <a:noAutofit/>
        </a:bodyPr>
        <a:p>
          <a:pPr>
            <a:lnSpc>
              <a:spcPct val="100000"/>
            </a:lnSpc>
            <a:tabLst>
              <a:tab algn="l" pos="0"/>
            </a:tabLst>
          </a:pPr>
          <a:r>
            <a:rPr b="0" lang="en-US" sz="1100" strike="noStrike" u="none">
              <a:solidFill>
                <a:srgbClr val="000000"/>
              </a:solidFill>
              <a:effectLst/>
              <a:uFillTx/>
              <a:latin typeface="Calibri"/>
            </a:rPr>
            <a:t>Global Sustainable Development Quadrant</a:t>
          </a:r>
          <a:endParaRPr b="0" sz="1100" strike="noStrike" u="none">
            <a:effectLst/>
            <a:uFillTx/>
            <a:latin typeface="Times New Roman"/>
          </a:endParaRPr>
        </a:p>
      </cdr:txBody>
    </cdr:sp>
  </cdr:relSizeAnchor>
  <cdr:relSizeAnchor>
    <cdr:from>
      <cdr:x>0.0609307633781385</cdr:x>
      <cdr:y>0.0232114615313052</cdr:y>
    </cdr:from>
    <cdr:to>
      <cdr:x>0.648332487953335</cdr:x>
      <cdr:y>0.144385524234813</cdr:y>
    </cdr:to>
    <cdr:sp>
      <cdr:nvSpPr>
        <cdr:cNvPr id="17" name="TextBox 2"/>
        <cdr:cNvSpPr/>
      </cdr:nvSpPr>
      <cdr:spPr>
        <a:xfrm>
          <a:off x="691920" y="179640"/>
          <a:ext cx="6670440" cy="93780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Human Development Index of Countries (2022)</a:t>
          </a:r>
          <a:endParaRPr b="0" sz="2000" strike="noStrike" u="none">
            <a:effectLst/>
            <a:uFillTx/>
            <a:latin typeface="Times New Roman"/>
          </a:endParaRPr>
        </a:p>
      </cdr:txBody>
    </cdr:sp>
  </cdr:relSizeAnchor>
  <cdr:relSizeAnchor>
    <cdr:from>
      <cdr:x>0</cdr:x>
      <cdr:y>0.92501628058424</cdr:y>
    </cdr:from>
    <cdr:to>
      <cdr:x>0.953842252092316</cdr:x>
      <cdr:y>0.99981393618011</cdr:y>
    </cdr:to>
    <cdr:sp>
      <cdr:nvSpPr>
        <cdr:cNvPr id="18" name="TextBox 1"/>
        <cdr:cNvSpPr/>
      </cdr:nvSpPr>
      <cdr:spPr>
        <a:xfrm>
          <a:off x="0" y="7158960"/>
          <a:ext cx="10831680" cy="57888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accent3">
                  <a:lumMod val="75000"/>
                </a:schemeClr>
              </a:solidFill>
              <a:effectLst/>
              <a:uFillTx/>
              <a:latin typeface="Arial"/>
            </a:rPr>
            <a:t>Source: Ecological Footprint: York University Ecological Footprint Initiative &amp; Global Footprint Network. National Footprint and Biocapacity Accounts, 2025 Edition.  Human Development Index: Human Development Report, 2025, UNDP.</a:t>
          </a:r>
          <a:endParaRPr b="0" sz="1000" strike="noStrike" u="none">
            <a:effectLst/>
            <a:uFillTx/>
            <a:latin typeface="Times New Roman"/>
          </a:endParaRPr>
        </a:p>
      </cdr:txBody>
    </cdr:sp>
  </cdr:relSizeAnchor>
  <cdr:relSizeAnchor>
    <cdr:from>
      <cdr:x>0.0116028404767943</cdr:x>
      <cdr:y>0.720578658479859</cdr:y>
    </cdr:from>
    <cdr:to>
      <cdr:x>0.200608673598783</cdr:x>
      <cdr:y>0.749697646292678</cdr:y>
    </cdr:to>
    <cdr:sp>
      <cdr:nvSpPr>
        <cdr:cNvPr id="19" name="TextBox 1"/>
        <cdr:cNvSpPr/>
      </cdr:nvSpPr>
      <cdr:spPr>
        <a:xfrm>
          <a:off x="131760" y="5576760"/>
          <a:ext cx="2146320" cy="22536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userShapes>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261360</xdr:colOff>
      <xdr:row>38</xdr:row>
      <xdr:rowOff>81720</xdr:rowOff>
    </xdr:from>
    <xdr:to>
      <xdr:col>22</xdr:col>
      <xdr:colOff>881280</xdr:colOff>
      <xdr:row>72</xdr:row>
      <xdr:rowOff>52560</xdr:rowOff>
    </xdr:to>
    <xdr:graphicFrame>
      <xdr:nvGraphicFramePr>
        <xdr:cNvPr id="20" name="Chart 84"/>
        <xdr:cNvGraphicFramePr/>
      </xdr:nvGraphicFramePr>
      <xdr:xfrm>
        <a:off x="9825120" y="7742880"/>
        <a:ext cx="10318320" cy="64479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1051200</xdr:colOff>
      <xdr:row>3</xdr:row>
      <xdr:rowOff>114480</xdr:rowOff>
    </xdr:from>
    <xdr:to>
      <xdr:col>34</xdr:col>
      <xdr:colOff>173520</xdr:colOff>
      <xdr:row>37</xdr:row>
      <xdr:rowOff>95760</xdr:rowOff>
    </xdr:to>
    <xdr:graphicFrame>
      <xdr:nvGraphicFramePr>
        <xdr:cNvPr id="33" name="Chart 85"/>
        <xdr:cNvGraphicFramePr/>
      </xdr:nvGraphicFramePr>
      <xdr:xfrm>
        <a:off x="20313360" y="1108080"/>
        <a:ext cx="10361880" cy="64584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1052280</xdr:colOff>
      <xdr:row>38</xdr:row>
      <xdr:rowOff>81720</xdr:rowOff>
    </xdr:from>
    <xdr:to>
      <xdr:col>34</xdr:col>
      <xdr:colOff>174600</xdr:colOff>
      <xdr:row>72</xdr:row>
      <xdr:rowOff>54360</xdr:rowOff>
    </xdr:to>
    <xdr:graphicFrame>
      <xdr:nvGraphicFramePr>
        <xdr:cNvPr id="40" name="Chart 86"/>
        <xdr:cNvGraphicFramePr/>
      </xdr:nvGraphicFramePr>
      <xdr:xfrm>
        <a:off x="20314440" y="7742880"/>
        <a:ext cx="10361880" cy="64497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34</xdr:col>
      <xdr:colOff>347760</xdr:colOff>
      <xdr:row>3</xdr:row>
      <xdr:rowOff>114480</xdr:rowOff>
    </xdr:from>
    <xdr:to>
      <xdr:col>50</xdr:col>
      <xdr:colOff>243360</xdr:colOff>
      <xdr:row>37</xdr:row>
      <xdr:rowOff>95760</xdr:rowOff>
    </xdr:to>
    <xdr:graphicFrame>
      <xdr:nvGraphicFramePr>
        <xdr:cNvPr id="49" name="Chart 87"/>
        <xdr:cNvGraphicFramePr/>
      </xdr:nvGraphicFramePr>
      <xdr:xfrm>
        <a:off x="30849480" y="1108080"/>
        <a:ext cx="10370520" cy="64584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34</xdr:col>
      <xdr:colOff>348480</xdr:colOff>
      <xdr:row>38</xdr:row>
      <xdr:rowOff>81720</xdr:rowOff>
    </xdr:from>
    <xdr:to>
      <xdr:col>50</xdr:col>
      <xdr:colOff>242280</xdr:colOff>
      <xdr:row>72</xdr:row>
      <xdr:rowOff>54360</xdr:rowOff>
    </xdr:to>
    <xdr:graphicFrame>
      <xdr:nvGraphicFramePr>
        <xdr:cNvPr id="56" name="Chart 88"/>
        <xdr:cNvGraphicFramePr/>
      </xdr:nvGraphicFramePr>
      <xdr:xfrm>
        <a:off x="30850200" y="7742880"/>
        <a:ext cx="10368720" cy="644976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50</xdr:col>
      <xdr:colOff>417600</xdr:colOff>
      <xdr:row>3</xdr:row>
      <xdr:rowOff>114480</xdr:rowOff>
    </xdr:from>
    <xdr:to>
      <xdr:col>66</xdr:col>
      <xdr:colOff>315720</xdr:colOff>
      <xdr:row>37</xdr:row>
      <xdr:rowOff>95760</xdr:rowOff>
    </xdr:to>
    <xdr:graphicFrame>
      <xdr:nvGraphicFramePr>
        <xdr:cNvPr id="63" name="Chart 89"/>
        <xdr:cNvGraphicFramePr/>
      </xdr:nvGraphicFramePr>
      <xdr:xfrm>
        <a:off x="41394240" y="1108080"/>
        <a:ext cx="10373040" cy="64584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50</xdr:col>
      <xdr:colOff>417600</xdr:colOff>
      <xdr:row>38</xdr:row>
      <xdr:rowOff>81720</xdr:rowOff>
    </xdr:from>
    <xdr:to>
      <xdr:col>66</xdr:col>
      <xdr:colOff>313560</xdr:colOff>
      <xdr:row>72</xdr:row>
      <xdr:rowOff>54360</xdr:rowOff>
    </xdr:to>
    <xdr:graphicFrame>
      <xdr:nvGraphicFramePr>
        <xdr:cNvPr id="70" name="Chart 90"/>
        <xdr:cNvGraphicFramePr/>
      </xdr:nvGraphicFramePr>
      <xdr:xfrm>
        <a:off x="41394240" y="7742880"/>
        <a:ext cx="10370880" cy="644976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260280</xdr:colOff>
      <xdr:row>3</xdr:row>
      <xdr:rowOff>119160</xdr:rowOff>
    </xdr:from>
    <xdr:to>
      <xdr:col>22</xdr:col>
      <xdr:colOff>882000</xdr:colOff>
      <xdr:row>37</xdr:row>
      <xdr:rowOff>100440</xdr:rowOff>
    </xdr:to>
    <xdr:graphicFrame>
      <xdr:nvGraphicFramePr>
        <xdr:cNvPr id="77" name="Chart 91"/>
        <xdr:cNvGraphicFramePr/>
      </xdr:nvGraphicFramePr>
      <xdr:xfrm>
        <a:off x="9824040" y="1112760"/>
        <a:ext cx="10320120" cy="64584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21240</xdr:colOff>
      <xdr:row>0</xdr:row>
      <xdr:rowOff>10440</xdr:rowOff>
    </xdr:from>
    <xdr:to>
      <xdr:col>21</xdr:col>
      <xdr:colOff>85320</xdr:colOff>
      <xdr:row>2</xdr:row>
      <xdr:rowOff>347400</xdr:rowOff>
    </xdr:to>
    <xdr:pic>
      <xdr:nvPicPr>
        <xdr:cNvPr id="90" name="Picture 14" descr="GFN_primary photo highres.jpg">
          <a:hlinkClick r:id="rId9"/>
        </xdr:cNvPr>
        <xdr:cNvPicPr/>
      </xdr:nvPicPr>
      <xdr:blipFill>
        <a:blip r:embed="rId10"/>
        <a:stretch/>
      </xdr:blipFill>
      <xdr:spPr>
        <a:xfrm>
          <a:off x="15627600" y="10440"/>
          <a:ext cx="2219400" cy="959400"/>
        </a:xfrm>
        <a:prstGeom prst="rect">
          <a:avLst/>
        </a:prstGeom>
        <a:noFill/>
        <a:ln w="0">
          <a:noFill/>
        </a:ln>
      </xdr:spPr>
    </xdr:pic>
    <xdr:clientData/>
  </xdr:twoCellAnchor>
  <xdr:twoCellAnchor editAs="oneCell">
    <xdr:from>
      <xdr:col>21</xdr:col>
      <xdr:colOff>429840</xdr:colOff>
      <xdr:row>0</xdr:row>
      <xdr:rowOff>87480</xdr:rowOff>
    </xdr:from>
    <xdr:to>
      <xdr:col>22</xdr:col>
      <xdr:colOff>1209240</xdr:colOff>
      <xdr:row>2</xdr:row>
      <xdr:rowOff>263880</xdr:rowOff>
    </xdr:to>
    <xdr:pic>
      <xdr:nvPicPr>
        <xdr:cNvPr id="91" name="Picture 16" descr="">
          <a:hlinkClick r:id="rId11"/>
        </xdr:cNvPr>
        <xdr:cNvPicPr/>
      </xdr:nvPicPr>
      <xdr:blipFill>
        <a:blip r:embed="rId12"/>
        <a:stretch/>
      </xdr:blipFill>
      <xdr:spPr>
        <a:xfrm>
          <a:off x="18191520" y="87480"/>
          <a:ext cx="2279880" cy="798840"/>
        </a:xfrm>
        <a:prstGeom prst="rect">
          <a:avLst/>
        </a:prstGeom>
        <a:noFill/>
        <a:ln w="0">
          <a:noFill/>
        </a:ln>
      </xdr:spPr>
    </xdr:pic>
    <xdr:clientData/>
  </xdr:twoCellAnchor>
  <xdr:twoCellAnchor editAs="oneCell">
    <xdr:from>
      <xdr:col>23</xdr:col>
      <xdr:colOff>40680</xdr:colOff>
      <xdr:row>0</xdr:row>
      <xdr:rowOff>0</xdr:rowOff>
    </xdr:from>
    <xdr:to>
      <xdr:col>24</xdr:col>
      <xdr:colOff>906480</xdr:colOff>
      <xdr:row>3</xdr:row>
      <xdr:rowOff>121680</xdr:rowOff>
    </xdr:to>
    <xdr:pic>
      <xdr:nvPicPr>
        <xdr:cNvPr id="92" name="Picture 17" descr="">
          <a:hlinkClick r:id="rId13"/>
        </xdr:cNvPr>
        <xdr:cNvPicPr/>
      </xdr:nvPicPr>
      <xdr:blipFill>
        <a:blip r:embed="rId14"/>
        <a:stretch/>
      </xdr:blipFill>
      <xdr:spPr>
        <a:xfrm>
          <a:off x="20803320" y="0"/>
          <a:ext cx="2366280" cy="1115280"/>
        </a:xfrm>
        <a:prstGeom prst="rect">
          <a:avLst/>
        </a:prstGeom>
        <a:noFill/>
        <a:ln w="0">
          <a:noFill/>
        </a:ln>
      </xdr:spPr>
    </xdr:pic>
    <xdr:clientData/>
  </xdr:twoCellAnchor>
  <xdr:twoCellAnchor editAs="oneCell">
    <xdr:from>
      <xdr:col>1</xdr:col>
      <xdr:colOff>3960</xdr:colOff>
      <xdr:row>3</xdr:row>
      <xdr:rowOff>119160</xdr:rowOff>
    </xdr:from>
    <xdr:to>
      <xdr:col>9</xdr:col>
      <xdr:colOff>35640</xdr:colOff>
      <xdr:row>37</xdr:row>
      <xdr:rowOff>100080</xdr:rowOff>
    </xdr:to>
    <xdr:graphicFrame>
      <xdr:nvGraphicFramePr>
        <xdr:cNvPr id="93" name="Chart 21"/>
        <xdr:cNvGraphicFramePr/>
      </xdr:nvGraphicFramePr>
      <xdr:xfrm>
        <a:off x="225720" y="1112760"/>
        <a:ext cx="9373680" cy="645804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twoCell">
    <xdr:from>
      <xdr:col>0</xdr:col>
      <xdr:colOff>218520</xdr:colOff>
      <xdr:row>38</xdr:row>
      <xdr:rowOff>102960</xdr:rowOff>
    </xdr:from>
    <xdr:to>
      <xdr:col>8</xdr:col>
      <xdr:colOff>1167480</xdr:colOff>
      <xdr:row>72</xdr:row>
      <xdr:rowOff>51840</xdr:rowOff>
    </xdr:to>
    <xdr:grpSp>
      <xdr:nvGrpSpPr>
        <xdr:cNvPr id="94" name="Group 3"/>
        <xdr:cNvGrpSpPr/>
      </xdr:nvGrpSpPr>
      <xdr:grpSpPr>
        <a:xfrm>
          <a:off x="218520" y="7764120"/>
          <a:ext cx="9344880" cy="6426000"/>
          <a:chOff x="218520" y="7764120"/>
          <a:chExt cx="9344880" cy="6426000"/>
        </a:xfrm>
      </xdr:grpSpPr>
      <xdr:pic>
        <xdr:nvPicPr>
          <xdr:cNvPr id="95" name="Picture 8" descr=""/>
          <xdr:cNvPicPr/>
        </xdr:nvPicPr>
        <xdr:blipFill>
          <a:blip r:embed="rId16"/>
          <a:stretch/>
        </xdr:blipFill>
        <xdr:spPr>
          <a:xfrm>
            <a:off x="226440" y="12801600"/>
            <a:ext cx="9336960" cy="1388520"/>
          </a:xfrm>
          <a:prstGeom prst="rect">
            <a:avLst/>
          </a:prstGeom>
          <a:noFill/>
          <a:ln w="0">
            <a:solidFill>
              <a:srgbClr val="000000">
                <a:lumMod val="50000"/>
                <a:lumOff val="50000"/>
              </a:srgbClr>
            </a:solidFill>
          </a:ln>
        </xdr:spPr>
      </xdr:pic>
      <xdr:pic>
        <xdr:nvPicPr>
          <xdr:cNvPr id="96" name="Picture 2" descr=""/>
          <xdr:cNvPicPr/>
        </xdr:nvPicPr>
        <xdr:blipFill>
          <a:blip r:embed="rId17"/>
          <a:stretch/>
        </xdr:blipFill>
        <xdr:spPr>
          <a:xfrm>
            <a:off x="218520" y="7764120"/>
            <a:ext cx="9344880" cy="5115960"/>
          </a:xfrm>
          <a:prstGeom prst="rect">
            <a:avLst/>
          </a:prstGeom>
          <a:noFill/>
          <a:ln w="0">
            <a:solidFill>
              <a:srgbClr val="000000">
                <a:lumMod val="50000"/>
                <a:lumOff val="50000"/>
              </a:srgbClr>
            </a:solidFill>
          </a:ln>
        </xdr:spPr>
      </xdr:pic>
    </xdr:grpSp>
    <xdr:clientData/>
  </xdr:twoCellAnchor>
</xdr:wsDr>
</file>

<file path=xl/drawings/drawing5.xml><?xml version="1.0" encoding="utf-8"?>
<c:userShapes xmlns:cdr="http://schemas.openxmlformats.org/drawingml/2006/chartDrawing" xmlns:a="http://schemas.openxmlformats.org/drawingml/2006/main" xmlns:c="http://schemas.openxmlformats.org/drawingml/2006/chart" xmlns:r="http://schemas.openxmlformats.org/officeDocument/2006/relationships">
  <cdr:relSizeAnchor>
    <cdr:from>
      <cdr:x>0.661200851271674</cdr:x>
      <cdr:y>0.0395265743635552</cdr:y>
    </cdr:from>
    <cdr:to>
      <cdr:x>0.750061054320902</cdr:x>
      <cdr:y>0.123046002679768</cdr:y>
    </cdr:to>
    <cdr:sp>
      <cdr:nvSpPr>
        <cdr:cNvPr id="21" name="TextBox 5"/>
        <cdr:cNvSpPr/>
      </cdr:nvSpPr>
      <cdr:spPr>
        <a:xfrm>
          <a:off x="6822720" y="254880"/>
          <a:ext cx="916920" cy="53856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50" strike="noStrike" u="none">
              <a:effectLst/>
              <a:uFillTx/>
              <a:latin typeface="Times New Roman"/>
            </a:rPr>
            <a:t>High Human Development</a:t>
          </a:r>
          <a:endParaRPr b="0" sz="1050" strike="noStrike" u="none">
            <a:effectLst/>
            <a:uFillTx/>
            <a:latin typeface="Times New Roman"/>
          </a:endParaRPr>
        </a:p>
        <a:p>
          <a:pPr>
            <a:lnSpc>
              <a:spcPct val="100000"/>
            </a:lnSpc>
          </a:pPr>
          <a:endParaRPr b="0" sz="1050" strike="noStrike" u="none">
            <a:effectLst/>
            <a:uFillTx/>
            <a:latin typeface="Times New Roman"/>
          </a:endParaRPr>
        </a:p>
      </cdr:txBody>
    </cdr:sp>
  </cdr:relSizeAnchor>
  <cdr:relSizeAnchor>
    <cdr:from>
      <cdr:x>0.802114223912361</cdr:x>
      <cdr:y>0.0356744082179544</cdr:y>
    </cdr:from>
    <cdr:to>
      <cdr:x>0.921571363779088</cdr:x>
      <cdr:y>0.101440375167485</cdr:y>
    </cdr:to>
    <cdr:sp>
      <cdr:nvSpPr>
        <cdr:cNvPr id="22" name="TextBox 1"/>
        <cdr:cNvSpPr/>
      </cdr:nvSpPr>
      <cdr:spPr>
        <a:xfrm>
          <a:off x="8276760" y="230040"/>
          <a:ext cx="1232640" cy="42408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50" strike="noStrike" u="none">
              <a:effectLst/>
              <a:uFillTx/>
              <a:latin typeface="Calibri"/>
            </a:rPr>
            <a:t>Very High Human Development</a:t>
          </a:r>
          <a:endParaRPr b="0" sz="1050" strike="noStrike" u="none">
            <a:effectLst/>
            <a:uFillTx/>
            <a:latin typeface="Times New Roman"/>
          </a:endParaRPr>
        </a:p>
        <a:p>
          <a:pPr>
            <a:lnSpc>
              <a:spcPct val="100000"/>
            </a:lnSpc>
            <a:tabLst>
              <a:tab algn="l" pos="0"/>
            </a:tabLst>
          </a:pPr>
          <a:endParaRPr b="0" sz="1050" strike="noStrike" u="none">
            <a:effectLst/>
            <a:uFillTx/>
            <a:latin typeface="Times New Roman"/>
          </a:endParaRPr>
        </a:p>
      </cdr:txBody>
    </cdr:sp>
  </cdr:relSizeAnchor>
  <cdr:relSizeAnchor>
    <cdr:from>
      <cdr:x>0.661061298538185</cdr:x>
      <cdr:y>0.760551585529254</cdr:y>
    </cdr:from>
    <cdr:to>
      <cdr:x>0.935701078044866</cdr:x>
      <cdr:y>0.842117016525235</cdr:y>
    </cdr:to>
    <cdr:sp>
      <cdr:nvSpPr>
        <cdr:cNvPr id="23" name="Rectangle 7"/>
        <cdr:cNvSpPr/>
      </cdr:nvSpPr>
      <cdr:spPr>
        <a:xfrm>
          <a:off x="6821280" y="4904280"/>
          <a:ext cx="2833920" cy="525960"/>
        </a:xfrm>
        <a:prstGeom prst="rect">
          <a:avLst/>
        </a:prstGeom>
        <a:solidFill>
          <a:srgbClr val="4f81bd">
            <a:alpha val="17000"/>
          </a:srgbClr>
        </a:solidFill>
        <a:ln w="25400">
          <a:noFill/>
        </a:ln>
      </cdr:spPr>
      <cdr:style>
        <a:lnRef idx="2">
          <a:schemeClr val="accent1">
            <a:shade val="50000"/>
          </a:schemeClr>
        </a:lnRef>
        <a:fillRef idx="1">
          <a:schemeClr val="accent1"/>
        </a:fillRef>
        <a:effectRef idx="0">
          <a:schemeClr val="accent1"/>
        </a:effectRef>
        <a:fontRef idx="minor"/>
      </cdr:style>
      <cdr:txBody>
        <a:bodyPr lIns="90000" rIns="90000" tIns="45000" bIns="45000" anchor="ctr" anchorCtr="1">
          <a:noAutofit/>
        </a:bodyPr>
        <a:p>
          <a:pPr>
            <a:lnSpc>
              <a:spcPct val="100000"/>
            </a:lnSpc>
            <a:tabLst>
              <a:tab algn="l" pos="0"/>
            </a:tabLst>
          </a:pPr>
          <a:r>
            <a:rPr b="0" lang="en-US" sz="1100" strike="noStrike" u="none">
              <a:solidFill>
                <a:srgbClr val="000000"/>
              </a:solidFill>
              <a:effectLst/>
              <a:uFillTx/>
              <a:latin typeface="Calibri"/>
            </a:rPr>
            <a:t>Global Sustainable Development Quadrant</a:t>
          </a:r>
          <a:endParaRPr b="0" sz="1100" strike="noStrike" u="none">
            <a:effectLst/>
            <a:uFillTx/>
            <a:latin typeface="Times New Roman"/>
          </a:endParaRPr>
        </a:p>
      </cdr:txBody>
    </cdr:sp>
  </cdr:relSizeAnchor>
  <cdr:relSizeAnchor>
    <cdr:from>
      <cdr:x>0.0609147681680215</cdr:x>
      <cdr:y>0.0232804823581956</cdr:y>
    </cdr:from>
    <cdr:to>
      <cdr:x>0.648327111607299</cdr:x>
      <cdr:y>0.144484144707459</cdr:y>
    </cdr:to>
    <cdr:sp>
      <cdr:nvSpPr>
        <cdr:cNvPr id="24" name="TextBox 2"/>
        <cdr:cNvSpPr/>
      </cdr:nvSpPr>
      <cdr:spPr>
        <a:xfrm>
          <a:off x="628560" y="150120"/>
          <a:ext cx="6061320" cy="78156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Human Development Index of Countries (2022)</a:t>
          </a:r>
          <a:endParaRPr b="0" sz="2000" strike="noStrike" u="none">
            <a:effectLst/>
            <a:uFillTx/>
            <a:latin typeface="Times New Roman"/>
          </a:endParaRPr>
        </a:p>
      </cdr:txBody>
    </cdr:sp>
  </cdr:relSizeAnchor>
  <cdr:relSizeAnchor>
    <cdr:from>
      <cdr:x>0</cdr:x>
      <cdr:y>0.925078159892809</cdr:y>
    </cdr:from>
    <cdr:to>
      <cdr:x>0.953842933398458</cdr:x>
      <cdr:y>0.999888343010272</cdr:y>
    </cdr:to>
    <cdr:sp>
      <cdr:nvSpPr>
        <cdr:cNvPr id="25" name="TextBox 1"/>
        <cdr:cNvSpPr/>
      </cdr:nvSpPr>
      <cdr:spPr>
        <a:xfrm>
          <a:off x="0" y="5965200"/>
          <a:ext cx="9842400" cy="48240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accent3">
                  <a:lumMod val="75000"/>
                </a:schemeClr>
              </a:solidFill>
              <a:effectLst/>
              <a:uFillTx/>
              <a:latin typeface="Arial"/>
            </a:rPr>
            <a:t>Source: Ecological Footprint: York University Ecological Footprint Initiative &amp; Global Footprint Network. National Footprint and Biocapacity Accounts, 2025 Edition.  Human Development Index: Human Development Report, 2025, UNDP.</a:t>
          </a:r>
          <a:endParaRPr b="0" sz="1000" strike="noStrike" u="none">
            <a:effectLst/>
            <a:uFillTx/>
            <a:latin typeface="Times New Roman"/>
          </a:endParaRPr>
        </a:p>
      </cdr:txBody>
    </cdr:sp>
  </cdr:relSizeAnchor>
  <cdr:relSizeAnchor>
    <cdr:from>
      <cdr:x>0.0115828768796009</cdr:x>
      <cdr:y>0.720634211701653</cdr:y>
    </cdr:from>
    <cdr:to>
      <cdr:x>0.200572166207306</cdr:x>
      <cdr:y>0.749776686020545</cdr:y>
    </cdr:to>
    <cdr:sp>
      <cdr:nvSpPr>
        <cdr:cNvPr id="26" name="TextBox 1"/>
        <cdr:cNvSpPr/>
      </cdr:nvSpPr>
      <cdr:spPr>
        <a:xfrm>
          <a:off x="119520" y="4646880"/>
          <a:ext cx="1950120" cy="18792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0.661200851271674</cdr:x>
      <cdr:y>0.0395265743635552</cdr:y>
    </cdr:from>
    <cdr:to>
      <cdr:x>0.750061054320902</cdr:x>
      <cdr:y>0.123046002679768</cdr:y>
    </cdr:to>
    <cdr:sp>
      <cdr:nvSpPr>
        <cdr:cNvPr id="27" name="TextBox 5"/>
        <cdr:cNvSpPr/>
      </cdr:nvSpPr>
      <cdr:spPr>
        <a:xfrm>
          <a:off x="6822720" y="254880"/>
          <a:ext cx="916920" cy="53856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50" strike="noStrike" u="none">
              <a:effectLst/>
              <a:uFillTx/>
              <a:latin typeface="Times New Roman"/>
            </a:rPr>
            <a:t>High Human Development</a:t>
          </a:r>
          <a:endParaRPr b="0" sz="1050" strike="noStrike" u="none">
            <a:effectLst/>
            <a:uFillTx/>
            <a:latin typeface="Times New Roman"/>
          </a:endParaRPr>
        </a:p>
        <a:p>
          <a:pPr>
            <a:lnSpc>
              <a:spcPct val="100000"/>
            </a:lnSpc>
          </a:pPr>
          <a:endParaRPr b="0" sz="1050" strike="noStrike" u="none">
            <a:effectLst/>
            <a:uFillTx/>
            <a:latin typeface="Times New Roman"/>
          </a:endParaRPr>
        </a:p>
      </cdr:txBody>
    </cdr:sp>
  </cdr:relSizeAnchor>
  <cdr:relSizeAnchor>
    <cdr:from>
      <cdr:x>0.802114223912361</cdr:x>
      <cdr:y>0.0356744082179544</cdr:y>
    </cdr:from>
    <cdr:to>
      <cdr:x>0.921571363779088</cdr:x>
      <cdr:y>0.101440375167485</cdr:y>
    </cdr:to>
    <cdr:sp>
      <cdr:nvSpPr>
        <cdr:cNvPr id="28" name="TextBox 1"/>
        <cdr:cNvSpPr/>
      </cdr:nvSpPr>
      <cdr:spPr>
        <a:xfrm>
          <a:off x="8276760" y="230040"/>
          <a:ext cx="1232640" cy="42408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50" strike="noStrike" u="none">
              <a:effectLst/>
              <a:uFillTx/>
              <a:latin typeface="Calibri"/>
            </a:rPr>
            <a:t>Very High Human Development</a:t>
          </a:r>
          <a:endParaRPr b="0" sz="1050" strike="noStrike" u="none">
            <a:effectLst/>
            <a:uFillTx/>
            <a:latin typeface="Times New Roman"/>
          </a:endParaRPr>
        </a:p>
        <a:p>
          <a:pPr>
            <a:lnSpc>
              <a:spcPct val="100000"/>
            </a:lnSpc>
            <a:tabLst>
              <a:tab algn="l" pos="0"/>
            </a:tabLst>
          </a:pPr>
          <a:endParaRPr b="0" sz="1050" strike="noStrike" u="none">
            <a:effectLst/>
            <a:uFillTx/>
            <a:latin typeface="Times New Roman"/>
          </a:endParaRPr>
        </a:p>
      </cdr:txBody>
    </cdr:sp>
  </cdr:relSizeAnchor>
  <cdr:relSizeAnchor>
    <cdr:from>
      <cdr:x>0.661061298538185</cdr:x>
      <cdr:y>0.760551585529254</cdr:y>
    </cdr:from>
    <cdr:to>
      <cdr:x>0.935701078044866</cdr:x>
      <cdr:y>0.842117016525235</cdr:y>
    </cdr:to>
    <cdr:sp>
      <cdr:nvSpPr>
        <cdr:cNvPr id="29" name="Rectangle 7"/>
        <cdr:cNvSpPr/>
      </cdr:nvSpPr>
      <cdr:spPr>
        <a:xfrm>
          <a:off x="6821280" y="4904280"/>
          <a:ext cx="2833920" cy="525960"/>
        </a:xfrm>
        <a:prstGeom prst="rect">
          <a:avLst/>
        </a:prstGeom>
        <a:solidFill>
          <a:srgbClr val="4f81bd">
            <a:alpha val="17000"/>
          </a:srgbClr>
        </a:solidFill>
        <a:ln w="25400">
          <a:noFill/>
        </a:ln>
      </cdr:spPr>
      <cdr:style>
        <a:lnRef idx="2">
          <a:schemeClr val="accent1">
            <a:shade val="50000"/>
          </a:schemeClr>
        </a:lnRef>
        <a:fillRef idx="1">
          <a:schemeClr val="accent1"/>
        </a:fillRef>
        <a:effectRef idx="0">
          <a:schemeClr val="accent1"/>
        </a:effectRef>
        <a:fontRef idx="minor"/>
      </cdr:style>
      <cdr:txBody>
        <a:bodyPr lIns="90000" rIns="90000" tIns="45000" bIns="45000" anchor="ctr" anchorCtr="1">
          <a:noAutofit/>
        </a:bodyPr>
        <a:p>
          <a:pPr>
            <a:lnSpc>
              <a:spcPct val="100000"/>
            </a:lnSpc>
            <a:tabLst>
              <a:tab algn="l" pos="0"/>
            </a:tabLst>
          </a:pPr>
          <a:r>
            <a:rPr b="0" lang="en-US" sz="1100" strike="noStrike" u="none">
              <a:solidFill>
                <a:srgbClr val="000000"/>
              </a:solidFill>
              <a:effectLst/>
              <a:uFillTx/>
              <a:latin typeface="Calibri"/>
            </a:rPr>
            <a:t>Global Sustainable Development Quadrant</a:t>
          </a:r>
          <a:endParaRPr b="0" sz="1100" strike="noStrike" u="none">
            <a:effectLst/>
            <a:uFillTx/>
            <a:latin typeface="Times New Roman"/>
          </a:endParaRPr>
        </a:p>
      </cdr:txBody>
    </cdr:sp>
  </cdr:relSizeAnchor>
  <cdr:relSizeAnchor>
    <cdr:from>
      <cdr:x>0.0609147681680215</cdr:x>
      <cdr:y>0.0232804823581956</cdr:y>
    </cdr:from>
    <cdr:to>
      <cdr:x>0.648327111607299</cdr:x>
      <cdr:y>0.144484144707459</cdr:y>
    </cdr:to>
    <cdr:sp>
      <cdr:nvSpPr>
        <cdr:cNvPr id="30" name="TextBox 2"/>
        <cdr:cNvSpPr/>
      </cdr:nvSpPr>
      <cdr:spPr>
        <a:xfrm>
          <a:off x="628560" y="150120"/>
          <a:ext cx="6061320" cy="78156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Human Development Index of Countries (2022)</a:t>
          </a:r>
          <a:endParaRPr b="0" sz="2000" strike="noStrike" u="none">
            <a:effectLst/>
            <a:uFillTx/>
            <a:latin typeface="Times New Roman"/>
          </a:endParaRPr>
        </a:p>
      </cdr:txBody>
    </cdr:sp>
  </cdr:relSizeAnchor>
  <cdr:relSizeAnchor>
    <cdr:from>
      <cdr:x>0</cdr:x>
      <cdr:y>0.925078159892809</cdr:y>
    </cdr:from>
    <cdr:to>
      <cdr:x>0.953842933398458</cdr:x>
      <cdr:y>0.999888343010272</cdr:y>
    </cdr:to>
    <cdr:sp>
      <cdr:nvSpPr>
        <cdr:cNvPr id="31" name="TextBox 1"/>
        <cdr:cNvSpPr/>
      </cdr:nvSpPr>
      <cdr:spPr>
        <a:xfrm>
          <a:off x="0" y="5965200"/>
          <a:ext cx="9842400" cy="48240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accent3">
                  <a:lumMod val="75000"/>
                </a:schemeClr>
              </a:solidFill>
              <a:effectLst/>
              <a:uFillTx/>
              <a:latin typeface="Arial"/>
            </a:rPr>
            <a:t>Source: Ecological Footprint: York University Ecological Footprint Initiative &amp; Global Footprint Network. National Footprint and Biocapacity Accounts, 2025 Edition.  Human Development Index: Human Development Report, 2025, UNDP.</a:t>
          </a:r>
          <a:endParaRPr b="0" sz="1000" strike="noStrike" u="none">
            <a:effectLst/>
            <a:uFillTx/>
            <a:latin typeface="Times New Roman"/>
          </a:endParaRPr>
        </a:p>
      </cdr:txBody>
    </cdr:sp>
  </cdr:relSizeAnchor>
  <cdr:relSizeAnchor>
    <cdr:from>
      <cdr:x>0.0115828768796009</cdr:x>
      <cdr:y>0.720634211701653</cdr:y>
    </cdr:from>
    <cdr:to>
      <cdr:x>0.200572166207306</cdr:x>
      <cdr:y>0.749776686020545</cdr:y>
    </cdr:to>
    <cdr:sp>
      <cdr:nvSpPr>
        <cdr:cNvPr id="32" name="TextBox 1"/>
        <cdr:cNvSpPr/>
      </cdr:nvSpPr>
      <cdr:spPr>
        <a:xfrm>
          <a:off x="119520" y="4646880"/>
          <a:ext cx="1950120" cy="18792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userShapes>
</file>

<file path=xl/drawings/drawing6.xml><?xml version="1.0" encoding="utf-8"?>
<c:userShapes xmlns:cdr="http://schemas.openxmlformats.org/drawingml/2006/chartDrawing" xmlns:a="http://schemas.openxmlformats.org/drawingml/2006/main" xmlns:c="http://schemas.openxmlformats.org/drawingml/2006/chart" xmlns:r="http://schemas.openxmlformats.org/officeDocument/2006/relationships">
  <cdr:relSizeAnchor>
    <cdr:from>
      <cdr:x>0.0227556976097832</cdr:x>
      <cdr:y>0.126525834680341</cdr:y>
    </cdr:from>
    <cdr:to>
      <cdr:x>0.274562256809339</cdr:x>
      <cdr:y>0.172844323058915</cdr:y>
    </cdr:to>
    <cdr:sp>
      <cdr:nvSpPr>
        <cdr:cNvPr id="34" name="TextBox 4"/>
        <cdr:cNvSpPr/>
      </cdr:nvSpPr>
      <cdr:spPr>
        <a:xfrm>
          <a:off x="235800" y="817200"/>
          <a:ext cx="2609280" cy="29916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0.0370692051139522</cdr:x>
      <cdr:y>0.00551808706315144</cdr:y>
    </cdr:from>
    <cdr:to>
      <cdr:x>0.938507504168983</cdr:x>
      <cdr:y>0.101443620756925</cdr:y>
    </cdr:to>
    <cdr:sp>
      <cdr:nvSpPr>
        <cdr:cNvPr id="35" name="TextBox 2"/>
        <cdr:cNvSpPr/>
      </cdr:nvSpPr>
      <cdr:spPr>
        <a:xfrm>
          <a:off x="384120" y="35640"/>
          <a:ext cx="9340920" cy="61956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Life Expectancy at Birth (2022)</a:t>
          </a:r>
          <a:endParaRPr b="0" sz="2000" strike="noStrike" u="none">
            <a:effectLst/>
            <a:uFillTx/>
            <a:latin typeface="Times New Roman"/>
          </a:endParaRPr>
        </a:p>
      </cdr:txBody>
    </cdr:sp>
  </cdr:relSizeAnchor>
  <cdr:relSizeAnchor>
    <cdr:from>
      <cdr:x>0</cdr:x>
      <cdr:y>0.923136948888022</cdr:y>
    </cdr:from>
    <cdr:to>
      <cdr:x>0.950979710950528</cdr:x>
      <cdr:y>0.999888523493674</cdr:y>
    </cdr:to>
    <cdr:sp>
      <cdr:nvSpPr>
        <cdr:cNvPr id="36" name="TextBox 1"/>
        <cdr:cNvSpPr/>
      </cdr:nvSpPr>
      <cdr:spPr>
        <a:xfrm>
          <a:off x="0" y="5962320"/>
          <a:ext cx="9854280" cy="49572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lt1">
                  <a:lumMod val="50000"/>
                </a:schemeClr>
              </a:solidFill>
              <a:effectLst/>
              <a:uFillTx/>
              <a:latin typeface="Arial"/>
            </a:rPr>
            <a:t>Source: Ecological Footprint: York University Ecological Footprint Initiative &amp; Global Footprint Network. National Footprint and Biocapacity Accounts, 2025 Edition. United Nations Population Division. World Population Prospects: 2022 Revision</a:t>
          </a:r>
          <a:endParaRPr b="0" sz="1000" strike="noStrike" u="none">
            <a:effectLst/>
            <a:uFillTx/>
            <a:latin typeface="Times New Roman"/>
          </a:endParaRPr>
        </a:p>
      </cdr:txBody>
    </cdr:sp>
  </cdr:relSizeAnchor>
  <cdr:relSizeAnchor>
    <cdr:from>
      <cdr:x>0.0227556976097832</cdr:x>
      <cdr:y>0.126525834680341</cdr:y>
    </cdr:from>
    <cdr:to>
      <cdr:x>0.274562256809339</cdr:x>
      <cdr:y>0.172844323058915</cdr:y>
    </cdr:to>
    <cdr:sp>
      <cdr:nvSpPr>
        <cdr:cNvPr id="37" name="TextBox 4"/>
        <cdr:cNvSpPr/>
      </cdr:nvSpPr>
      <cdr:spPr>
        <a:xfrm>
          <a:off x="235800" y="817200"/>
          <a:ext cx="2609280" cy="29916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0.0370692051139522</cdr:x>
      <cdr:y>0.00551808706315144</cdr:y>
    </cdr:from>
    <cdr:to>
      <cdr:x>0.938507504168983</cdr:x>
      <cdr:y>0.101443620756925</cdr:y>
    </cdr:to>
    <cdr:sp>
      <cdr:nvSpPr>
        <cdr:cNvPr id="38" name="TextBox 2"/>
        <cdr:cNvSpPr/>
      </cdr:nvSpPr>
      <cdr:spPr>
        <a:xfrm>
          <a:off x="384120" y="35640"/>
          <a:ext cx="9340920" cy="61956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Life Expectancy at Birth (2022)</a:t>
          </a:r>
          <a:endParaRPr b="0" sz="2000" strike="noStrike" u="none">
            <a:effectLst/>
            <a:uFillTx/>
            <a:latin typeface="Times New Roman"/>
          </a:endParaRPr>
        </a:p>
      </cdr:txBody>
    </cdr:sp>
  </cdr:relSizeAnchor>
  <cdr:relSizeAnchor>
    <cdr:from>
      <cdr:x>0</cdr:x>
      <cdr:y>0.923136948888022</cdr:y>
    </cdr:from>
    <cdr:to>
      <cdr:x>0.950979710950528</cdr:x>
      <cdr:y>0.999888523493674</cdr:y>
    </cdr:to>
    <cdr:sp>
      <cdr:nvSpPr>
        <cdr:cNvPr id="39" name="TextBox 1"/>
        <cdr:cNvSpPr/>
      </cdr:nvSpPr>
      <cdr:spPr>
        <a:xfrm>
          <a:off x="0" y="5962320"/>
          <a:ext cx="9854280" cy="49572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lt1">
                  <a:lumMod val="50000"/>
                </a:schemeClr>
              </a:solidFill>
              <a:effectLst/>
              <a:uFillTx/>
              <a:latin typeface="Arial"/>
            </a:rPr>
            <a:t>Source: Ecological Footprint: York University Ecological Footprint Initiative &amp; Global Footprint Network. National Footprint and Biocapacity Accounts, 2025 Edition. United Nations Population Division. World Population Prospects: 2022 Revision</a:t>
          </a:r>
          <a:endParaRPr b="0" sz="1000" strike="noStrike" u="none">
            <a:effectLst/>
            <a:uFillTx/>
            <a:latin typeface="Times New Roman"/>
          </a:endParaRPr>
        </a:p>
      </cdr:txBody>
    </cdr:sp>
  </cdr:relSizeAnchor>
</c:userShapes>
</file>

<file path=xl/drawings/drawing7.xml><?xml version="1.0" encoding="utf-8"?>
<c:userShapes xmlns:cdr="http://schemas.openxmlformats.org/drawingml/2006/chartDrawing" xmlns:a="http://schemas.openxmlformats.org/drawingml/2006/main" xmlns:c="http://schemas.openxmlformats.org/drawingml/2006/chart" xmlns:r="http://schemas.openxmlformats.org/officeDocument/2006/relationships">
  <cdr:relSizeAnchor>
    <cdr:from>
      <cdr:x>0.0203585325180656</cdr:x>
      <cdr:y>0.712284422615393</cdr:y>
    </cdr:from>
    <cdr:to>
      <cdr:x>0.210047248471373</cdr:x>
      <cdr:y>0.754255734777028</cdr:y>
    </cdr:to>
    <cdr:sp>
      <cdr:nvSpPr>
        <cdr:cNvPr id="41" name="TextBox 4"/>
        <cdr:cNvSpPr/>
      </cdr:nvSpPr>
      <cdr:spPr>
        <a:xfrm>
          <a:off x="210960" y="4594320"/>
          <a:ext cx="1965600" cy="27072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0.70903974430239</cdr:x>
      <cdr:y>0.758944019646146</cdr:y>
    </cdr:from>
    <cdr:to>
      <cdr:x>0.938542245692051</cdr:x>
      <cdr:y>0.831389183457052</cdr:y>
    </cdr:to>
    <cdr:sp>
      <cdr:nvSpPr>
        <cdr:cNvPr id="42" name="Rectangle 7"/>
        <cdr:cNvSpPr/>
      </cdr:nvSpPr>
      <cdr:spPr>
        <a:xfrm>
          <a:off x="7347240" y="4895280"/>
          <a:ext cx="2378160" cy="467280"/>
        </a:xfrm>
        <a:prstGeom prst="rect">
          <a:avLst/>
        </a:prstGeom>
        <a:solidFill>
          <a:srgbClr val="4f81bd">
            <a:alpha val="17000"/>
          </a:srgbClr>
        </a:solidFill>
        <a:ln w="25400">
          <a:noFill/>
        </a:ln>
      </cdr:spPr>
      <cdr:style>
        <a:lnRef idx="2">
          <a:schemeClr val="accent1">
            <a:shade val="50000"/>
          </a:schemeClr>
        </a:lnRef>
        <a:fillRef idx="1">
          <a:schemeClr val="accent1"/>
        </a:fillRef>
        <a:effectRef idx="0">
          <a:schemeClr val="accent1"/>
        </a:effectRef>
        <a:fontRef idx="minor"/>
      </cdr:style>
      <cdr:txBody>
        <a:bodyPr lIns="90000" rIns="90000" tIns="45000" bIns="45000" anchor="ctr" anchorCtr="1">
          <a:noAutofit/>
        </a:bodyPr>
        <a:p>
          <a:pPr algn="ctr">
            <a:lnSpc>
              <a:spcPct val="100000"/>
            </a:lnSpc>
            <a:tabLst>
              <a:tab algn="l" pos="0"/>
            </a:tabLst>
          </a:pPr>
          <a:r>
            <a:rPr b="0" lang="en-US" sz="1100" strike="noStrike" u="none">
              <a:solidFill>
                <a:srgbClr val="000000"/>
              </a:solidFill>
              <a:effectLst/>
              <a:uFillTx/>
              <a:latin typeface="Calibri"/>
            </a:rPr>
            <a:t>Global Sustainable Development Quadrant</a:t>
          </a:r>
          <a:endParaRPr b="0" sz="1100" strike="noStrike" u="none">
            <a:effectLst/>
            <a:uFillTx/>
            <a:latin typeface="Times New Roman"/>
          </a:endParaRPr>
        </a:p>
      </cdr:txBody>
    </cdr:sp>
  </cdr:relSizeAnchor>
  <cdr:relSizeAnchor>
    <cdr:from>
      <cdr:x>0.0370692051139522</cdr:x>
      <cdr:y>0.00552547859574706</cdr:y>
    </cdr:from>
    <cdr:to>
      <cdr:x>0.938507504168983</cdr:x>
      <cdr:y>0.101467879667355</cdr:y>
    </cdr:to>
    <cdr:sp>
      <cdr:nvSpPr>
        <cdr:cNvPr id="43" name="TextBox 2"/>
        <cdr:cNvSpPr/>
      </cdr:nvSpPr>
      <cdr:spPr>
        <a:xfrm>
          <a:off x="384120" y="35640"/>
          <a:ext cx="9340920" cy="61884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Life Expectancy at Birth (2022)</a:t>
          </a:r>
          <a:endParaRPr b="0" sz="2000" strike="noStrike" u="none">
            <a:effectLst/>
            <a:uFillTx/>
            <a:latin typeface="Times New Roman"/>
          </a:endParaRPr>
        </a:p>
      </cdr:txBody>
    </cdr:sp>
  </cdr:relSizeAnchor>
  <cdr:relSizeAnchor>
    <cdr:from>
      <cdr:x>0.000590605892162312</cdr:x>
      <cdr:y>0.925043255009209</cdr:y>
    </cdr:from>
    <cdr:to>
      <cdr:x>0.942537520844914</cdr:x>
      <cdr:y>0.999888374169783</cdr:y>
    </cdr:to>
    <cdr:sp>
      <cdr:nvSpPr>
        <cdr:cNvPr id="44" name="TextBox 1"/>
        <cdr:cNvSpPr/>
      </cdr:nvSpPr>
      <cdr:spPr>
        <a:xfrm>
          <a:off x="6120" y="5966640"/>
          <a:ext cx="9760680" cy="48276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lt1">
                  <a:lumMod val="50000"/>
                </a:schemeClr>
              </a:solidFill>
              <a:effectLst/>
              <a:uFillTx/>
              <a:latin typeface="Arial"/>
            </a:rPr>
            <a:t>Source: Ecological Footprint: York University Ecological Footprint Initiative &amp; Global Footprint Network. National Footprint and Biocapacity Accounts, 2025 Edition. United Nations Population Division. World Population Prospects: 2022 Revision</a:t>
          </a:r>
          <a:endParaRPr b="0" sz="1000" strike="noStrike" u="none">
            <a:effectLst/>
            <a:uFillTx/>
            <a:latin typeface="Times New Roman"/>
          </a:endParaRPr>
        </a:p>
      </cdr:txBody>
    </cdr:sp>
  </cdr:relSizeAnchor>
  <cdr:relSizeAnchor>
    <cdr:from>
      <cdr:x>0.0203585325180656</cdr:x>
      <cdr:y>0.712284422615393</cdr:y>
    </cdr:from>
    <cdr:to>
      <cdr:x>0.210047248471373</cdr:x>
      <cdr:y>0.754255734777028</cdr:y>
    </cdr:to>
    <cdr:sp>
      <cdr:nvSpPr>
        <cdr:cNvPr id="45" name="TextBox 4"/>
        <cdr:cNvSpPr/>
      </cdr:nvSpPr>
      <cdr:spPr>
        <a:xfrm>
          <a:off x="210960" y="4594320"/>
          <a:ext cx="1965600" cy="27072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0.70903974430239</cdr:x>
      <cdr:y>0.758944019646146</cdr:y>
    </cdr:from>
    <cdr:to>
      <cdr:x>0.938542245692051</cdr:x>
      <cdr:y>0.831389183457052</cdr:y>
    </cdr:to>
    <cdr:sp>
      <cdr:nvSpPr>
        <cdr:cNvPr id="46" name="Rectangle 7"/>
        <cdr:cNvSpPr/>
      </cdr:nvSpPr>
      <cdr:spPr>
        <a:xfrm>
          <a:off x="7347240" y="4895280"/>
          <a:ext cx="2378160" cy="467280"/>
        </a:xfrm>
        <a:prstGeom prst="rect">
          <a:avLst/>
        </a:prstGeom>
        <a:solidFill>
          <a:srgbClr val="4f81bd">
            <a:alpha val="17000"/>
          </a:srgbClr>
        </a:solidFill>
        <a:ln w="25400">
          <a:noFill/>
        </a:ln>
      </cdr:spPr>
      <cdr:style>
        <a:lnRef idx="2">
          <a:schemeClr val="accent1">
            <a:shade val="50000"/>
          </a:schemeClr>
        </a:lnRef>
        <a:fillRef idx="1">
          <a:schemeClr val="accent1"/>
        </a:fillRef>
        <a:effectRef idx="0">
          <a:schemeClr val="accent1"/>
        </a:effectRef>
        <a:fontRef idx="minor"/>
      </cdr:style>
      <cdr:txBody>
        <a:bodyPr lIns="90000" rIns="90000" tIns="45000" bIns="45000" anchor="ctr" anchorCtr="1">
          <a:noAutofit/>
        </a:bodyPr>
        <a:p>
          <a:pPr algn="ctr">
            <a:lnSpc>
              <a:spcPct val="100000"/>
            </a:lnSpc>
            <a:tabLst>
              <a:tab algn="l" pos="0"/>
            </a:tabLst>
          </a:pPr>
          <a:r>
            <a:rPr b="0" lang="en-US" sz="1100" strike="noStrike" u="none">
              <a:solidFill>
                <a:srgbClr val="000000"/>
              </a:solidFill>
              <a:effectLst/>
              <a:uFillTx/>
              <a:latin typeface="Calibri"/>
            </a:rPr>
            <a:t>Global Sustainable Development Quadrant</a:t>
          </a:r>
          <a:endParaRPr b="0" sz="1100" strike="noStrike" u="none">
            <a:effectLst/>
            <a:uFillTx/>
            <a:latin typeface="Times New Roman"/>
          </a:endParaRPr>
        </a:p>
      </cdr:txBody>
    </cdr:sp>
  </cdr:relSizeAnchor>
  <cdr:relSizeAnchor>
    <cdr:from>
      <cdr:x>0.0370692051139522</cdr:x>
      <cdr:y>0.00552547859574706</cdr:y>
    </cdr:from>
    <cdr:to>
      <cdr:x>0.938507504168983</cdr:x>
      <cdr:y>0.101467879667355</cdr:y>
    </cdr:to>
    <cdr:sp>
      <cdr:nvSpPr>
        <cdr:cNvPr id="47" name="TextBox 2"/>
        <cdr:cNvSpPr/>
      </cdr:nvSpPr>
      <cdr:spPr>
        <a:xfrm>
          <a:off x="384120" y="35640"/>
          <a:ext cx="9340920" cy="61884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Life Expectancy at Birth (2022)</a:t>
          </a:r>
          <a:endParaRPr b="0" sz="2000" strike="noStrike" u="none">
            <a:effectLst/>
            <a:uFillTx/>
            <a:latin typeface="Times New Roman"/>
          </a:endParaRPr>
        </a:p>
      </cdr:txBody>
    </cdr:sp>
  </cdr:relSizeAnchor>
  <cdr:relSizeAnchor>
    <cdr:from>
      <cdr:x>0.000590605892162312</cdr:x>
      <cdr:y>0.925043255009209</cdr:y>
    </cdr:from>
    <cdr:to>
      <cdr:x>0.942537520844914</cdr:x>
      <cdr:y>0.999888374169783</cdr:y>
    </cdr:to>
    <cdr:sp>
      <cdr:nvSpPr>
        <cdr:cNvPr id="48" name="TextBox 1"/>
        <cdr:cNvSpPr/>
      </cdr:nvSpPr>
      <cdr:spPr>
        <a:xfrm>
          <a:off x="6120" y="5966640"/>
          <a:ext cx="9760680" cy="48276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lt1">
                  <a:lumMod val="50000"/>
                </a:schemeClr>
              </a:solidFill>
              <a:effectLst/>
              <a:uFillTx/>
              <a:latin typeface="Arial"/>
            </a:rPr>
            <a:t>Source: Ecological Footprint: York University Ecological Footprint Initiative &amp; Global Footprint Network. National Footprint and Biocapacity Accounts, 2025 Edition. United Nations Population Division. World Population Prospects: 2022 Revision</a:t>
          </a:r>
          <a:endParaRPr b="0" sz="1000" strike="noStrike" u="none">
            <a:effectLst/>
            <a:uFillTx/>
            <a:latin typeface="Times New Roman"/>
          </a:endParaRPr>
        </a:p>
      </cdr:txBody>
    </cdr:sp>
  </cdr:relSizeAnchor>
</c:userShapes>
</file>

<file path=xl/drawings/drawing8.xml><?xml version="1.0" encoding="utf-8"?>
<c:userShapes xmlns:cdr="http://schemas.openxmlformats.org/drawingml/2006/chartDrawing" xmlns:a="http://schemas.openxmlformats.org/drawingml/2006/main" xmlns:c="http://schemas.openxmlformats.org/drawingml/2006/chart" xmlns:r="http://schemas.openxmlformats.org/officeDocument/2006/relationships">
  <cdr:relSizeAnchor>
    <cdr:from>
      <cdr:x>0.0296098306026104</cdr:x>
      <cdr:y>0.135611169945934</cdr:y>
    </cdr:from>
    <cdr:to>
      <cdr:x>0.245487364620939</cdr:x>
      <cdr:y>0.204615127361908</cdr:y>
    </cdr:to>
    <cdr:sp>
      <cdr:nvSpPr>
        <cdr:cNvPr id="50" name="TextBox 4"/>
        <cdr:cNvSpPr/>
      </cdr:nvSpPr>
      <cdr:spPr>
        <a:xfrm>
          <a:off x="307080" y="875880"/>
          <a:ext cx="2238840" cy="44568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0.0370730352679811</cdr:x>
      <cdr:y>0.00551808706315144</cdr:y>
    </cdr:from>
    <cdr:to>
      <cdr:x>0.938524021105249</cdr:x>
      <cdr:y>0.101443620756925</cdr:y>
    </cdr:to>
    <cdr:sp>
      <cdr:nvSpPr>
        <cdr:cNvPr id="51" name="TextBox 2"/>
        <cdr:cNvSpPr/>
      </cdr:nvSpPr>
      <cdr:spPr>
        <a:xfrm>
          <a:off x="384480" y="35640"/>
          <a:ext cx="9348840" cy="61956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GDP (2022)</a:t>
          </a:r>
          <a:endParaRPr b="0" sz="2000" strike="noStrike" u="none">
            <a:effectLst/>
            <a:uFillTx/>
            <a:latin typeface="Times New Roman"/>
          </a:endParaRPr>
        </a:p>
      </cdr:txBody>
    </cdr:sp>
  </cdr:relSizeAnchor>
  <cdr:relSizeAnchor>
    <cdr:from>
      <cdr:x>0</cdr:x>
      <cdr:y>0.925032049495569</cdr:y>
    </cdr:from>
    <cdr:to>
      <cdr:x>0.971605109691752</cdr:x>
      <cdr:y>0.992419597569812</cdr:y>
    </cdr:to>
    <cdr:sp>
      <cdr:nvSpPr>
        <cdr:cNvPr id="52" name="TextBox 1"/>
        <cdr:cNvSpPr/>
      </cdr:nvSpPr>
      <cdr:spPr>
        <a:xfrm>
          <a:off x="0" y="5974560"/>
          <a:ext cx="10076400" cy="435240"/>
        </a:xfrm>
        <a:prstGeom prst="rect">
          <a:avLst/>
        </a:prstGeom>
        <a:noFill/>
        <a:ln w="0">
          <a:noFill/>
        </a:ln>
      </cdr:spPr>
      <cdr:style>
        <a:lnRef idx="0"/>
        <a:fillRef idx="0"/>
        <a:effectRef idx="0"/>
        <a:fontRef idx="minor"/>
      </cdr:style>
      <cdr:txBody>
        <a:bodyPr horzOverflow="overflow" rIns="0" tIns="45000" bIns="45000" anchor="ctr">
          <a:noAutofit/>
        </a:bodyPr>
        <a:p>
          <a:pPr>
            <a:lnSpc>
              <a:spcPct val="100000"/>
            </a:lnSpc>
            <a:tabLst>
              <a:tab algn="l" pos="0"/>
            </a:tabLst>
          </a:pPr>
          <a:r>
            <a:rPr b="0" lang="en-US" sz="1050" strike="noStrike" u="none">
              <a:solidFill>
                <a:schemeClr val="dk1">
                  <a:lumMod val="50000"/>
                  <a:lumOff val="50000"/>
                </a:schemeClr>
              </a:solidFill>
              <a:effectLst/>
              <a:uFillTx/>
              <a:latin typeface="Arial"/>
            </a:rPr>
            <a:t>Source: Ecological Footprint: York University Ecological Footprint Initiative &amp; Global Footprint Network. National Footprint and Biocapacity Accounts, 2025 Edition. GDP per capita, PPP (constant 2017 international dollar): World Economic Outlook,2025, IMF</a:t>
          </a:r>
          <a:endParaRPr b="0" sz="1050" strike="noStrike" u="none">
            <a:effectLst/>
            <a:uFillTx/>
            <a:latin typeface="Times New Roman"/>
          </a:endParaRPr>
        </a:p>
      </cdr:txBody>
    </cdr:sp>
  </cdr:relSizeAnchor>
  <cdr:relSizeAnchor>
    <cdr:from>
      <cdr:x>0.0296098306026104</cdr:x>
      <cdr:y>0.135611169945934</cdr:y>
    </cdr:from>
    <cdr:to>
      <cdr:x>0.245487364620939</cdr:x>
      <cdr:y>0.204615127361908</cdr:y>
    </cdr:to>
    <cdr:sp>
      <cdr:nvSpPr>
        <cdr:cNvPr id="53" name="TextBox 4"/>
        <cdr:cNvSpPr/>
      </cdr:nvSpPr>
      <cdr:spPr>
        <a:xfrm>
          <a:off x="307080" y="875880"/>
          <a:ext cx="2238840" cy="44568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0.0370730352679811</cdr:x>
      <cdr:y>0.00551808706315144</cdr:y>
    </cdr:from>
    <cdr:to>
      <cdr:x>0.938524021105249</cdr:x>
      <cdr:y>0.101443620756925</cdr:y>
    </cdr:to>
    <cdr:sp>
      <cdr:nvSpPr>
        <cdr:cNvPr id="54" name="TextBox 2"/>
        <cdr:cNvSpPr/>
      </cdr:nvSpPr>
      <cdr:spPr>
        <a:xfrm>
          <a:off x="384480" y="35640"/>
          <a:ext cx="9348840" cy="61956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GDP (2022)</a:t>
          </a:r>
          <a:endParaRPr b="0" sz="2000" strike="noStrike" u="none">
            <a:effectLst/>
            <a:uFillTx/>
            <a:latin typeface="Times New Roman"/>
          </a:endParaRPr>
        </a:p>
      </cdr:txBody>
    </cdr:sp>
  </cdr:relSizeAnchor>
  <cdr:relSizeAnchor>
    <cdr:from>
      <cdr:x>0</cdr:x>
      <cdr:y>0.925032049495569</cdr:y>
    </cdr:from>
    <cdr:to>
      <cdr:x>0.971605109691752</cdr:x>
      <cdr:y>0.992419597569812</cdr:y>
    </cdr:to>
    <cdr:sp>
      <cdr:nvSpPr>
        <cdr:cNvPr id="55" name="TextBox 1"/>
        <cdr:cNvSpPr/>
      </cdr:nvSpPr>
      <cdr:spPr>
        <a:xfrm>
          <a:off x="0" y="5974560"/>
          <a:ext cx="10076400" cy="435240"/>
        </a:xfrm>
        <a:prstGeom prst="rect">
          <a:avLst/>
        </a:prstGeom>
        <a:noFill/>
        <a:ln w="0">
          <a:noFill/>
        </a:ln>
      </cdr:spPr>
      <cdr:style>
        <a:lnRef idx="0"/>
        <a:fillRef idx="0"/>
        <a:effectRef idx="0"/>
        <a:fontRef idx="minor"/>
      </cdr:style>
      <cdr:txBody>
        <a:bodyPr horzOverflow="overflow" rIns="0" tIns="45000" bIns="45000" anchor="ctr">
          <a:noAutofit/>
        </a:bodyPr>
        <a:p>
          <a:pPr>
            <a:lnSpc>
              <a:spcPct val="100000"/>
            </a:lnSpc>
            <a:tabLst>
              <a:tab algn="l" pos="0"/>
            </a:tabLst>
          </a:pPr>
          <a:r>
            <a:rPr b="0" lang="en-US" sz="1050" strike="noStrike" u="none">
              <a:solidFill>
                <a:schemeClr val="dk1">
                  <a:lumMod val="50000"/>
                  <a:lumOff val="50000"/>
                </a:schemeClr>
              </a:solidFill>
              <a:effectLst/>
              <a:uFillTx/>
              <a:latin typeface="Arial"/>
            </a:rPr>
            <a:t>Source: Ecological Footprint: York University Ecological Footprint Initiative &amp; Global Footprint Network. National Footprint and Biocapacity Accounts, 2025 Edition. GDP per capita, PPP (constant 2017 international dollar): World Economic Outlook,2025, IMF</a:t>
          </a:r>
          <a:endParaRPr b="0" sz="1050" strike="noStrike" u="none">
            <a:effectLst/>
            <a:uFillTx/>
            <a:latin typeface="Times New Roman"/>
          </a:endParaRPr>
        </a:p>
      </cdr:txBody>
    </cdr:sp>
  </cdr:relSizeAnchor>
</c:userShapes>
</file>

<file path=xl/drawings/drawing9.xml><?xml version="1.0" encoding="utf-8"?>
<c:userShapes xmlns:cdr="http://schemas.openxmlformats.org/drawingml/2006/chartDrawing" xmlns:a="http://schemas.openxmlformats.org/drawingml/2006/main" xmlns:c="http://schemas.openxmlformats.org/drawingml/2006/chart" xmlns:r="http://schemas.openxmlformats.org/officeDocument/2006/relationships">
  <cdr:relSizeAnchor>
    <cdr:from>
      <cdr:x>0.0168732423705864</cdr:x>
      <cdr:y>0.707093821510298</cdr:y>
    </cdr:from>
    <cdr:to>
      <cdr:x>0.201576224698816</cdr:x>
      <cdr:y>0.758832393815929</cdr:y>
    </cdr:to>
    <cdr:sp>
      <cdr:nvSpPr>
        <cdr:cNvPr id="57" name="TextBox 4"/>
        <cdr:cNvSpPr/>
      </cdr:nvSpPr>
      <cdr:spPr>
        <a:xfrm>
          <a:off x="174960" y="4560840"/>
          <a:ext cx="1915200" cy="33372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0.0370794708884491</cdr:x>
      <cdr:y>0.00552547859574706</cdr:y>
    </cdr:from>
    <cdr:to>
      <cdr:x>0.938513349303892</cdr:x>
      <cdr:y>0.101467879667355</cdr:y>
    </cdr:to>
    <cdr:sp>
      <cdr:nvSpPr>
        <cdr:cNvPr id="58" name="TextBox 2"/>
        <cdr:cNvSpPr/>
      </cdr:nvSpPr>
      <cdr:spPr>
        <a:xfrm>
          <a:off x="384480" y="35640"/>
          <a:ext cx="9347040" cy="61884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GDP (2022)</a:t>
          </a:r>
          <a:endParaRPr b="0" sz="2000" strike="noStrike" u="none">
            <a:effectLst/>
            <a:uFillTx/>
            <a:latin typeface="Times New Roman"/>
          </a:endParaRPr>
        </a:p>
      </cdr:txBody>
    </cdr:sp>
  </cdr:relSizeAnchor>
  <cdr:relSizeAnchor>
    <cdr:from>
      <cdr:x>0</cdr:x>
      <cdr:y>0.925043255009209</cdr:y>
    </cdr:from>
    <cdr:to>
      <cdr:x>0.942158802902475</cdr:x>
      <cdr:y>0.999888374169783</cdr:y>
    </cdr:to>
    <cdr:sp>
      <cdr:nvSpPr>
        <cdr:cNvPr id="59" name="TextBox 1"/>
        <cdr:cNvSpPr/>
      </cdr:nvSpPr>
      <cdr:spPr>
        <a:xfrm>
          <a:off x="0" y="5966640"/>
          <a:ext cx="9769320" cy="48276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dk1">
                  <a:lumMod val="50000"/>
                  <a:lumOff val="50000"/>
                </a:schemeClr>
              </a:solidFill>
              <a:effectLst/>
              <a:uFillTx/>
              <a:latin typeface="Arial"/>
            </a:rPr>
            <a:t>Source: Ecological Footprint: York University Ecological Footprint Initiative &amp; Global Footprint Network. National Footprint and Biocapacity Accounts, 2025 Edition. GDP per capita, PPP (constant 2017 international dollar): World Economic Outlook,2025, IMF</a:t>
          </a:r>
          <a:endParaRPr b="0" sz="1000" strike="noStrike" u="none">
            <a:effectLst/>
            <a:uFillTx/>
            <a:latin typeface="Times New Roman"/>
          </a:endParaRPr>
        </a:p>
      </cdr:txBody>
    </cdr:sp>
  </cdr:relSizeAnchor>
  <cdr:relSizeAnchor>
    <cdr:from>
      <cdr:x>0.0168732423705864</cdr:x>
      <cdr:y>0.707093821510298</cdr:y>
    </cdr:from>
    <cdr:to>
      <cdr:x>0.201576224698816</cdr:x>
      <cdr:y>0.758832393815929</cdr:y>
    </cdr:to>
    <cdr:sp>
      <cdr:nvSpPr>
        <cdr:cNvPr id="60" name="TextBox 4"/>
        <cdr:cNvSpPr/>
      </cdr:nvSpPr>
      <cdr:spPr>
        <a:xfrm>
          <a:off x="174960" y="4560840"/>
          <a:ext cx="1915200" cy="33372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0.0370794708884491</cdr:x>
      <cdr:y>0.00552547859574706</cdr:y>
    </cdr:from>
    <cdr:to>
      <cdr:x>0.938513349303892</cdr:x>
      <cdr:y>0.101467879667355</cdr:y>
    </cdr:to>
    <cdr:sp>
      <cdr:nvSpPr>
        <cdr:cNvPr id="61" name="TextBox 2"/>
        <cdr:cNvSpPr/>
      </cdr:nvSpPr>
      <cdr:spPr>
        <a:xfrm>
          <a:off x="384480" y="35640"/>
          <a:ext cx="9347040" cy="61884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GDP (2022)</a:t>
          </a:r>
          <a:endParaRPr b="0" sz="2000" strike="noStrike" u="none">
            <a:effectLst/>
            <a:uFillTx/>
            <a:latin typeface="Times New Roman"/>
          </a:endParaRPr>
        </a:p>
      </cdr:txBody>
    </cdr:sp>
  </cdr:relSizeAnchor>
  <cdr:relSizeAnchor>
    <cdr:from>
      <cdr:x>0</cdr:x>
      <cdr:y>0.925043255009209</cdr:y>
    </cdr:from>
    <cdr:to>
      <cdr:x>0.942158802902475</cdr:x>
      <cdr:y>0.999888374169783</cdr:y>
    </cdr:to>
    <cdr:sp>
      <cdr:nvSpPr>
        <cdr:cNvPr id="62" name="TextBox 1"/>
        <cdr:cNvSpPr/>
      </cdr:nvSpPr>
      <cdr:spPr>
        <a:xfrm>
          <a:off x="0" y="5966640"/>
          <a:ext cx="9769320" cy="48276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dk1">
                  <a:lumMod val="50000"/>
                  <a:lumOff val="50000"/>
                </a:schemeClr>
              </a:solidFill>
              <a:effectLst/>
              <a:uFillTx/>
              <a:latin typeface="Arial"/>
            </a:rPr>
            <a:t>Source: Ecological Footprint: York University Ecological Footprint Initiative &amp; Global Footprint Network. National Footprint and Biocapacity Accounts, 2025 Edition. GDP per capita, PPP (constant 2017 international dollar): World Economic Outlook,2025, IMF</a:t>
          </a:r>
          <a:endParaRPr b="0" sz="1000" strike="noStrike" u="none">
            <a:effectLst/>
            <a:uFillTx/>
            <a:latin typeface="Times New Roman"/>
          </a:endParaRPr>
        </a:p>
      </cdr:txBody>
    </cdr:sp>
  </cdr:relSizeAnchor>
</c:userShapes>
</file>

<file path=xl/drawings/drawing10.xml><?xml version="1.0" encoding="utf-8"?>
<c:userShapes xmlns:cdr="http://schemas.openxmlformats.org/drawingml/2006/chartDrawing" xmlns:a="http://schemas.openxmlformats.org/drawingml/2006/main" xmlns:c="http://schemas.openxmlformats.org/drawingml/2006/chart" xmlns:r="http://schemas.openxmlformats.org/officeDocument/2006/relationships">
  <cdr:relSizeAnchor>
    <cdr:from>
      <cdr:x>0.0296026375151831</cdr:x>
      <cdr:y>0.135611169945934</cdr:y>
    </cdr:from>
    <cdr:to>
      <cdr:x>0.2440048585806</cdr:x>
      <cdr:y>0.17061479293239</cdr:y>
    </cdr:to>
    <cdr:sp>
      <cdr:nvSpPr>
        <cdr:cNvPr id="64" name="TextBox 4"/>
        <cdr:cNvSpPr/>
      </cdr:nvSpPr>
      <cdr:spPr>
        <a:xfrm>
          <a:off x="307080" y="875880"/>
          <a:ext cx="2224080" cy="22608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0.0370640291514836</cdr:x>
      <cdr:y>0.00551808706315144</cdr:y>
    </cdr:from>
    <cdr:to>
      <cdr:x>0.938504251258025</cdr:x>
      <cdr:y>0.101443620756925</cdr:y>
    </cdr:to>
    <cdr:sp>
      <cdr:nvSpPr>
        <cdr:cNvPr id="65" name="TextBox 2"/>
        <cdr:cNvSpPr/>
      </cdr:nvSpPr>
      <cdr:spPr>
        <a:xfrm>
          <a:off x="384480" y="35640"/>
          <a:ext cx="9351000" cy="61956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Sustainable Development Goals Index (2022)</a:t>
          </a:r>
          <a:endParaRPr b="0" sz="2000" strike="noStrike" u="none">
            <a:effectLst/>
            <a:uFillTx/>
            <a:latin typeface="Times New Roman"/>
          </a:endParaRPr>
        </a:p>
      </cdr:txBody>
    </cdr:sp>
  </cdr:relSizeAnchor>
  <cdr:relSizeAnchor>
    <cdr:from>
      <cdr:x>0</cdr:x>
      <cdr:y>0.925032049495569</cdr:y>
    </cdr:from>
    <cdr:to>
      <cdr:x>0.932882179420441</cdr:x>
      <cdr:y>0.999888523493674</cdr:y>
    </cdr:to>
    <cdr:sp>
      <cdr:nvSpPr>
        <cdr:cNvPr id="66" name="TextBox 1"/>
        <cdr:cNvSpPr/>
      </cdr:nvSpPr>
      <cdr:spPr>
        <a:xfrm>
          <a:off x="0" y="5974560"/>
          <a:ext cx="9677160" cy="48348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lt1">
                  <a:lumMod val="50000"/>
                </a:schemeClr>
              </a:solidFill>
              <a:effectLst/>
              <a:uFillTx/>
              <a:latin typeface="Arial"/>
            </a:rPr>
            <a:t>Source: Ecological Footprint:York University Ecological Footprint Initiative &amp; Global Footprint Network. National Footprint and Biocapacity Accounts, 2025 Edition. Sustainable Development Goals Index source: Sustainable Development Report 2024, UN Sustaindex"</a:t>
          </a:r>
          <a:endParaRPr b="0" sz="1000" strike="noStrike" u="none">
            <a:effectLst/>
            <a:uFillTx/>
            <a:latin typeface="Times New Roman"/>
          </a:endParaRPr>
        </a:p>
      </cdr:txBody>
    </cdr:sp>
  </cdr:relSizeAnchor>
  <cdr:relSizeAnchor>
    <cdr:from>
      <cdr:x>0.0296026375151831</cdr:x>
      <cdr:y>0.135611169945934</cdr:y>
    </cdr:from>
    <cdr:to>
      <cdr:x>0.2440048585806</cdr:x>
      <cdr:y>0.17061479293239</cdr:y>
    </cdr:to>
    <cdr:sp>
      <cdr:nvSpPr>
        <cdr:cNvPr id="67" name="TextBox 4"/>
        <cdr:cNvSpPr/>
      </cdr:nvSpPr>
      <cdr:spPr>
        <a:xfrm>
          <a:off x="307080" y="875880"/>
          <a:ext cx="2224080" cy="22608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0.0370640291514836</cdr:x>
      <cdr:y>0.00551808706315144</cdr:y>
    </cdr:from>
    <cdr:to>
      <cdr:x>0.938504251258025</cdr:x>
      <cdr:y>0.101443620756925</cdr:y>
    </cdr:to>
    <cdr:sp>
      <cdr:nvSpPr>
        <cdr:cNvPr id="68" name="TextBox 2"/>
        <cdr:cNvSpPr/>
      </cdr:nvSpPr>
      <cdr:spPr>
        <a:xfrm>
          <a:off x="384480" y="35640"/>
          <a:ext cx="9351000" cy="61956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Sustainable Development Goals Index (2022)</a:t>
          </a:r>
          <a:endParaRPr b="0" sz="2000" strike="noStrike" u="none">
            <a:effectLst/>
            <a:uFillTx/>
            <a:latin typeface="Times New Roman"/>
          </a:endParaRPr>
        </a:p>
      </cdr:txBody>
    </cdr:sp>
  </cdr:relSizeAnchor>
  <cdr:relSizeAnchor>
    <cdr:from>
      <cdr:x>0</cdr:x>
      <cdr:y>0.925032049495569</cdr:y>
    </cdr:from>
    <cdr:to>
      <cdr:x>0.932882179420441</cdr:x>
      <cdr:y>0.999888523493674</cdr:y>
    </cdr:to>
    <cdr:sp>
      <cdr:nvSpPr>
        <cdr:cNvPr id="69" name="TextBox 1"/>
        <cdr:cNvSpPr/>
      </cdr:nvSpPr>
      <cdr:spPr>
        <a:xfrm>
          <a:off x="0" y="5974560"/>
          <a:ext cx="9677160" cy="48348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lt1">
                  <a:lumMod val="50000"/>
                </a:schemeClr>
              </a:solidFill>
              <a:effectLst/>
              <a:uFillTx/>
              <a:latin typeface="Arial"/>
            </a:rPr>
            <a:t>Source: Ecological Footprint:York University Ecological Footprint Initiative &amp; Global Footprint Network. National Footprint and Biocapacity Accounts, 2025 Edition. Sustainable Development Goals Index source: Sustainable Development Report 2024, UN Sustaindex"</a:t>
          </a:r>
          <a:endParaRPr b="0" sz="1000" strike="noStrike" u="none">
            <a:effectLst/>
            <a:uFillTx/>
            <a:latin typeface="Times New Roman"/>
          </a:endParaRPr>
        </a:p>
      </cdr:txBody>
    </cdr:sp>
  </cdr:relSizeAnchor>
</c:userShapes>
</file>

<file path=xl/drawings/drawing11.xml><?xml version="1.0" encoding="utf-8"?>
<c:userShapes xmlns:cdr="http://schemas.openxmlformats.org/drawingml/2006/chartDrawing" xmlns:a="http://schemas.openxmlformats.org/drawingml/2006/main" xmlns:c="http://schemas.openxmlformats.org/drawingml/2006/chart" xmlns:r="http://schemas.openxmlformats.org/officeDocument/2006/relationships">
  <cdr:relSizeAnchor>
    <cdr:from>
      <cdr:x>0.016904439584852</cdr:x>
      <cdr:y>0.715800636267232</cdr:y>
    </cdr:from>
    <cdr:to>
      <cdr:x>0.235794369814988</cdr:x>
      <cdr:y>0.792878272032148</cdr:y>
    </cdr:to>
    <cdr:sp>
      <cdr:nvSpPr>
        <cdr:cNvPr id="71" name="TextBox 4"/>
        <cdr:cNvSpPr/>
      </cdr:nvSpPr>
      <cdr:spPr>
        <a:xfrm>
          <a:off x="175320" y="4617000"/>
          <a:ext cx="2270160" cy="49716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0.0370717484119546</cdr:x>
      <cdr:y>0.00552547859574706</cdr:y>
    </cdr:from>
    <cdr:to>
      <cdr:x>0.938526155021</cdr:x>
      <cdr:y>0.101467879667355</cdr:y>
    </cdr:to>
    <cdr:sp>
      <cdr:nvSpPr>
        <cdr:cNvPr id="72" name="TextBox 2"/>
        <cdr:cNvSpPr/>
      </cdr:nvSpPr>
      <cdr:spPr>
        <a:xfrm>
          <a:off x="384480" y="35640"/>
          <a:ext cx="9349200" cy="61884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Sustainable Development Goals Index (2022)</a:t>
          </a:r>
          <a:endParaRPr b="0" sz="2000" strike="noStrike" u="none">
            <a:effectLst/>
            <a:uFillTx/>
            <a:latin typeface="Times New Roman"/>
          </a:endParaRPr>
        </a:p>
      </cdr:txBody>
    </cdr:sp>
  </cdr:relSizeAnchor>
  <cdr:relSizeAnchor>
    <cdr:from>
      <cdr:x>0</cdr:x>
      <cdr:y>0.925043255009209</cdr:y>
    </cdr:from>
    <cdr:to>
      <cdr:x>0.932868200909438</cdr:x>
      <cdr:y>0.999888374169783</cdr:y>
    </cdr:to>
    <cdr:sp>
      <cdr:nvSpPr>
        <cdr:cNvPr id="73" name="TextBox 1"/>
        <cdr:cNvSpPr/>
      </cdr:nvSpPr>
      <cdr:spPr>
        <a:xfrm>
          <a:off x="0" y="5966640"/>
          <a:ext cx="9675000" cy="48276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lt1">
                  <a:lumMod val="50000"/>
                </a:schemeClr>
              </a:solidFill>
              <a:effectLst/>
              <a:uFillTx/>
              <a:latin typeface="Arial"/>
            </a:rPr>
            <a:t>Source: Ecological Footprint:York University Ecological Footprint Initiative &amp; Global Footprint Network. National Footprint and Biocapacity Accounts, 2025 Edition. Sustainable Development Goals Index source: Sustainable Development Report 2024, UN Sustaindex"</a:t>
          </a:r>
          <a:endParaRPr b="0" sz="1000" strike="noStrike" u="none">
            <a:effectLst/>
            <a:uFillTx/>
            <a:latin typeface="Times New Roman"/>
          </a:endParaRPr>
        </a:p>
      </cdr:txBody>
    </cdr:sp>
  </cdr:relSizeAnchor>
  <cdr:relSizeAnchor>
    <cdr:from>
      <cdr:x>0.016904439584852</cdr:x>
      <cdr:y>0.715800636267232</cdr:y>
    </cdr:from>
    <cdr:to>
      <cdr:x>0.235794369814988</cdr:x>
      <cdr:y>0.792878272032148</cdr:y>
    </cdr:to>
    <cdr:sp>
      <cdr:nvSpPr>
        <cdr:cNvPr id="74" name="TextBox 4"/>
        <cdr:cNvSpPr/>
      </cdr:nvSpPr>
      <cdr:spPr>
        <a:xfrm>
          <a:off x="175320" y="4617000"/>
          <a:ext cx="2270160" cy="49716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0.0370717484119546</cdr:x>
      <cdr:y>0.00552547859574706</cdr:y>
    </cdr:from>
    <cdr:to>
      <cdr:x>0.938526155021</cdr:x>
      <cdr:y>0.101467879667355</cdr:y>
    </cdr:to>
    <cdr:sp>
      <cdr:nvSpPr>
        <cdr:cNvPr id="75" name="TextBox 2"/>
        <cdr:cNvSpPr/>
      </cdr:nvSpPr>
      <cdr:spPr>
        <a:xfrm>
          <a:off x="384480" y="35640"/>
          <a:ext cx="9349200" cy="61884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Sustainable Development Goals Index (2022)</a:t>
          </a:r>
          <a:endParaRPr b="0" sz="2000" strike="noStrike" u="none">
            <a:effectLst/>
            <a:uFillTx/>
            <a:latin typeface="Times New Roman"/>
          </a:endParaRPr>
        </a:p>
      </cdr:txBody>
    </cdr:sp>
  </cdr:relSizeAnchor>
  <cdr:relSizeAnchor>
    <cdr:from>
      <cdr:x>0</cdr:x>
      <cdr:y>0.925043255009209</cdr:y>
    </cdr:from>
    <cdr:to>
      <cdr:x>0.932868200909438</cdr:x>
      <cdr:y>0.999888374169783</cdr:y>
    </cdr:to>
    <cdr:sp>
      <cdr:nvSpPr>
        <cdr:cNvPr id="76" name="TextBox 1"/>
        <cdr:cNvSpPr/>
      </cdr:nvSpPr>
      <cdr:spPr>
        <a:xfrm>
          <a:off x="0" y="5966640"/>
          <a:ext cx="9675000" cy="48276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lt1">
                  <a:lumMod val="50000"/>
                </a:schemeClr>
              </a:solidFill>
              <a:effectLst/>
              <a:uFillTx/>
              <a:latin typeface="Arial"/>
            </a:rPr>
            <a:t>Source: Ecological Footprint:York University Ecological Footprint Initiative &amp; Global Footprint Network. National Footprint and Biocapacity Accounts, 2025 Edition. Sustainable Development Goals Index source: Sustainable Development Report 2024, UN Sustaindex"</a:t>
          </a:r>
          <a:endParaRPr b="0" sz="1000" strike="noStrike" u="none">
            <a:effectLst/>
            <a:uFillTx/>
            <a:latin typeface="Times New Roman"/>
          </a:endParaRPr>
        </a:p>
      </cdr:txBody>
    </cdr:sp>
  </cdr:relSizeAnchor>
</c:userShapes>
</file>

<file path=xl/drawings/drawing12.xml><?xml version="1.0" encoding="utf-8"?>
<c:userShapes xmlns:cdr="http://schemas.openxmlformats.org/drawingml/2006/chartDrawing" xmlns:a="http://schemas.openxmlformats.org/drawingml/2006/main" xmlns:c="http://schemas.openxmlformats.org/drawingml/2006/chart" xmlns:r="http://schemas.openxmlformats.org/officeDocument/2006/relationships">
  <cdr:relSizeAnchor>
    <cdr:from>
      <cdr:x>0.66119017720106</cdr:x>
      <cdr:y>0.772476450588039</cdr:y>
    </cdr:from>
    <cdr:to>
      <cdr:x>0.768313101716199</cdr:x>
      <cdr:y>0.855972353826431</cdr:y>
    </cdr:to>
    <cdr:sp>
      <cdr:nvSpPr>
        <cdr:cNvPr id="78" name="TextBox 5"/>
        <cdr:cNvSpPr/>
      </cdr:nvSpPr>
      <cdr:spPr>
        <a:xfrm>
          <a:off x="6823800" y="4989240"/>
          <a:ext cx="1105560" cy="53928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50" strike="noStrike" u="none">
              <a:effectLst/>
              <a:uFillTx/>
              <a:latin typeface="Times New Roman"/>
            </a:rPr>
            <a:t>High Human Development</a:t>
          </a:r>
          <a:endParaRPr b="0" sz="1050" strike="noStrike" u="none">
            <a:effectLst/>
            <a:uFillTx/>
            <a:latin typeface="Times New Roman"/>
          </a:endParaRPr>
        </a:p>
        <a:p>
          <a:pPr>
            <a:lnSpc>
              <a:spcPct val="100000"/>
            </a:lnSpc>
          </a:pPr>
          <a:endParaRPr b="0" sz="1050" strike="noStrike" u="none">
            <a:effectLst/>
            <a:uFillTx/>
            <a:latin typeface="Times New Roman"/>
          </a:endParaRPr>
        </a:p>
      </cdr:txBody>
    </cdr:sp>
  </cdr:relSizeAnchor>
  <cdr:relSizeAnchor>
    <cdr:from>
      <cdr:x>0.792486395981582</cdr:x>
      <cdr:y>0.77091577949947</cdr:y>
    </cdr:from>
    <cdr:to>
      <cdr:x>0.911922701269708</cdr:x>
      <cdr:y>0.836686918231983</cdr:y>
    </cdr:to>
    <cdr:sp>
      <cdr:nvSpPr>
        <cdr:cNvPr id="79" name="TextBox 1"/>
        <cdr:cNvSpPr/>
      </cdr:nvSpPr>
      <cdr:spPr>
        <a:xfrm>
          <a:off x="8178840" y="4979160"/>
          <a:ext cx="1232640" cy="42480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50" strike="noStrike" u="none">
              <a:effectLst/>
              <a:uFillTx/>
              <a:latin typeface="Calibri"/>
            </a:rPr>
            <a:t>Very High Human Development</a:t>
          </a:r>
          <a:endParaRPr b="0" sz="1050" strike="noStrike" u="none">
            <a:effectLst/>
            <a:uFillTx/>
            <a:latin typeface="Times New Roman"/>
          </a:endParaRPr>
        </a:p>
        <a:p>
          <a:pPr>
            <a:lnSpc>
              <a:spcPct val="100000"/>
            </a:lnSpc>
            <a:tabLst>
              <a:tab algn="l" pos="0"/>
            </a:tabLst>
          </a:pPr>
          <a:endParaRPr b="0" sz="1050" strike="noStrike" u="none">
            <a:effectLst/>
            <a:uFillTx/>
            <a:latin typeface="Times New Roman"/>
          </a:endParaRPr>
        </a:p>
      </cdr:txBody>
    </cdr:sp>
  </cdr:relSizeAnchor>
  <cdr:relSizeAnchor>
    <cdr:from>
      <cdr:x>0.658399609320497</cdr:x>
      <cdr:y>0.124797948832284</cdr:y>
    </cdr:from>
    <cdr:to>
      <cdr:x>0.935712292451514</cdr:x>
      <cdr:y>0.195083886071011</cdr:y>
    </cdr:to>
    <cdr:sp>
      <cdr:nvSpPr>
        <cdr:cNvPr id="80" name="Rectangle 7"/>
        <cdr:cNvSpPr/>
      </cdr:nvSpPr>
      <cdr:spPr>
        <a:xfrm>
          <a:off x="6795000" y="806040"/>
          <a:ext cx="2862000" cy="453960"/>
        </a:xfrm>
        <a:prstGeom prst="rect">
          <a:avLst/>
        </a:prstGeom>
        <a:solidFill>
          <a:srgbClr val="4f81bd">
            <a:alpha val="17000"/>
          </a:srgbClr>
        </a:solidFill>
        <a:ln w="25400">
          <a:noFill/>
        </a:ln>
      </cdr:spPr>
      <cdr:style>
        <a:lnRef idx="2">
          <a:schemeClr val="accent1">
            <a:shade val="50000"/>
          </a:schemeClr>
        </a:lnRef>
        <a:fillRef idx="1">
          <a:schemeClr val="accent1"/>
        </a:fillRef>
        <a:effectRef idx="0">
          <a:schemeClr val="accent1"/>
        </a:effectRef>
        <a:fontRef idx="minor"/>
      </cdr:style>
      <cdr:txBody>
        <a:bodyPr lIns="90000" rIns="90000" tIns="45000" bIns="45000" anchor="ctr" anchorCtr="1">
          <a:noAutofit/>
        </a:bodyPr>
        <a:p>
          <a:pPr>
            <a:lnSpc>
              <a:spcPct val="100000"/>
            </a:lnSpc>
            <a:tabLst>
              <a:tab algn="l" pos="0"/>
            </a:tabLst>
          </a:pPr>
          <a:r>
            <a:rPr b="0" lang="en-US" sz="1100" strike="noStrike" u="none">
              <a:solidFill>
                <a:srgbClr val="000000"/>
              </a:solidFill>
              <a:effectLst/>
              <a:uFillTx/>
              <a:latin typeface="Calibri"/>
            </a:rPr>
            <a:t>Global Sustainable Development Quadrant</a:t>
          </a:r>
          <a:endParaRPr b="0" sz="1100" strike="noStrike" u="none">
            <a:effectLst/>
            <a:uFillTx/>
            <a:latin typeface="Times New Roman"/>
          </a:endParaRPr>
        </a:p>
      </cdr:txBody>
    </cdr:sp>
  </cdr:relSizeAnchor>
  <cdr:relSizeAnchor>
    <cdr:from>
      <cdr:x>0.0265452769638621</cdr:x>
      <cdr:y>0.0074131876706984</cdr:y>
    </cdr:from>
    <cdr:to>
      <cdr:x>0.93599134923957</cdr:x>
      <cdr:y>0.0884566077699125</cdr:y>
    </cdr:to>
    <cdr:sp>
      <cdr:nvSpPr>
        <cdr:cNvPr id="81" name="TextBox 2"/>
        <cdr:cNvSpPr/>
      </cdr:nvSpPr>
      <cdr:spPr>
        <a:xfrm>
          <a:off x="273960" y="47880"/>
          <a:ext cx="9385920" cy="52344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Human Development Index of Countries (2022)</a:t>
          </a:r>
          <a:endParaRPr b="0" sz="2000" strike="noStrike" u="none">
            <a:effectLst/>
            <a:uFillTx/>
            <a:latin typeface="Times New Roman"/>
          </a:endParaRPr>
        </a:p>
      </cdr:txBody>
    </cdr:sp>
  </cdr:relSizeAnchor>
  <cdr:relSizeAnchor>
    <cdr:from>
      <cdr:x>0</cdr:x>
      <cdr:y>0.925032049495569</cdr:y>
    </cdr:from>
    <cdr:to>
      <cdr:x>0.924968606111344</cdr:x>
      <cdr:y>0.999888523493674</cdr:y>
    </cdr:to>
    <cdr:sp>
      <cdr:nvSpPr>
        <cdr:cNvPr id="82" name="TextBox 1"/>
        <cdr:cNvSpPr/>
      </cdr:nvSpPr>
      <cdr:spPr>
        <a:xfrm>
          <a:off x="0" y="5974560"/>
          <a:ext cx="9546120" cy="48348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accent3">
                  <a:lumMod val="75000"/>
                </a:schemeClr>
              </a:solidFill>
              <a:effectLst/>
              <a:uFillTx/>
              <a:latin typeface="Arial"/>
            </a:rPr>
            <a:t>Source: Ecological Footprint: York University Ecological Footprint Initiative &amp; Global Footprint Network. National Footprint and Biocapacity Accounts, 2025 Edition.  Human Development Index: Human Development Report, 2025, UNDP.</a:t>
          </a:r>
          <a:endParaRPr b="0" sz="1000" strike="noStrike" u="none">
            <a:effectLst/>
            <a:uFillTx/>
            <a:latin typeface="Times New Roman"/>
          </a:endParaRPr>
        </a:p>
      </cdr:txBody>
    </cdr:sp>
  </cdr:relSizeAnchor>
  <cdr:relSizeAnchor>
    <cdr:from>
      <cdr:x>0.014336542486396</cdr:x>
      <cdr:y>0.148765397692436</cdr:y>
    </cdr:from>
    <cdr:to>
      <cdr:x>0.273475652295242</cdr:x>
      <cdr:y>0.190513349311633</cdr:y>
    </cdr:to>
    <cdr:sp>
      <cdr:nvSpPr>
        <cdr:cNvPr id="83" name="TextBox 1"/>
        <cdr:cNvSpPr/>
      </cdr:nvSpPr>
      <cdr:spPr>
        <a:xfrm>
          <a:off x="147960" y="960840"/>
          <a:ext cx="2674440" cy="26964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dr:relSizeAnchor>
    <cdr:from>
      <cdr:x>0.66119017720106</cdr:x>
      <cdr:y>0.772476450588039</cdr:y>
    </cdr:from>
    <cdr:to>
      <cdr:x>0.768313101716199</cdr:x>
      <cdr:y>0.855972353826431</cdr:y>
    </cdr:to>
    <cdr:sp>
      <cdr:nvSpPr>
        <cdr:cNvPr id="84" name="TextBox 5"/>
        <cdr:cNvSpPr/>
      </cdr:nvSpPr>
      <cdr:spPr>
        <a:xfrm>
          <a:off x="6823800" y="4989240"/>
          <a:ext cx="1105560" cy="539280"/>
        </a:xfrm>
        <a:prstGeom prst="rect">
          <a:avLst/>
        </a:prstGeom>
        <a:noFill/>
        <a:ln w="0">
          <a:noFill/>
        </a:ln>
      </cdr:spPr>
      <cdr:style>
        <a:lnRef idx="0"/>
        <a:fillRef idx="0"/>
        <a:effectRef idx="0"/>
        <a:fontRef idx="minor"/>
      </cdr:style>
      <cdr:txBody>
        <a:bodyPr vertOverflow="clip" lIns="90000" rIns="90000" tIns="45000" bIns="45000" anchor="t">
          <a:noAutofit/>
        </a:bodyPr>
        <a:p>
          <a:pPr>
            <a:lnSpc>
              <a:spcPct val="100000"/>
            </a:lnSpc>
          </a:pPr>
          <a:r>
            <a:rPr b="0" lang="en-US" sz="1050" strike="noStrike" u="none">
              <a:effectLst/>
              <a:uFillTx/>
              <a:latin typeface="Times New Roman"/>
            </a:rPr>
            <a:t>High Human Development</a:t>
          </a:r>
          <a:endParaRPr b="0" sz="1050" strike="noStrike" u="none">
            <a:effectLst/>
            <a:uFillTx/>
            <a:latin typeface="Times New Roman"/>
          </a:endParaRPr>
        </a:p>
        <a:p>
          <a:pPr>
            <a:lnSpc>
              <a:spcPct val="100000"/>
            </a:lnSpc>
          </a:pPr>
          <a:endParaRPr b="0" sz="1050" strike="noStrike" u="none">
            <a:effectLst/>
            <a:uFillTx/>
            <a:latin typeface="Times New Roman"/>
          </a:endParaRPr>
        </a:p>
      </cdr:txBody>
    </cdr:sp>
  </cdr:relSizeAnchor>
  <cdr:relSizeAnchor>
    <cdr:from>
      <cdr:x>0.792486395981582</cdr:x>
      <cdr:y>0.77091577949947</cdr:y>
    </cdr:from>
    <cdr:to>
      <cdr:x>0.911922701269708</cdr:x>
      <cdr:y>0.836686918231983</cdr:y>
    </cdr:to>
    <cdr:sp>
      <cdr:nvSpPr>
        <cdr:cNvPr id="85" name="TextBox 1"/>
        <cdr:cNvSpPr/>
      </cdr:nvSpPr>
      <cdr:spPr>
        <a:xfrm>
          <a:off x="8178840" y="4979160"/>
          <a:ext cx="1232640" cy="42480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50" strike="noStrike" u="none">
              <a:effectLst/>
              <a:uFillTx/>
              <a:latin typeface="Calibri"/>
            </a:rPr>
            <a:t>Very High Human Development</a:t>
          </a:r>
          <a:endParaRPr b="0" sz="1050" strike="noStrike" u="none">
            <a:effectLst/>
            <a:uFillTx/>
            <a:latin typeface="Times New Roman"/>
          </a:endParaRPr>
        </a:p>
        <a:p>
          <a:pPr>
            <a:lnSpc>
              <a:spcPct val="100000"/>
            </a:lnSpc>
            <a:tabLst>
              <a:tab algn="l" pos="0"/>
            </a:tabLst>
          </a:pPr>
          <a:endParaRPr b="0" sz="1050" strike="noStrike" u="none">
            <a:effectLst/>
            <a:uFillTx/>
            <a:latin typeface="Times New Roman"/>
          </a:endParaRPr>
        </a:p>
      </cdr:txBody>
    </cdr:sp>
  </cdr:relSizeAnchor>
  <cdr:relSizeAnchor>
    <cdr:from>
      <cdr:x>0.658399609320497</cdr:x>
      <cdr:y>0.124797948832284</cdr:y>
    </cdr:from>
    <cdr:to>
      <cdr:x>0.935712292451514</cdr:x>
      <cdr:y>0.195083886071011</cdr:y>
    </cdr:to>
    <cdr:sp>
      <cdr:nvSpPr>
        <cdr:cNvPr id="86" name="Rectangle 7"/>
        <cdr:cNvSpPr/>
      </cdr:nvSpPr>
      <cdr:spPr>
        <a:xfrm>
          <a:off x="6795000" y="806040"/>
          <a:ext cx="2862000" cy="453960"/>
        </a:xfrm>
        <a:prstGeom prst="rect">
          <a:avLst/>
        </a:prstGeom>
        <a:solidFill>
          <a:srgbClr val="4f81bd">
            <a:alpha val="17000"/>
          </a:srgbClr>
        </a:solidFill>
        <a:ln w="25400">
          <a:noFill/>
        </a:ln>
      </cdr:spPr>
      <cdr:style>
        <a:lnRef idx="2">
          <a:schemeClr val="accent1">
            <a:shade val="50000"/>
          </a:schemeClr>
        </a:lnRef>
        <a:fillRef idx="1">
          <a:schemeClr val="accent1"/>
        </a:fillRef>
        <a:effectRef idx="0">
          <a:schemeClr val="accent1"/>
        </a:effectRef>
        <a:fontRef idx="minor"/>
      </cdr:style>
      <cdr:txBody>
        <a:bodyPr lIns="90000" rIns="90000" tIns="45000" bIns="45000" anchor="ctr" anchorCtr="1">
          <a:noAutofit/>
        </a:bodyPr>
        <a:p>
          <a:pPr>
            <a:lnSpc>
              <a:spcPct val="100000"/>
            </a:lnSpc>
            <a:tabLst>
              <a:tab algn="l" pos="0"/>
            </a:tabLst>
          </a:pPr>
          <a:r>
            <a:rPr b="0" lang="en-US" sz="1100" strike="noStrike" u="none">
              <a:solidFill>
                <a:srgbClr val="000000"/>
              </a:solidFill>
              <a:effectLst/>
              <a:uFillTx/>
              <a:latin typeface="Calibri"/>
            </a:rPr>
            <a:t>Global Sustainable Development Quadrant</a:t>
          </a:r>
          <a:endParaRPr b="0" sz="1100" strike="noStrike" u="none">
            <a:effectLst/>
            <a:uFillTx/>
            <a:latin typeface="Times New Roman"/>
          </a:endParaRPr>
        </a:p>
      </cdr:txBody>
    </cdr:sp>
  </cdr:relSizeAnchor>
  <cdr:relSizeAnchor>
    <cdr:from>
      <cdr:x>0.0265452769638621</cdr:x>
      <cdr:y>0.0074131876706984</cdr:y>
    </cdr:from>
    <cdr:to>
      <cdr:x>0.93599134923957</cdr:x>
      <cdr:y>0.0884566077699125</cdr:y>
    </cdr:to>
    <cdr:sp>
      <cdr:nvSpPr>
        <cdr:cNvPr id="87" name="TextBox 2"/>
        <cdr:cNvSpPr/>
      </cdr:nvSpPr>
      <cdr:spPr>
        <a:xfrm>
          <a:off x="273960" y="47880"/>
          <a:ext cx="9385920" cy="523440"/>
        </a:xfrm>
        <a:prstGeom prst="rect">
          <a:avLst/>
        </a:prstGeom>
        <a:noFill/>
        <a:ln w="0">
          <a:noFill/>
        </a:ln>
      </cdr:spPr>
      <cdr:style>
        <a:lnRef idx="0"/>
        <a:fillRef idx="0"/>
        <a:effectRef idx="0"/>
        <a:fontRef idx="minor"/>
      </cdr:style>
      <cdr:txBody>
        <a:bodyPr vertOverflow="clip" lIns="90000" rIns="90000" tIns="45000" bIns="45000" anchor="ctr">
          <a:noAutofit/>
        </a:bodyPr>
        <a:p>
          <a:pPr algn="ctr">
            <a:lnSpc>
              <a:spcPct val="100000"/>
            </a:lnSpc>
          </a:pPr>
          <a:r>
            <a:rPr b="1" lang="en-US" sz="2000" strike="noStrike" u="none">
              <a:solidFill>
                <a:srgbClr val="000000"/>
              </a:solidFill>
              <a:effectLst/>
              <a:uFillTx/>
              <a:latin typeface="Arial"/>
            </a:rPr>
            <a:t>Ecological Footprint and Human Development Index of Countries (2022)</a:t>
          </a:r>
          <a:endParaRPr b="0" sz="2000" strike="noStrike" u="none">
            <a:effectLst/>
            <a:uFillTx/>
            <a:latin typeface="Times New Roman"/>
          </a:endParaRPr>
        </a:p>
      </cdr:txBody>
    </cdr:sp>
  </cdr:relSizeAnchor>
  <cdr:relSizeAnchor>
    <cdr:from>
      <cdr:x>0</cdr:x>
      <cdr:y>0.925032049495569</cdr:y>
    </cdr:from>
    <cdr:to>
      <cdr:x>0.924968606111344</cdr:x>
      <cdr:y>0.999888523493674</cdr:y>
    </cdr:to>
    <cdr:sp>
      <cdr:nvSpPr>
        <cdr:cNvPr id="88" name="TextBox 1"/>
        <cdr:cNvSpPr/>
      </cdr:nvSpPr>
      <cdr:spPr>
        <a:xfrm>
          <a:off x="0" y="5974560"/>
          <a:ext cx="9546120" cy="48348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chemeClr val="accent3">
                  <a:lumMod val="75000"/>
                </a:schemeClr>
              </a:solidFill>
              <a:effectLst/>
              <a:uFillTx/>
              <a:latin typeface="Arial"/>
            </a:rPr>
            <a:t>Source: Ecological Footprint: York University Ecological Footprint Initiative &amp; Global Footprint Network. National Footprint and Biocapacity Accounts, 2025 Edition.  Human Development Index: Human Development Report, 2025, UNDP.</a:t>
          </a:r>
          <a:endParaRPr b="0" sz="1000" strike="noStrike" u="none">
            <a:effectLst/>
            <a:uFillTx/>
            <a:latin typeface="Times New Roman"/>
          </a:endParaRPr>
        </a:p>
      </cdr:txBody>
    </cdr:sp>
  </cdr:relSizeAnchor>
  <cdr:relSizeAnchor>
    <cdr:from>
      <cdr:x>0.014336542486396</cdr:x>
      <cdr:y>0.148765397692436</cdr:y>
    </cdr:from>
    <cdr:to>
      <cdr:x>0.273475652295242</cdr:x>
      <cdr:y>0.190513349311633</cdr:y>
    </cdr:to>
    <cdr:sp>
      <cdr:nvSpPr>
        <cdr:cNvPr id="89" name="TextBox 1"/>
        <cdr:cNvSpPr/>
      </cdr:nvSpPr>
      <cdr:spPr>
        <a:xfrm>
          <a:off x="147960" y="960840"/>
          <a:ext cx="2674440" cy="269640"/>
        </a:xfrm>
        <a:prstGeom prst="rect">
          <a:avLst/>
        </a:prstGeom>
        <a:noFill/>
        <a:ln w="0">
          <a:noFill/>
        </a:ln>
      </cdr:spPr>
      <cdr:style>
        <a:lnRef idx="0"/>
        <a:fillRef idx="0"/>
        <a:effectRef idx="0"/>
        <a:fontRef idx="minor"/>
      </cdr:style>
      <cdr:txBody>
        <a:bodyPr lIns="90000" rIns="90000" tIns="45000" bIns="45000" anchor="t">
          <a:noAutofit/>
        </a:bodyPr>
        <a:p>
          <a:pPr>
            <a:lnSpc>
              <a:spcPct val="100000"/>
            </a:lnSpc>
            <a:tabLst>
              <a:tab algn="l" pos="0"/>
            </a:tabLst>
          </a:pPr>
          <a:r>
            <a:rPr b="0" lang="en-US" sz="1000" strike="noStrike" u="none">
              <a:solidFill>
                <a:srgbClr val="000000"/>
              </a:solidFill>
              <a:effectLst/>
              <a:uFillTx/>
              <a:latin typeface="Arial"/>
            </a:rPr>
            <a:t>World Biocapacity per person</a:t>
          </a:r>
          <a:endParaRPr b="0" sz="1000" strike="noStrike" u="none">
            <a:effectLst/>
            <a:uFillTx/>
            <a:latin typeface="Times New Roman"/>
          </a:endParaRPr>
        </a:p>
      </cdr:txBody>
    </cdr:sp>
  </cdr:relSizeAnchor>
</c:userShapes>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210</xdr:row>
      <xdr:rowOff>173160</xdr:rowOff>
    </xdr:from>
    <xdr:to>
      <xdr:col>11</xdr:col>
      <xdr:colOff>584280</xdr:colOff>
      <xdr:row>227</xdr:row>
      <xdr:rowOff>135720</xdr:rowOff>
    </xdr:to>
    <xdr:sp>
      <xdr:nvSpPr>
        <xdr:cNvPr id="97" name="TextBox 1"/>
        <xdr:cNvSpPr/>
      </xdr:nvSpPr>
      <xdr:spPr>
        <a:xfrm>
          <a:off x="0" y="43315560"/>
          <a:ext cx="12906000" cy="3201120"/>
        </a:xfrm>
        <a:prstGeom prst="rect">
          <a:avLst/>
        </a:prstGeom>
        <a:noFill/>
        <a:ln w="0">
          <a:solidFill>
            <a:srgbClr val="000000"/>
          </a:solidFill>
        </a:ln>
      </xdr:spPr>
      <xdr:style>
        <a:lnRef idx="0"/>
        <a:fillRef idx="0"/>
        <a:effectRef idx="0"/>
        <a:fontRef idx="minor"/>
      </xdr:style>
      <xdr:txBody>
        <a:bodyPr vertOverflow="clip" lIns="90000" rIns="90000" tIns="45000" bIns="45000" anchor="t">
          <a:noAutofit/>
        </a:bodyPr>
        <a:p>
          <a:pPr>
            <a:lnSpc>
              <a:spcPct val="100000"/>
            </a:lnSpc>
          </a:pPr>
          <a:r>
            <a:rPr b="1" lang="en-US" sz="1400" strike="noStrike" u="none">
              <a:solidFill>
                <a:schemeClr val="dk1"/>
              </a:solidFill>
              <a:effectLst/>
              <a:uFillTx/>
              <a:latin typeface="Calibri"/>
            </a:rPr>
            <a:t>Data </a:t>
          </a:r>
          <a:endParaRPr b="0" lang="fr-FR" sz="1400" strike="noStrike" u="none">
            <a:effectLst/>
            <a:uFillTx/>
            <a:latin typeface="Times New Roman"/>
          </a:endParaRPr>
        </a:p>
        <a:p>
          <a:pPr>
            <a:lnSpc>
              <a:spcPct val="100000"/>
            </a:lnSpc>
          </a:pPr>
          <a:r>
            <a:rPr b="1" lang="en-US" sz="1400" strike="noStrike" u="none">
              <a:solidFill>
                <a:schemeClr val="dk1"/>
              </a:solidFill>
              <a:effectLst/>
              <a:uFillTx/>
              <a:latin typeface="Calibri"/>
            </a:rPr>
            <a:t>Quality</a:t>
          </a:r>
          <a:r>
            <a:rPr b="0" lang="en-US" sz="1400" strike="noStrike" u="none">
              <a:solidFill>
                <a:schemeClr val="dk1"/>
              </a:solidFill>
              <a:effectLst/>
              <a:uFillTx/>
              <a:latin typeface="Calibri"/>
            </a:rPr>
            <a:t>	</a:t>
          </a:r>
          <a:r>
            <a:rPr b="1" lang="en-US" sz="1400" strike="noStrike" u="none">
              <a:solidFill>
                <a:schemeClr val="dk1"/>
              </a:solidFill>
              <a:effectLst/>
              <a:uFillTx/>
              <a:latin typeface="Calibri"/>
            </a:rPr>
            <a:t>Criteria for Data Quality scores for publication of latest results</a:t>
          </a:r>
          <a:endParaRPr b="0" lang="fr-FR" sz="1400" strike="noStrike" u="none">
            <a:effectLst/>
            <a:uFillTx/>
            <a:latin typeface="Times New Roman"/>
          </a:endParaRPr>
        </a:p>
        <a:p>
          <a:pPr>
            <a:lnSpc>
              <a:spcPct val="100000"/>
            </a:lnSpc>
          </a:pPr>
          <a:endParaRPr b="0" lang="fr-FR" sz="1400" strike="noStrike" u="none">
            <a:effectLst/>
            <a:uFillTx/>
            <a:latin typeface="Times New Roman"/>
          </a:endParaRPr>
        </a:p>
        <a:p>
          <a:pPr>
            <a:lnSpc>
              <a:spcPct val="100000"/>
            </a:lnSpc>
          </a:pPr>
          <a:r>
            <a:rPr b="1" lang="en-US" sz="1400" strike="noStrike" u="none">
              <a:solidFill>
                <a:schemeClr val="dk1"/>
              </a:solidFill>
              <a:effectLst/>
              <a:uFillTx/>
              <a:latin typeface="Calibri"/>
            </a:rPr>
            <a:t>A</a:t>
          </a:r>
          <a:r>
            <a:rPr b="1" lang="en-US" sz="1400" strike="noStrike" u="none">
              <a:solidFill>
                <a:schemeClr val="dk1"/>
              </a:solidFill>
              <a:effectLst/>
              <a:uFillTx/>
              <a:latin typeface="Calibri"/>
            </a:rPr>
            <a:t>	</a:t>
          </a:r>
          <a:r>
            <a:rPr b="0" lang="en-US" sz="1400" strike="noStrike" u="none">
              <a:solidFill>
                <a:schemeClr val="dk1"/>
              </a:solidFill>
              <a:effectLst/>
              <a:uFillTx/>
              <a:latin typeface="Calibri"/>
            </a:rPr>
            <a:t>No component of BC or EF is unreliable or unlikely for the latest year or estimate year.</a:t>
          </a:r>
          <a:endParaRPr b="0" lang="fr-FR" sz="1400" strike="noStrike" u="none">
            <a:effectLst/>
            <a:uFillTx/>
            <a:latin typeface="Times New Roman"/>
          </a:endParaRPr>
        </a:p>
        <a:p>
          <a:pPr>
            <a:lnSpc>
              <a:spcPct val="100000"/>
            </a:lnSpc>
          </a:pPr>
          <a:endParaRPr b="0" lang="fr-FR" sz="1400" strike="noStrike" u="none">
            <a:effectLst/>
            <a:uFillTx/>
            <a:latin typeface="Times New Roman"/>
          </a:endParaRPr>
        </a:p>
        <a:p>
          <a:pPr>
            <a:lnSpc>
              <a:spcPct val="100000"/>
            </a:lnSpc>
          </a:pPr>
          <a:r>
            <a:rPr b="1" lang="en-US" sz="1400" strike="noStrike" u="none">
              <a:solidFill>
                <a:schemeClr val="dk1"/>
              </a:solidFill>
              <a:effectLst/>
              <a:uFillTx/>
              <a:latin typeface="Calibri"/>
            </a:rPr>
            <a:t>B</a:t>
          </a:r>
          <a:r>
            <a:rPr b="1" lang="en-US" sz="1400" strike="noStrike" u="none">
              <a:solidFill>
                <a:schemeClr val="dk1"/>
              </a:solidFill>
              <a:effectLst/>
              <a:uFillTx/>
              <a:latin typeface="Calibri"/>
            </a:rPr>
            <a:t>	</a:t>
          </a:r>
          <a:r>
            <a:rPr b="0" lang="en-US" sz="1400" strike="noStrike" u="none">
              <a:solidFill>
                <a:schemeClr val="dk1"/>
              </a:solidFill>
              <a:effectLst/>
              <a:uFillTx/>
              <a:latin typeface="Calibri"/>
            </a:rPr>
            <a:t>Some individual components of the EF or BC are unlikely in the latest data year or estimate year. </a:t>
          </a:r>
          <a:endParaRPr b="0" lang="fr-FR" sz="1400" strike="noStrike" u="none">
            <a:effectLst/>
            <a:uFillTx/>
            <a:latin typeface="Times New Roman"/>
          </a:endParaRPr>
        </a:p>
        <a:p>
          <a:pPr>
            <a:lnSpc>
              <a:spcPct val="100000"/>
            </a:lnSpc>
          </a:pPr>
          <a:endParaRPr b="0" lang="fr-FR" sz="1800" strike="noStrike" u="none">
            <a:effectLst/>
            <a:uFillTx/>
            <a:latin typeface="Times New Roman"/>
          </a:endParaRPr>
        </a:p>
        <a:p>
          <a:pPr defTabSz="914400">
            <a:lnSpc>
              <a:spcPct val="100000"/>
            </a:lnSpc>
            <a:tabLst>
              <a:tab algn="l" pos="0"/>
            </a:tabLst>
          </a:pPr>
          <a:r>
            <a:rPr b="0" lang="en-US" sz="1400" strike="noStrike" u="none">
              <a:solidFill>
                <a:schemeClr val="dk1"/>
              </a:solidFill>
              <a:effectLst/>
              <a:uFillTx/>
              <a:latin typeface="Calibri"/>
            </a:rPr>
            <a:t>For a full description of data quality and scores, see https://www.footprintnetwork.org/data-quality-scores/</a:t>
          </a:r>
          <a:br/>
          <a:r>
            <a:rPr b="0" lang="en-US" sz="1400" strike="noStrike" u="none">
              <a:solidFill>
                <a:schemeClr val="dk1"/>
              </a:solidFill>
              <a:effectLst/>
              <a:uFillTx/>
              <a:latin typeface="Calibri"/>
            </a:rPr>
            <a:t>	</a:t>
          </a:r>
          <a:endParaRPr b="0" lang="fr-FR" sz="1400" strike="noStrike" u="none">
            <a:effectLst/>
            <a:uFillTx/>
            <a:latin typeface="Times New Roman"/>
          </a:endParaRPr>
        </a:p>
        <a:p>
          <a:pPr defTabSz="914400">
            <a:lnSpc>
              <a:spcPct val="100000"/>
            </a:lnSpc>
            <a:tabLst>
              <a:tab algn="l" pos="0"/>
            </a:tabLst>
          </a:pPr>
          <a:r>
            <a:rPr b="1" lang="en-US" sz="1400" strike="noStrike" u="none">
              <a:solidFill>
                <a:schemeClr val="dk1"/>
              </a:solidFill>
              <a:effectLst/>
              <a:uFillTx/>
              <a:latin typeface="Calibri"/>
            </a:rPr>
            <a:t>Note: </a:t>
          </a:r>
          <a:r>
            <a:rPr b="0" lang="en-US" sz="1400" strike="noStrike" u="none">
              <a:solidFill>
                <a:schemeClr val="dk1"/>
              </a:solidFill>
              <a:effectLst/>
              <a:uFillTx/>
              <a:latin typeface="Calibri"/>
            </a:rPr>
            <a:t>Through further nation-specific research, preferably in collaborations with researchers from those countries (particularly from government agencies) it is possible that the Data Quality score (i.e., the quality of the results) can be improved. Improved data sets, methodological improvements in the National Footprint Accounts, and better data cleaning processes have also helped to increase the Data Score of some country results in past Editions, as is likely in the future.</a:t>
          </a:r>
          <a:endParaRPr b="0" lang="fr-FR" sz="1400" strike="noStrike" u="none">
            <a:effectLst/>
            <a:uFillTx/>
            <a:latin typeface="Times New Roman"/>
          </a:endParaRPr>
        </a:p>
      </xdr:txBody>
    </xdr:sp>
    <xdr:clientData/>
  </xdr:twoCellAnchor>
  <xdr:twoCellAnchor editAs="oneCell">
    <xdr:from>
      <xdr:col>15</xdr:col>
      <xdr:colOff>265680</xdr:colOff>
      <xdr:row>0</xdr:row>
      <xdr:rowOff>8640</xdr:rowOff>
    </xdr:from>
    <xdr:to>
      <xdr:col>17</xdr:col>
      <xdr:colOff>457920</xdr:colOff>
      <xdr:row>2</xdr:row>
      <xdr:rowOff>319680</xdr:rowOff>
    </xdr:to>
    <xdr:pic>
      <xdr:nvPicPr>
        <xdr:cNvPr id="98" name="Picture 5" descr="GFN_primary photo highres.jpg">
          <a:hlinkClick r:id="rId1"/>
        </xdr:cNvPr>
        <xdr:cNvPicPr/>
      </xdr:nvPicPr>
      <xdr:blipFill>
        <a:blip r:embed="rId2"/>
        <a:stretch/>
      </xdr:blipFill>
      <xdr:spPr>
        <a:xfrm>
          <a:off x="16371720" y="8640"/>
          <a:ext cx="2225520" cy="961200"/>
        </a:xfrm>
        <a:prstGeom prst="rect">
          <a:avLst/>
        </a:prstGeom>
        <a:noFill/>
        <a:ln w="0">
          <a:noFill/>
        </a:ln>
      </xdr:spPr>
    </xdr:pic>
    <xdr:clientData/>
  </xdr:twoCellAnchor>
  <xdr:twoCellAnchor editAs="oneCell">
    <xdr:from>
      <xdr:col>18</xdr:col>
      <xdr:colOff>5400</xdr:colOff>
      <xdr:row>0</xdr:row>
      <xdr:rowOff>85680</xdr:rowOff>
    </xdr:from>
    <xdr:to>
      <xdr:col>20</xdr:col>
      <xdr:colOff>531360</xdr:colOff>
      <xdr:row>2</xdr:row>
      <xdr:rowOff>234360</xdr:rowOff>
    </xdr:to>
    <xdr:pic>
      <xdr:nvPicPr>
        <xdr:cNvPr id="99" name="Picture 6" descr="">
          <a:hlinkClick r:id="rId3"/>
        </xdr:cNvPr>
        <xdr:cNvPicPr/>
      </xdr:nvPicPr>
      <xdr:blipFill>
        <a:blip r:embed="rId4"/>
        <a:stretch/>
      </xdr:blipFill>
      <xdr:spPr>
        <a:xfrm>
          <a:off x="19010880" y="85680"/>
          <a:ext cx="2268000" cy="798840"/>
        </a:xfrm>
        <a:prstGeom prst="rect">
          <a:avLst/>
        </a:prstGeom>
        <a:noFill/>
        <a:ln w="0">
          <a:noFill/>
        </a:ln>
      </xdr:spPr>
    </xdr:pic>
    <xdr:clientData/>
  </xdr:twoCellAnchor>
  <xdr:twoCellAnchor editAs="oneCell">
    <xdr:from>
      <xdr:col>21</xdr:col>
      <xdr:colOff>9360</xdr:colOff>
      <xdr:row>0</xdr:row>
      <xdr:rowOff>0</xdr:rowOff>
    </xdr:from>
    <xdr:to>
      <xdr:col>23</xdr:col>
      <xdr:colOff>230040</xdr:colOff>
      <xdr:row>3</xdr:row>
      <xdr:rowOff>91800</xdr:rowOff>
    </xdr:to>
    <xdr:pic>
      <xdr:nvPicPr>
        <xdr:cNvPr id="100" name="Picture 7" descr="">
          <a:hlinkClick r:id="rId5"/>
        </xdr:cNvPr>
        <xdr:cNvPicPr/>
      </xdr:nvPicPr>
      <xdr:blipFill>
        <a:blip r:embed="rId6"/>
        <a:stretch/>
      </xdr:blipFill>
      <xdr:spPr>
        <a:xfrm>
          <a:off x="21622680" y="0"/>
          <a:ext cx="2365200" cy="1113480"/>
        </a:xfrm>
        <a:prstGeom prst="rect">
          <a:avLst/>
        </a:prstGeom>
        <a:noFill/>
        <a:ln w="0">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oneCell">
    <xdr:from>
      <xdr:col>15</xdr:col>
      <xdr:colOff>265680</xdr:colOff>
      <xdr:row>0</xdr:row>
      <xdr:rowOff>8640</xdr:rowOff>
    </xdr:from>
    <xdr:to>
      <xdr:col>17</xdr:col>
      <xdr:colOff>457920</xdr:colOff>
      <xdr:row>2</xdr:row>
      <xdr:rowOff>321840</xdr:rowOff>
    </xdr:to>
    <xdr:pic>
      <xdr:nvPicPr>
        <xdr:cNvPr id="101" name="Picture 2" descr="GFN_primary photo highres.jpg">
          <a:hlinkClick r:id="rId1"/>
        </xdr:cNvPr>
        <xdr:cNvPicPr/>
      </xdr:nvPicPr>
      <xdr:blipFill>
        <a:blip r:embed="rId2"/>
        <a:stretch/>
      </xdr:blipFill>
      <xdr:spPr>
        <a:xfrm>
          <a:off x="15669360" y="8640"/>
          <a:ext cx="2225520" cy="963360"/>
        </a:xfrm>
        <a:prstGeom prst="rect">
          <a:avLst/>
        </a:prstGeom>
        <a:noFill/>
        <a:ln w="0">
          <a:noFill/>
        </a:ln>
      </xdr:spPr>
    </xdr:pic>
    <xdr:clientData/>
  </xdr:twoCellAnchor>
  <xdr:twoCellAnchor editAs="oneCell">
    <xdr:from>
      <xdr:col>18</xdr:col>
      <xdr:colOff>5400</xdr:colOff>
      <xdr:row>0</xdr:row>
      <xdr:rowOff>85680</xdr:rowOff>
    </xdr:from>
    <xdr:to>
      <xdr:col>20</xdr:col>
      <xdr:colOff>531360</xdr:colOff>
      <xdr:row>2</xdr:row>
      <xdr:rowOff>234360</xdr:rowOff>
    </xdr:to>
    <xdr:pic>
      <xdr:nvPicPr>
        <xdr:cNvPr id="102" name="Picture 3" descr="">
          <a:hlinkClick r:id="rId3"/>
        </xdr:cNvPr>
        <xdr:cNvPicPr/>
      </xdr:nvPicPr>
      <xdr:blipFill>
        <a:blip r:embed="rId4"/>
        <a:stretch/>
      </xdr:blipFill>
      <xdr:spPr>
        <a:xfrm>
          <a:off x="18308520" y="85680"/>
          <a:ext cx="2268000" cy="798840"/>
        </a:xfrm>
        <a:prstGeom prst="rect">
          <a:avLst/>
        </a:prstGeom>
        <a:noFill/>
        <a:ln w="0">
          <a:noFill/>
        </a:ln>
      </xdr:spPr>
    </xdr:pic>
    <xdr:clientData/>
  </xdr:twoCellAnchor>
  <xdr:twoCellAnchor editAs="oneCell">
    <xdr:from>
      <xdr:col>21</xdr:col>
      <xdr:colOff>9360</xdr:colOff>
      <xdr:row>0</xdr:row>
      <xdr:rowOff>0</xdr:rowOff>
    </xdr:from>
    <xdr:to>
      <xdr:col>23</xdr:col>
      <xdr:colOff>243720</xdr:colOff>
      <xdr:row>3</xdr:row>
      <xdr:rowOff>93600</xdr:rowOff>
    </xdr:to>
    <xdr:pic>
      <xdr:nvPicPr>
        <xdr:cNvPr id="103" name="Picture 4" descr="">
          <a:hlinkClick r:id="rId5"/>
        </xdr:cNvPr>
        <xdr:cNvPicPr/>
      </xdr:nvPicPr>
      <xdr:blipFill>
        <a:blip r:embed="rId6"/>
        <a:stretch/>
      </xdr:blipFill>
      <xdr:spPr>
        <a:xfrm>
          <a:off x="20920680" y="0"/>
          <a:ext cx="2368440" cy="1115280"/>
        </a:xfrm>
        <a:prstGeom prst="rect">
          <a:avLst/>
        </a:prstGeom>
        <a:noFill/>
        <a:ln w="0">
          <a:noFill/>
        </a:ln>
      </xdr:spPr>
    </xdr:pic>
    <xdr:clientData/>
  </xdr:twoCellAnchor>
  <xdr:twoCellAnchor editAs="oneCell">
    <xdr:from>
      <xdr:col>0</xdr:col>
      <xdr:colOff>0</xdr:colOff>
      <xdr:row>211</xdr:row>
      <xdr:rowOff>41400</xdr:rowOff>
    </xdr:from>
    <xdr:to>
      <xdr:col>12</xdr:col>
      <xdr:colOff>340560</xdr:colOff>
      <xdr:row>225</xdr:row>
      <xdr:rowOff>181080</xdr:rowOff>
    </xdr:to>
    <xdr:sp>
      <xdr:nvSpPr>
        <xdr:cNvPr id="104" name="TextBox 5"/>
        <xdr:cNvSpPr/>
      </xdr:nvSpPr>
      <xdr:spPr>
        <a:xfrm>
          <a:off x="0" y="43374600"/>
          <a:ext cx="12906000" cy="2806560"/>
        </a:xfrm>
        <a:prstGeom prst="rect">
          <a:avLst/>
        </a:prstGeom>
        <a:noFill/>
        <a:ln w="0">
          <a:solidFill>
            <a:srgbClr val="000000"/>
          </a:solidFill>
        </a:ln>
      </xdr:spPr>
      <xdr:style>
        <a:lnRef idx="0"/>
        <a:fillRef idx="0"/>
        <a:effectRef idx="0"/>
        <a:fontRef idx="minor"/>
      </xdr:style>
      <xdr:txBody>
        <a:bodyPr vertOverflow="clip" lIns="90000" rIns="90000" tIns="45000" bIns="45000" anchor="t">
          <a:noAutofit/>
        </a:bodyPr>
        <a:p>
          <a:pPr>
            <a:lnSpc>
              <a:spcPct val="100000"/>
            </a:lnSpc>
          </a:pPr>
          <a:r>
            <a:rPr b="1" lang="en-US" sz="1400" strike="noStrike" u="none">
              <a:solidFill>
                <a:schemeClr val="dk1"/>
              </a:solidFill>
              <a:effectLst/>
              <a:uFillTx/>
              <a:latin typeface="Calibri"/>
            </a:rPr>
            <a:t>Data </a:t>
          </a:r>
          <a:endParaRPr b="0" lang="fr-FR" sz="1400" strike="noStrike" u="none">
            <a:effectLst/>
            <a:uFillTx/>
            <a:latin typeface="Times New Roman"/>
          </a:endParaRPr>
        </a:p>
        <a:p>
          <a:pPr>
            <a:lnSpc>
              <a:spcPct val="100000"/>
            </a:lnSpc>
          </a:pPr>
          <a:r>
            <a:rPr b="1" lang="en-US" sz="1400" strike="noStrike" u="none">
              <a:solidFill>
                <a:schemeClr val="dk1"/>
              </a:solidFill>
              <a:effectLst/>
              <a:uFillTx/>
              <a:latin typeface="Calibri"/>
            </a:rPr>
            <a:t>Quality</a:t>
          </a:r>
          <a:r>
            <a:rPr b="0" lang="en-US" sz="1400" strike="noStrike" u="none">
              <a:solidFill>
                <a:schemeClr val="dk1"/>
              </a:solidFill>
              <a:effectLst/>
              <a:uFillTx/>
              <a:latin typeface="Calibri"/>
            </a:rPr>
            <a:t>	</a:t>
          </a:r>
          <a:r>
            <a:rPr b="1" lang="en-US" sz="1400" strike="noStrike" u="none">
              <a:solidFill>
                <a:schemeClr val="dk1"/>
              </a:solidFill>
              <a:effectLst/>
              <a:uFillTx/>
              <a:latin typeface="Calibri"/>
            </a:rPr>
            <a:t>Criteria for Data Quality scores for publication of latest results</a:t>
          </a:r>
          <a:endParaRPr b="0" lang="fr-FR" sz="1400" strike="noStrike" u="none">
            <a:effectLst/>
            <a:uFillTx/>
            <a:latin typeface="Times New Roman"/>
          </a:endParaRPr>
        </a:p>
        <a:p>
          <a:pPr>
            <a:lnSpc>
              <a:spcPct val="100000"/>
            </a:lnSpc>
          </a:pPr>
          <a:endParaRPr b="0" lang="fr-FR" sz="1400" strike="noStrike" u="none">
            <a:effectLst/>
            <a:uFillTx/>
            <a:latin typeface="Times New Roman"/>
          </a:endParaRPr>
        </a:p>
        <a:p>
          <a:pPr>
            <a:lnSpc>
              <a:spcPct val="100000"/>
            </a:lnSpc>
          </a:pPr>
          <a:r>
            <a:rPr b="1" lang="en-US" sz="1400" strike="noStrike" u="none">
              <a:solidFill>
                <a:schemeClr val="dk1"/>
              </a:solidFill>
              <a:effectLst/>
              <a:uFillTx/>
              <a:latin typeface="Calibri"/>
            </a:rPr>
            <a:t>A</a:t>
          </a:r>
          <a:r>
            <a:rPr b="1" lang="en-US" sz="1400" strike="noStrike" u="none">
              <a:solidFill>
                <a:schemeClr val="dk1"/>
              </a:solidFill>
              <a:effectLst/>
              <a:uFillTx/>
              <a:latin typeface="Calibri"/>
            </a:rPr>
            <a:t>	</a:t>
          </a:r>
          <a:r>
            <a:rPr b="0" lang="en-US" sz="1400" strike="noStrike" u="none">
              <a:solidFill>
                <a:schemeClr val="dk1"/>
              </a:solidFill>
              <a:effectLst/>
              <a:uFillTx/>
              <a:latin typeface="Calibri"/>
            </a:rPr>
            <a:t>No component of BC or EF is unreliable or unlikely for the latest year or estimate year.</a:t>
          </a:r>
          <a:endParaRPr b="0" lang="fr-FR" sz="1400" strike="noStrike" u="none">
            <a:effectLst/>
            <a:uFillTx/>
            <a:latin typeface="Times New Roman"/>
          </a:endParaRPr>
        </a:p>
        <a:p>
          <a:pPr>
            <a:lnSpc>
              <a:spcPct val="100000"/>
            </a:lnSpc>
          </a:pPr>
          <a:endParaRPr b="0" lang="fr-FR" sz="1400" strike="noStrike" u="none">
            <a:effectLst/>
            <a:uFillTx/>
            <a:latin typeface="Times New Roman"/>
          </a:endParaRPr>
        </a:p>
        <a:p>
          <a:pPr>
            <a:lnSpc>
              <a:spcPct val="100000"/>
            </a:lnSpc>
          </a:pPr>
          <a:r>
            <a:rPr b="1" lang="en-US" sz="1400" strike="noStrike" u="none">
              <a:solidFill>
                <a:schemeClr val="dk1"/>
              </a:solidFill>
              <a:effectLst/>
              <a:uFillTx/>
              <a:latin typeface="Calibri"/>
            </a:rPr>
            <a:t>B</a:t>
          </a:r>
          <a:r>
            <a:rPr b="1" lang="en-US" sz="1400" strike="noStrike" u="none">
              <a:solidFill>
                <a:schemeClr val="dk1"/>
              </a:solidFill>
              <a:effectLst/>
              <a:uFillTx/>
              <a:latin typeface="Calibri"/>
            </a:rPr>
            <a:t>	</a:t>
          </a:r>
          <a:r>
            <a:rPr b="0" lang="en-US" sz="1400" strike="noStrike" u="none">
              <a:solidFill>
                <a:schemeClr val="dk1"/>
              </a:solidFill>
              <a:effectLst/>
              <a:uFillTx/>
              <a:latin typeface="Calibri"/>
            </a:rPr>
            <a:t>Some individual components of the EF or BC are unlikely in the latest data year or estimate year. </a:t>
          </a:r>
          <a:endParaRPr b="0" lang="fr-FR" sz="1400" strike="noStrike" u="none">
            <a:effectLst/>
            <a:uFillTx/>
            <a:latin typeface="Times New Roman"/>
          </a:endParaRPr>
        </a:p>
        <a:p>
          <a:pPr>
            <a:lnSpc>
              <a:spcPct val="100000"/>
            </a:lnSpc>
          </a:pPr>
          <a:endParaRPr b="0" lang="fr-FR" sz="1400" strike="noStrike" u="none">
            <a:effectLst/>
            <a:uFillTx/>
            <a:latin typeface="Times New Roman"/>
          </a:endParaRPr>
        </a:p>
        <a:p>
          <a:pPr>
            <a:lnSpc>
              <a:spcPct val="100000"/>
            </a:lnSpc>
          </a:pPr>
          <a:r>
            <a:rPr b="0" lang="en-US" sz="1400" strike="noStrike" u="none">
              <a:solidFill>
                <a:schemeClr val="dk1"/>
              </a:solidFill>
              <a:effectLst/>
              <a:uFillTx/>
              <a:latin typeface="Calibri"/>
            </a:rPr>
            <a:t>For a full description of data quality and scores, see https://www.footprintnetwork.org/data-quality-scores/</a:t>
          </a:r>
          <a:endParaRPr b="0" lang="fr-FR" sz="1400" strike="noStrike" u="none">
            <a:effectLst/>
            <a:uFillTx/>
            <a:latin typeface="Times New Roman"/>
          </a:endParaRPr>
        </a:p>
        <a:p>
          <a:pPr>
            <a:lnSpc>
              <a:spcPct val="100000"/>
            </a:lnSpc>
          </a:pPr>
          <a:r>
            <a:rPr b="0" lang="en-US" sz="1400" strike="noStrike" u="none">
              <a:solidFill>
                <a:schemeClr val="dk1"/>
              </a:solidFill>
              <a:effectLst/>
              <a:uFillTx/>
              <a:latin typeface="Calibri"/>
            </a:rPr>
            <a:t>	</a:t>
          </a:r>
          <a:endParaRPr b="0" lang="fr-FR" sz="1400" strike="noStrike" u="none">
            <a:effectLst/>
            <a:uFillTx/>
            <a:latin typeface="Times New Roman"/>
          </a:endParaRPr>
        </a:p>
        <a:p>
          <a:pPr>
            <a:lnSpc>
              <a:spcPct val="100000"/>
            </a:lnSpc>
          </a:pPr>
          <a:r>
            <a:rPr b="1" lang="en-US" sz="1400" strike="noStrike" u="none">
              <a:solidFill>
                <a:schemeClr val="dk1"/>
              </a:solidFill>
              <a:effectLst/>
              <a:uFillTx/>
              <a:latin typeface="Calibri"/>
            </a:rPr>
            <a:t>Note: </a:t>
          </a:r>
          <a:r>
            <a:rPr b="0" lang="en-US" sz="1400" strike="noStrike" u="none">
              <a:solidFill>
                <a:schemeClr val="dk1"/>
              </a:solidFill>
              <a:effectLst/>
              <a:uFillTx/>
              <a:latin typeface="Calibri"/>
            </a:rPr>
            <a:t>Through further nation-specific research, preferably in collaborations with researchers from those countries (particularly from government agencies) it is possible that the Data Quality score (i.e., the quality of the results) can be improved. Improved data sets, methodological improvements in the National Footprint Accounts, and better data cleaning processes have also helped to increase the Data Score of some country results in past Editions, as is likely in the future.</a:t>
          </a:r>
          <a:endParaRPr b="0" lang="fr-FR" sz="1400" strike="noStrike" u="none">
            <a:effectLst/>
            <a:uFillTx/>
            <a:latin typeface="Times New Roman"/>
          </a:endParaRPr>
        </a:p>
      </xdr:txBody>
    </xdr:sp>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314280</xdr:colOff>
      <xdr:row>2</xdr:row>
      <xdr:rowOff>130680</xdr:rowOff>
    </xdr:from>
    <xdr:to>
      <xdr:col>15</xdr:col>
      <xdr:colOff>94680</xdr:colOff>
      <xdr:row>39</xdr:row>
      <xdr:rowOff>177840</xdr:rowOff>
    </xdr:to>
    <xdr:sp>
      <xdr:nvSpPr>
        <xdr:cNvPr id="105" name="Object 3" hidden="1"/>
        <xdr:cNvSpPr/>
      </xdr:nvSpPr>
      <xdr:spPr>
        <a:xfrm>
          <a:off x="314280" y="542880"/>
          <a:ext cx="9600840" cy="7095600"/>
        </a:xfrm>
        <a:prstGeom prst="rect">
          <a:avLst/>
        </a:prstGeom>
        <a:solidFill>
          <a:srgbClr val="ffffff"/>
        </a:solidFill>
        <a:ln w="0">
          <a:noFill/>
        </a:ln>
      </xdr:spPr>
      <xdr:style>
        <a:lnRef idx="0"/>
        <a:fillRef idx="0"/>
        <a:effectRef idx="0"/>
        <a:fontRef idx="minor"/>
      </xdr:style>
    </xdr:sp>
    <xdr:clientData/>
  </xdr:twoCellAnchor>
  <xdr:twoCellAnchor editAs="oneCell">
    <xdr:from>
      <xdr:col>0</xdr:col>
      <xdr:colOff>316080</xdr:colOff>
      <xdr:row>2</xdr:row>
      <xdr:rowOff>60120</xdr:rowOff>
    </xdr:from>
    <xdr:to>
      <xdr:col>15</xdr:col>
      <xdr:colOff>551880</xdr:colOff>
      <xdr:row>37</xdr:row>
      <xdr:rowOff>52200</xdr:rowOff>
    </xdr:to>
    <xdr:sp>
      <xdr:nvSpPr>
        <xdr:cNvPr id="106" name="AutoShape 1"/>
        <xdr:cNvSpPr/>
      </xdr:nvSpPr>
      <xdr:spPr>
        <a:xfrm>
          <a:off x="316080" y="472320"/>
          <a:ext cx="10056240" cy="6659640"/>
        </a:xfrm>
        <a:prstGeom prst="rect">
          <a:avLst/>
        </a:prstGeom>
        <a:noFill/>
        <a:ln w="0">
          <a:noFill/>
        </a:ln>
      </xdr:spPr>
      <xdr:style>
        <a:lnRef idx="0"/>
        <a:fillRef idx="0"/>
        <a:effectRef idx="0"/>
        <a:fontRef idx="minor"/>
      </xdr:style>
    </xdr:sp>
    <xdr:clientData/>
  </xdr:twoCellAnchor>
  <xdr:twoCellAnchor editAs="oneCell">
    <xdr:from>
      <xdr:col>0</xdr:col>
      <xdr:colOff>122400</xdr:colOff>
      <xdr:row>1</xdr:row>
      <xdr:rowOff>111240</xdr:rowOff>
    </xdr:from>
    <xdr:to>
      <xdr:col>14</xdr:col>
      <xdr:colOff>541080</xdr:colOff>
      <xdr:row>39</xdr:row>
      <xdr:rowOff>128160</xdr:rowOff>
    </xdr:to>
    <xdr:pic>
      <xdr:nvPicPr>
        <xdr:cNvPr id="107" name="Picture 3" descr=""/>
        <xdr:cNvPicPr/>
      </xdr:nvPicPr>
      <xdr:blipFill>
        <a:blip r:embed="rId1"/>
        <a:stretch/>
      </xdr:blipFill>
      <xdr:spPr>
        <a:xfrm>
          <a:off x="122400" y="333000"/>
          <a:ext cx="9584280" cy="7255800"/>
        </a:xfrm>
        <a:prstGeom prst="rect">
          <a:avLst/>
        </a:prstGeom>
        <a:noFill/>
        <a:ln w="0">
          <a:noFill/>
        </a:ln>
      </xdr:spPr>
    </xdr:pic>
    <xdr:clientData/>
  </xdr:twoCellAnchor>
</xdr:wsDr>
</file>

<file path=xl/theme/theme1.xml><?xml version="1.0" encoding="utf-8"?>
<a:theme xmlns:a="http://schemas.openxmlformats.org/drawingml/2006/main" xmlns:r="http://schemas.openxmlformats.org/officeDocument/2006/relationships" name="Office Theme 2007 - 2010">
  <a:themeElements>
    <a:clrScheme name="Office 2007 - 2010">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data.footprintnetwork.org/" TargetMode="External"/><Relationship Id="rId2" Type="http://schemas.openxmlformats.org/officeDocument/2006/relationships/hyperlink" Target="mailto:data@footprintnetwork.org" TargetMode="External"/><Relationship Id="rId3" Type="http://schemas.openxmlformats.org/officeDocument/2006/relationships/hyperlink" Target="https://www.footprintnetwork.org/resources/data/" TargetMode="External"/><Relationship Id="rId4" Type="http://schemas.openxmlformats.org/officeDocument/2006/relationships/hyperlink" Target="mailto:data@footprintnetwork.org" TargetMode="External"/><Relationship Id="rId5"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www.footprintnetwork.org/what-ecological-footprints-measure/" TargetMode="External"/><Relationship Id="rId2" Type="http://schemas.openxmlformats.org/officeDocument/2006/relationships/hyperlink" Target="https://www.footprintnetwork.org/what-biocapacity-measures/" TargetMode="External"/><Relationship Id="rId3" Type="http://schemas.openxmlformats.org/officeDocument/2006/relationships/hyperlink" Target="https://www.footprintnetwork.org/our-work/sustainable-development/" TargetMode="External"/><Relationship Id="rId4" Type="http://schemas.openxmlformats.org/officeDocument/2006/relationships/hyperlink" Target="https://www.footprintnetwork.org/our-work/ecological-footprint/" TargetMode="External"/><Relationship Id="rId5" Type="http://schemas.openxmlformats.org/officeDocument/2006/relationships/hyperlink" Target="https://www.footprintnetwork.org/what-ecological-footprints-measure/" TargetMode="External"/><Relationship Id="rId6" Type="http://schemas.openxmlformats.org/officeDocument/2006/relationships/hyperlink" Target="https://www.footprintnetwork.org/what-biocapacity-measures/" TargetMode="External"/><Relationship Id="rId7" Type="http://schemas.openxmlformats.org/officeDocument/2006/relationships/hyperlink" Target="https://www.footprintnetwork.org/resources/data/" TargetMode="External"/><Relationship Id="rId8" Type="http://schemas.openxmlformats.org/officeDocument/2006/relationships/hyperlink" Target="https://www.mdpi.com/2079-9276/7/3/58" TargetMode="External"/><Relationship Id="rId9" Type="http://schemas.openxmlformats.org/officeDocument/2006/relationships/hyperlink" Target="http://www.footprintnetwork.org/images/NFA%20Method%20Paper%202011%20Submitted%20for%20Publication.pdf" TargetMode="External"/><Relationship Id="rId10" Type="http://schemas.openxmlformats.org/officeDocument/2006/relationships/hyperlink" Target="https://www.mdpi.com/2071-1050/11/7/2164" TargetMode="External"/><Relationship Id="rId11" Type="http://schemas.openxmlformats.org/officeDocument/2006/relationships/hyperlink" Target="https://www.nature.com/articles/s41893-021-00708-4" TargetMode="External"/><Relationship Id="rId12" Type="http://schemas.openxmlformats.org/officeDocument/2006/relationships/hyperlink" Target="https://footprint.info.yorku.ca/files/2025/04/2025_NEFBA_ReleaseNotes.pdf?x92789" TargetMode="External"/><Relationship Id="rId13" Type="http://schemas.openxmlformats.org/officeDocument/2006/relationships/hyperlink" Target="http://www.footprintnetwork.org/en/index.php/GFN/page/academic_references/" TargetMode="External"/><Relationship Id="rId14" Type="http://schemas.openxmlformats.org/officeDocument/2006/relationships/hyperlink" Target="http://www.footprintnetwork.org/reviews" TargetMode="External"/><Relationship Id="rId15" Type="http://schemas.openxmlformats.org/officeDocument/2006/relationships/hyperlink" Target="http://www.footprintnetwork.org/faq" TargetMode="External"/><Relationship Id="rId16" Type="http://schemas.openxmlformats.org/officeDocument/2006/relationships/hyperlink" Target="http://www.footprintnetwork.org/our-work/ecological-footprint/limitations-and-criticisms/" TargetMode="External"/><Relationship Id="rId17"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hyperlink" Target="http://data.footprintnetwork.org/" TargetMode="External"/><Relationship Id="rId2" Type="http://schemas.openxmlformats.org/officeDocument/2006/relationships/hyperlink" Target="mailto:data@footprintnetwork.org?subject=request%20for%20commercial%20data%20license" TargetMode="External"/><Relationship Id="rId3" Type="http://schemas.openxmlformats.org/officeDocument/2006/relationships/drawing" Target="../drawings/drawing4.xml"/>
</Relationships>
</file>

<file path=xl/worksheets/_rels/sheet4.xml.rels><?xml version="1.0" encoding="UTF-8"?>
<Relationships xmlns="http://schemas.openxmlformats.org/package/2006/relationships"><Relationship Id="rId1" Type="http://schemas.openxmlformats.org/officeDocument/2006/relationships/hyperlink" Target="http://data.footprintnetwork.org/" TargetMode="External"/><Relationship Id="rId2" Type="http://schemas.openxmlformats.org/officeDocument/2006/relationships/hyperlink" Target="mailto:data@footprintnetwork.org?subject=request%20for%20commercial%20data%20license" TargetMode="External"/><Relationship Id="rId3" Type="http://schemas.openxmlformats.org/officeDocument/2006/relationships/hyperlink" Target="http://www.footprintnetwork.org/atlas" TargetMode="External"/><Relationship Id="rId4" Type="http://schemas.openxmlformats.org/officeDocument/2006/relationships/drawing" Target="../drawings/drawing13.xml"/>
</Relationships>
</file>

<file path=xl/worksheets/_rels/sheet5.xml.rels><?xml version="1.0" encoding="UTF-8"?>
<Relationships xmlns="http://schemas.openxmlformats.org/package/2006/relationships"><Relationship Id="rId1" Type="http://schemas.openxmlformats.org/officeDocument/2006/relationships/hyperlink" Target="http://data.footprintnetwork.org/" TargetMode="External"/><Relationship Id="rId2" Type="http://schemas.openxmlformats.org/officeDocument/2006/relationships/hyperlink" Target="mailto:data@footprintnetwork.org?subject=request%20for%20commercial%20data%20license" TargetMode="External"/><Relationship Id="rId3" Type="http://schemas.openxmlformats.org/officeDocument/2006/relationships/hyperlink" Target="http://www.footprintnetwork.org/atlas" TargetMode="External"/><Relationship Id="rId4" Type="http://schemas.openxmlformats.org/officeDocument/2006/relationships/drawing" Target="../drawings/drawing14.xml"/>
</Relationships>
</file>

<file path=xl/worksheets/_rels/sheet6.xml.rels><?xml version="1.0" encoding="UTF-8"?>
<Relationships xmlns="http://schemas.openxmlformats.org/package/2006/relationships"><Relationship Id="rId1" Type="http://schemas.openxmlformats.org/officeDocument/2006/relationships/hyperlink" Target="mailto:data@footprintnetwork.org?subject=request%20for%20commercial%20data%20license" TargetMode="External"/><Relationship Id="rId2" Type="http://schemas.openxmlformats.org/officeDocument/2006/relationships/drawing" Target="../drawings/drawing15.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B6:B29"/>
  <sheetViews>
    <sheetView showFormulas="false" showGridLines="true" showRowColHeaders="true" showZeros="true" rightToLeft="false" tabSelected="false" showOutlineSymbols="true" defaultGridColor="true" view="normal" topLeftCell="A17" colorId="64" zoomScale="100" zoomScaleNormal="100" zoomScalePageLayoutView="100" workbookViewId="0">
      <selection pane="topLeft" activeCell="A1" activeCellId="0" sqref="A1"/>
    </sheetView>
  </sheetViews>
  <sheetFormatPr defaultColWidth="9.2890625" defaultRowHeight="15" customHeight="true" zeroHeight="false" outlineLevelRow="0" outlineLevelCol="0"/>
  <cols>
    <col collapsed="false" customWidth="true" hidden="false" outlineLevel="0" max="1" min="1" style="1" width="3.29"/>
    <col collapsed="false" customWidth="true" hidden="false" outlineLevel="0" max="2" min="2" style="2" width="129.86"/>
    <col collapsed="false" customWidth="false" hidden="false" outlineLevel="0" max="256" min="3" style="1" width="9.29"/>
    <col collapsed="false" customWidth="true" hidden="false" outlineLevel="0" max="257" min="257" style="1" width="2.71"/>
    <col collapsed="false" customWidth="true" hidden="false" outlineLevel="0" max="258" min="258" style="1" width="126.43"/>
    <col collapsed="false" customWidth="false" hidden="false" outlineLevel="0" max="512" min="259" style="1" width="9.29"/>
    <col collapsed="false" customWidth="true" hidden="false" outlineLevel="0" max="513" min="513" style="1" width="2.71"/>
    <col collapsed="false" customWidth="true" hidden="false" outlineLevel="0" max="514" min="514" style="1" width="126.43"/>
    <col collapsed="false" customWidth="false" hidden="false" outlineLevel="0" max="768" min="515" style="1" width="9.29"/>
    <col collapsed="false" customWidth="true" hidden="false" outlineLevel="0" max="769" min="769" style="1" width="2.71"/>
    <col collapsed="false" customWidth="true" hidden="false" outlineLevel="0" max="770" min="770" style="1" width="126.43"/>
    <col collapsed="false" customWidth="false" hidden="false" outlineLevel="0" max="1024" min="771" style="1" width="9.29"/>
    <col collapsed="false" customWidth="true" hidden="false" outlineLevel="0" max="1025" min="1025" style="1" width="2.71"/>
    <col collapsed="false" customWidth="true" hidden="false" outlineLevel="0" max="1026" min="1026" style="1" width="126.43"/>
    <col collapsed="false" customWidth="false" hidden="false" outlineLevel="0" max="1280" min="1027" style="1" width="9.29"/>
    <col collapsed="false" customWidth="true" hidden="false" outlineLevel="0" max="1281" min="1281" style="1" width="2.71"/>
    <col collapsed="false" customWidth="true" hidden="false" outlineLevel="0" max="1282" min="1282" style="1" width="126.43"/>
    <col collapsed="false" customWidth="false" hidden="false" outlineLevel="0" max="1536" min="1283" style="1" width="9.29"/>
    <col collapsed="false" customWidth="true" hidden="false" outlineLevel="0" max="1537" min="1537" style="1" width="2.71"/>
    <col collapsed="false" customWidth="true" hidden="false" outlineLevel="0" max="1538" min="1538" style="1" width="126.43"/>
    <col collapsed="false" customWidth="false" hidden="false" outlineLevel="0" max="1792" min="1539" style="1" width="9.29"/>
    <col collapsed="false" customWidth="true" hidden="false" outlineLevel="0" max="1793" min="1793" style="1" width="2.71"/>
    <col collapsed="false" customWidth="true" hidden="false" outlineLevel="0" max="1794" min="1794" style="1" width="126.43"/>
    <col collapsed="false" customWidth="false" hidden="false" outlineLevel="0" max="2048" min="1795" style="1" width="9.29"/>
    <col collapsed="false" customWidth="true" hidden="false" outlineLevel="0" max="2049" min="2049" style="1" width="2.71"/>
    <col collapsed="false" customWidth="true" hidden="false" outlineLevel="0" max="2050" min="2050" style="1" width="126.43"/>
    <col collapsed="false" customWidth="false" hidden="false" outlineLevel="0" max="2304" min="2051" style="1" width="9.29"/>
    <col collapsed="false" customWidth="true" hidden="false" outlineLevel="0" max="2305" min="2305" style="1" width="2.71"/>
    <col collapsed="false" customWidth="true" hidden="false" outlineLevel="0" max="2306" min="2306" style="1" width="126.43"/>
    <col collapsed="false" customWidth="false" hidden="false" outlineLevel="0" max="2560" min="2307" style="1" width="9.29"/>
    <col collapsed="false" customWidth="true" hidden="false" outlineLevel="0" max="2561" min="2561" style="1" width="2.71"/>
    <col collapsed="false" customWidth="true" hidden="false" outlineLevel="0" max="2562" min="2562" style="1" width="126.43"/>
    <col collapsed="false" customWidth="false" hidden="false" outlineLevel="0" max="2816" min="2563" style="1" width="9.29"/>
    <col collapsed="false" customWidth="true" hidden="false" outlineLevel="0" max="2817" min="2817" style="1" width="2.71"/>
    <col collapsed="false" customWidth="true" hidden="false" outlineLevel="0" max="2818" min="2818" style="1" width="126.43"/>
    <col collapsed="false" customWidth="false" hidden="false" outlineLevel="0" max="3072" min="2819" style="1" width="9.29"/>
    <col collapsed="false" customWidth="true" hidden="false" outlineLevel="0" max="3073" min="3073" style="1" width="2.71"/>
    <col collapsed="false" customWidth="true" hidden="false" outlineLevel="0" max="3074" min="3074" style="1" width="126.43"/>
    <col collapsed="false" customWidth="false" hidden="false" outlineLevel="0" max="3328" min="3075" style="1" width="9.29"/>
    <col collapsed="false" customWidth="true" hidden="false" outlineLevel="0" max="3329" min="3329" style="1" width="2.71"/>
    <col collapsed="false" customWidth="true" hidden="false" outlineLevel="0" max="3330" min="3330" style="1" width="126.43"/>
    <col collapsed="false" customWidth="false" hidden="false" outlineLevel="0" max="3584" min="3331" style="1" width="9.29"/>
    <col collapsed="false" customWidth="true" hidden="false" outlineLevel="0" max="3585" min="3585" style="1" width="2.71"/>
    <col collapsed="false" customWidth="true" hidden="false" outlineLevel="0" max="3586" min="3586" style="1" width="126.43"/>
    <col collapsed="false" customWidth="false" hidden="false" outlineLevel="0" max="3840" min="3587" style="1" width="9.29"/>
    <col collapsed="false" customWidth="true" hidden="false" outlineLevel="0" max="3841" min="3841" style="1" width="2.71"/>
    <col collapsed="false" customWidth="true" hidden="false" outlineLevel="0" max="3842" min="3842" style="1" width="126.43"/>
    <col collapsed="false" customWidth="false" hidden="false" outlineLevel="0" max="4096" min="3843" style="1" width="9.29"/>
    <col collapsed="false" customWidth="true" hidden="false" outlineLevel="0" max="4097" min="4097" style="1" width="2.71"/>
    <col collapsed="false" customWidth="true" hidden="false" outlineLevel="0" max="4098" min="4098" style="1" width="126.43"/>
    <col collapsed="false" customWidth="false" hidden="false" outlineLevel="0" max="4352" min="4099" style="1" width="9.29"/>
    <col collapsed="false" customWidth="true" hidden="false" outlineLevel="0" max="4353" min="4353" style="1" width="2.71"/>
    <col collapsed="false" customWidth="true" hidden="false" outlineLevel="0" max="4354" min="4354" style="1" width="126.43"/>
    <col collapsed="false" customWidth="false" hidden="false" outlineLevel="0" max="4608" min="4355" style="1" width="9.29"/>
    <col collapsed="false" customWidth="true" hidden="false" outlineLevel="0" max="4609" min="4609" style="1" width="2.71"/>
    <col collapsed="false" customWidth="true" hidden="false" outlineLevel="0" max="4610" min="4610" style="1" width="126.43"/>
    <col collapsed="false" customWidth="false" hidden="false" outlineLevel="0" max="4864" min="4611" style="1" width="9.29"/>
    <col collapsed="false" customWidth="true" hidden="false" outlineLevel="0" max="4865" min="4865" style="1" width="2.71"/>
    <col collapsed="false" customWidth="true" hidden="false" outlineLevel="0" max="4866" min="4866" style="1" width="126.43"/>
    <col collapsed="false" customWidth="false" hidden="false" outlineLevel="0" max="5120" min="4867" style="1" width="9.29"/>
    <col collapsed="false" customWidth="true" hidden="false" outlineLevel="0" max="5121" min="5121" style="1" width="2.71"/>
    <col collapsed="false" customWidth="true" hidden="false" outlineLevel="0" max="5122" min="5122" style="1" width="126.43"/>
    <col collapsed="false" customWidth="false" hidden="false" outlineLevel="0" max="5376" min="5123" style="1" width="9.29"/>
    <col collapsed="false" customWidth="true" hidden="false" outlineLevel="0" max="5377" min="5377" style="1" width="2.71"/>
    <col collapsed="false" customWidth="true" hidden="false" outlineLevel="0" max="5378" min="5378" style="1" width="126.43"/>
    <col collapsed="false" customWidth="false" hidden="false" outlineLevel="0" max="5632" min="5379" style="1" width="9.29"/>
    <col collapsed="false" customWidth="true" hidden="false" outlineLevel="0" max="5633" min="5633" style="1" width="2.71"/>
    <col collapsed="false" customWidth="true" hidden="false" outlineLevel="0" max="5634" min="5634" style="1" width="126.43"/>
    <col collapsed="false" customWidth="false" hidden="false" outlineLevel="0" max="5888" min="5635" style="1" width="9.29"/>
    <col collapsed="false" customWidth="true" hidden="false" outlineLevel="0" max="5889" min="5889" style="1" width="2.71"/>
    <col collapsed="false" customWidth="true" hidden="false" outlineLevel="0" max="5890" min="5890" style="1" width="126.43"/>
    <col collapsed="false" customWidth="false" hidden="false" outlineLevel="0" max="6144" min="5891" style="1" width="9.29"/>
    <col collapsed="false" customWidth="true" hidden="false" outlineLevel="0" max="6145" min="6145" style="1" width="2.71"/>
    <col collapsed="false" customWidth="true" hidden="false" outlineLevel="0" max="6146" min="6146" style="1" width="126.43"/>
    <col collapsed="false" customWidth="false" hidden="false" outlineLevel="0" max="6400" min="6147" style="1" width="9.29"/>
    <col collapsed="false" customWidth="true" hidden="false" outlineLevel="0" max="6401" min="6401" style="1" width="2.71"/>
    <col collapsed="false" customWidth="true" hidden="false" outlineLevel="0" max="6402" min="6402" style="1" width="126.43"/>
    <col collapsed="false" customWidth="false" hidden="false" outlineLevel="0" max="6656" min="6403" style="1" width="9.29"/>
    <col collapsed="false" customWidth="true" hidden="false" outlineLevel="0" max="6657" min="6657" style="1" width="2.71"/>
    <col collapsed="false" customWidth="true" hidden="false" outlineLevel="0" max="6658" min="6658" style="1" width="126.43"/>
    <col collapsed="false" customWidth="false" hidden="false" outlineLevel="0" max="6912" min="6659" style="1" width="9.29"/>
    <col collapsed="false" customWidth="true" hidden="false" outlineLevel="0" max="6913" min="6913" style="1" width="2.71"/>
    <col collapsed="false" customWidth="true" hidden="false" outlineLevel="0" max="6914" min="6914" style="1" width="126.43"/>
    <col collapsed="false" customWidth="false" hidden="false" outlineLevel="0" max="7168" min="6915" style="1" width="9.29"/>
    <col collapsed="false" customWidth="true" hidden="false" outlineLevel="0" max="7169" min="7169" style="1" width="2.71"/>
    <col collapsed="false" customWidth="true" hidden="false" outlineLevel="0" max="7170" min="7170" style="1" width="126.43"/>
    <col collapsed="false" customWidth="false" hidden="false" outlineLevel="0" max="7424" min="7171" style="1" width="9.29"/>
    <col collapsed="false" customWidth="true" hidden="false" outlineLevel="0" max="7425" min="7425" style="1" width="2.71"/>
    <col collapsed="false" customWidth="true" hidden="false" outlineLevel="0" max="7426" min="7426" style="1" width="126.43"/>
    <col collapsed="false" customWidth="false" hidden="false" outlineLevel="0" max="7680" min="7427" style="1" width="9.29"/>
    <col collapsed="false" customWidth="true" hidden="false" outlineLevel="0" max="7681" min="7681" style="1" width="2.71"/>
    <col collapsed="false" customWidth="true" hidden="false" outlineLevel="0" max="7682" min="7682" style="1" width="126.43"/>
    <col collapsed="false" customWidth="false" hidden="false" outlineLevel="0" max="7936" min="7683" style="1" width="9.29"/>
    <col collapsed="false" customWidth="true" hidden="false" outlineLevel="0" max="7937" min="7937" style="1" width="2.71"/>
    <col collapsed="false" customWidth="true" hidden="false" outlineLevel="0" max="7938" min="7938" style="1" width="126.43"/>
    <col collapsed="false" customWidth="false" hidden="false" outlineLevel="0" max="8192" min="7939" style="1" width="9.29"/>
    <col collapsed="false" customWidth="true" hidden="false" outlineLevel="0" max="8193" min="8193" style="1" width="2.71"/>
    <col collapsed="false" customWidth="true" hidden="false" outlineLevel="0" max="8194" min="8194" style="1" width="126.43"/>
    <col collapsed="false" customWidth="false" hidden="false" outlineLevel="0" max="8448" min="8195" style="1" width="9.29"/>
    <col collapsed="false" customWidth="true" hidden="false" outlineLevel="0" max="8449" min="8449" style="1" width="2.71"/>
    <col collapsed="false" customWidth="true" hidden="false" outlineLevel="0" max="8450" min="8450" style="1" width="126.43"/>
    <col collapsed="false" customWidth="false" hidden="false" outlineLevel="0" max="8704" min="8451" style="1" width="9.29"/>
    <col collapsed="false" customWidth="true" hidden="false" outlineLevel="0" max="8705" min="8705" style="1" width="2.71"/>
    <col collapsed="false" customWidth="true" hidden="false" outlineLevel="0" max="8706" min="8706" style="1" width="126.43"/>
    <col collapsed="false" customWidth="false" hidden="false" outlineLevel="0" max="8960" min="8707" style="1" width="9.29"/>
    <col collapsed="false" customWidth="true" hidden="false" outlineLevel="0" max="8961" min="8961" style="1" width="2.71"/>
    <col collapsed="false" customWidth="true" hidden="false" outlineLevel="0" max="8962" min="8962" style="1" width="126.43"/>
    <col collapsed="false" customWidth="false" hidden="false" outlineLevel="0" max="9216" min="8963" style="1" width="9.29"/>
    <col collapsed="false" customWidth="true" hidden="false" outlineLevel="0" max="9217" min="9217" style="1" width="2.71"/>
    <col collapsed="false" customWidth="true" hidden="false" outlineLevel="0" max="9218" min="9218" style="1" width="126.43"/>
    <col collapsed="false" customWidth="false" hidden="false" outlineLevel="0" max="9472" min="9219" style="1" width="9.29"/>
    <col collapsed="false" customWidth="true" hidden="false" outlineLevel="0" max="9473" min="9473" style="1" width="2.71"/>
    <col collapsed="false" customWidth="true" hidden="false" outlineLevel="0" max="9474" min="9474" style="1" width="126.43"/>
    <col collapsed="false" customWidth="false" hidden="false" outlineLevel="0" max="9728" min="9475" style="1" width="9.29"/>
    <col collapsed="false" customWidth="true" hidden="false" outlineLevel="0" max="9729" min="9729" style="1" width="2.71"/>
    <col collapsed="false" customWidth="true" hidden="false" outlineLevel="0" max="9730" min="9730" style="1" width="126.43"/>
    <col collapsed="false" customWidth="false" hidden="false" outlineLevel="0" max="9984" min="9731" style="1" width="9.29"/>
    <col collapsed="false" customWidth="true" hidden="false" outlineLevel="0" max="9985" min="9985" style="1" width="2.71"/>
    <col collapsed="false" customWidth="true" hidden="false" outlineLevel="0" max="9986" min="9986" style="1" width="126.43"/>
    <col collapsed="false" customWidth="false" hidden="false" outlineLevel="0" max="10240" min="9987" style="1" width="9.29"/>
    <col collapsed="false" customWidth="true" hidden="false" outlineLevel="0" max="10241" min="10241" style="1" width="2.71"/>
    <col collapsed="false" customWidth="true" hidden="false" outlineLevel="0" max="10242" min="10242" style="1" width="126.43"/>
    <col collapsed="false" customWidth="false" hidden="false" outlineLevel="0" max="10496" min="10243" style="1" width="9.29"/>
    <col collapsed="false" customWidth="true" hidden="false" outlineLevel="0" max="10497" min="10497" style="1" width="2.71"/>
    <col collapsed="false" customWidth="true" hidden="false" outlineLevel="0" max="10498" min="10498" style="1" width="126.43"/>
    <col collapsed="false" customWidth="false" hidden="false" outlineLevel="0" max="10752" min="10499" style="1" width="9.29"/>
    <col collapsed="false" customWidth="true" hidden="false" outlineLevel="0" max="10753" min="10753" style="1" width="2.71"/>
    <col collapsed="false" customWidth="true" hidden="false" outlineLevel="0" max="10754" min="10754" style="1" width="126.43"/>
    <col collapsed="false" customWidth="false" hidden="false" outlineLevel="0" max="11008" min="10755" style="1" width="9.29"/>
    <col collapsed="false" customWidth="true" hidden="false" outlineLevel="0" max="11009" min="11009" style="1" width="2.71"/>
    <col collapsed="false" customWidth="true" hidden="false" outlineLevel="0" max="11010" min="11010" style="1" width="126.43"/>
    <col collapsed="false" customWidth="false" hidden="false" outlineLevel="0" max="11264" min="11011" style="1" width="9.29"/>
    <col collapsed="false" customWidth="true" hidden="false" outlineLevel="0" max="11265" min="11265" style="1" width="2.71"/>
    <col collapsed="false" customWidth="true" hidden="false" outlineLevel="0" max="11266" min="11266" style="1" width="126.43"/>
    <col collapsed="false" customWidth="false" hidden="false" outlineLevel="0" max="11520" min="11267" style="1" width="9.29"/>
    <col collapsed="false" customWidth="true" hidden="false" outlineLevel="0" max="11521" min="11521" style="1" width="2.71"/>
    <col collapsed="false" customWidth="true" hidden="false" outlineLevel="0" max="11522" min="11522" style="1" width="126.43"/>
    <col collapsed="false" customWidth="false" hidden="false" outlineLevel="0" max="11776" min="11523" style="1" width="9.29"/>
    <col collapsed="false" customWidth="true" hidden="false" outlineLevel="0" max="11777" min="11777" style="1" width="2.71"/>
    <col collapsed="false" customWidth="true" hidden="false" outlineLevel="0" max="11778" min="11778" style="1" width="126.43"/>
    <col collapsed="false" customWidth="false" hidden="false" outlineLevel="0" max="12032" min="11779" style="1" width="9.29"/>
    <col collapsed="false" customWidth="true" hidden="false" outlineLevel="0" max="12033" min="12033" style="1" width="2.71"/>
    <col collapsed="false" customWidth="true" hidden="false" outlineLevel="0" max="12034" min="12034" style="1" width="126.43"/>
    <col collapsed="false" customWidth="false" hidden="false" outlineLevel="0" max="12288" min="12035" style="1" width="9.29"/>
    <col collapsed="false" customWidth="true" hidden="false" outlineLevel="0" max="12289" min="12289" style="1" width="2.71"/>
    <col collapsed="false" customWidth="true" hidden="false" outlineLevel="0" max="12290" min="12290" style="1" width="126.43"/>
    <col collapsed="false" customWidth="false" hidden="false" outlineLevel="0" max="12544" min="12291" style="1" width="9.29"/>
    <col collapsed="false" customWidth="true" hidden="false" outlineLevel="0" max="12545" min="12545" style="1" width="2.71"/>
    <col collapsed="false" customWidth="true" hidden="false" outlineLevel="0" max="12546" min="12546" style="1" width="126.43"/>
    <col collapsed="false" customWidth="false" hidden="false" outlineLevel="0" max="12800" min="12547" style="1" width="9.29"/>
    <col collapsed="false" customWidth="true" hidden="false" outlineLevel="0" max="12801" min="12801" style="1" width="2.71"/>
    <col collapsed="false" customWidth="true" hidden="false" outlineLevel="0" max="12802" min="12802" style="1" width="126.43"/>
    <col collapsed="false" customWidth="false" hidden="false" outlineLevel="0" max="13056" min="12803" style="1" width="9.29"/>
    <col collapsed="false" customWidth="true" hidden="false" outlineLevel="0" max="13057" min="13057" style="1" width="2.71"/>
    <col collapsed="false" customWidth="true" hidden="false" outlineLevel="0" max="13058" min="13058" style="1" width="126.43"/>
    <col collapsed="false" customWidth="false" hidden="false" outlineLevel="0" max="13312" min="13059" style="1" width="9.29"/>
    <col collapsed="false" customWidth="true" hidden="false" outlineLevel="0" max="13313" min="13313" style="1" width="2.71"/>
    <col collapsed="false" customWidth="true" hidden="false" outlineLevel="0" max="13314" min="13314" style="1" width="126.43"/>
    <col collapsed="false" customWidth="false" hidden="false" outlineLevel="0" max="13568" min="13315" style="1" width="9.29"/>
    <col collapsed="false" customWidth="true" hidden="false" outlineLevel="0" max="13569" min="13569" style="1" width="2.71"/>
    <col collapsed="false" customWidth="true" hidden="false" outlineLevel="0" max="13570" min="13570" style="1" width="126.43"/>
    <col collapsed="false" customWidth="false" hidden="false" outlineLevel="0" max="13824" min="13571" style="1" width="9.29"/>
    <col collapsed="false" customWidth="true" hidden="false" outlineLevel="0" max="13825" min="13825" style="1" width="2.71"/>
    <col collapsed="false" customWidth="true" hidden="false" outlineLevel="0" max="13826" min="13826" style="1" width="126.43"/>
    <col collapsed="false" customWidth="false" hidden="false" outlineLevel="0" max="14080" min="13827" style="1" width="9.29"/>
    <col collapsed="false" customWidth="true" hidden="false" outlineLevel="0" max="14081" min="14081" style="1" width="2.71"/>
    <col collapsed="false" customWidth="true" hidden="false" outlineLevel="0" max="14082" min="14082" style="1" width="126.43"/>
    <col collapsed="false" customWidth="false" hidden="false" outlineLevel="0" max="14336" min="14083" style="1" width="9.29"/>
    <col collapsed="false" customWidth="true" hidden="false" outlineLevel="0" max="14337" min="14337" style="1" width="2.71"/>
    <col collapsed="false" customWidth="true" hidden="false" outlineLevel="0" max="14338" min="14338" style="1" width="126.43"/>
    <col collapsed="false" customWidth="false" hidden="false" outlineLevel="0" max="14592" min="14339" style="1" width="9.29"/>
    <col collapsed="false" customWidth="true" hidden="false" outlineLevel="0" max="14593" min="14593" style="1" width="2.71"/>
    <col collapsed="false" customWidth="true" hidden="false" outlineLevel="0" max="14594" min="14594" style="1" width="126.43"/>
    <col collapsed="false" customWidth="false" hidden="false" outlineLevel="0" max="14848" min="14595" style="1" width="9.29"/>
    <col collapsed="false" customWidth="true" hidden="false" outlineLevel="0" max="14849" min="14849" style="1" width="2.71"/>
    <col collapsed="false" customWidth="true" hidden="false" outlineLevel="0" max="14850" min="14850" style="1" width="126.43"/>
    <col collapsed="false" customWidth="false" hidden="false" outlineLevel="0" max="15104" min="14851" style="1" width="9.29"/>
    <col collapsed="false" customWidth="true" hidden="false" outlineLevel="0" max="15105" min="15105" style="1" width="2.71"/>
    <col collapsed="false" customWidth="true" hidden="false" outlineLevel="0" max="15106" min="15106" style="1" width="126.43"/>
    <col collapsed="false" customWidth="false" hidden="false" outlineLevel="0" max="15360" min="15107" style="1" width="9.29"/>
    <col collapsed="false" customWidth="true" hidden="false" outlineLevel="0" max="15361" min="15361" style="1" width="2.71"/>
    <col collapsed="false" customWidth="true" hidden="false" outlineLevel="0" max="15362" min="15362" style="1" width="126.43"/>
    <col collapsed="false" customWidth="false" hidden="false" outlineLevel="0" max="15616" min="15363" style="1" width="9.29"/>
    <col collapsed="false" customWidth="true" hidden="false" outlineLevel="0" max="15617" min="15617" style="1" width="2.71"/>
    <col collapsed="false" customWidth="true" hidden="false" outlineLevel="0" max="15618" min="15618" style="1" width="126.43"/>
    <col collapsed="false" customWidth="false" hidden="false" outlineLevel="0" max="15872" min="15619" style="1" width="9.29"/>
    <col collapsed="false" customWidth="true" hidden="false" outlineLevel="0" max="15873" min="15873" style="1" width="2.71"/>
    <col collapsed="false" customWidth="true" hidden="false" outlineLevel="0" max="15874" min="15874" style="1" width="126.43"/>
    <col collapsed="false" customWidth="false" hidden="false" outlineLevel="0" max="16128" min="15875" style="1" width="9.29"/>
    <col collapsed="false" customWidth="true" hidden="false" outlineLevel="0" max="16129" min="16129" style="1" width="2.71"/>
    <col collapsed="false" customWidth="true" hidden="false" outlineLevel="0" max="16130" min="16130" style="1" width="126.43"/>
    <col collapsed="false" customWidth="false" hidden="false" outlineLevel="0" max="16384" min="16131" style="1" width="9.29"/>
  </cols>
  <sheetData>
    <row r="6" customFormat="false" ht="57" hidden="false" customHeight="true" outlineLevel="0" collapsed="false"/>
    <row r="7" customFormat="false" ht="24.45" hidden="false" customHeight="false" outlineLevel="0" collapsed="false">
      <c r="B7" s="3" t="s">
        <v>0</v>
      </c>
    </row>
    <row r="8" customFormat="false" ht="113.25" hidden="false" customHeight="true" outlineLevel="0" collapsed="false">
      <c r="B8" s="4" t="s">
        <v>1</v>
      </c>
    </row>
    <row r="9" customFormat="false" ht="50.25" hidden="false" customHeight="true" outlineLevel="0" collapsed="false">
      <c r="B9" s="5" t="s">
        <v>2</v>
      </c>
    </row>
    <row r="10" customFormat="false" ht="15" hidden="false" customHeight="false" outlineLevel="0" collapsed="false">
      <c r="B10" s="6" t="s">
        <v>3</v>
      </c>
    </row>
    <row r="11" customFormat="false" ht="15" hidden="false" customHeight="false" outlineLevel="0" collapsed="false">
      <c r="B11" s="4"/>
    </row>
    <row r="12" customFormat="false" ht="24.05" hidden="false" customHeight="false" outlineLevel="0" collapsed="false">
      <c r="B12" s="7" t="s">
        <v>4</v>
      </c>
    </row>
    <row r="13" customFormat="false" ht="16.5" hidden="false" customHeight="true" outlineLevel="0" collapsed="false"/>
    <row r="14" s="8" customFormat="true" ht="17.35" hidden="false" customHeight="false" outlineLevel="0" collapsed="false">
      <c r="B14" s="9" t="s">
        <v>5</v>
      </c>
    </row>
    <row r="15" customFormat="false" ht="94.5" hidden="false" customHeight="true" outlineLevel="0" collapsed="false">
      <c r="B15" s="10" t="s">
        <v>6</v>
      </c>
    </row>
    <row r="16" customFormat="false" ht="15" hidden="false" customHeight="false" outlineLevel="0" collapsed="false">
      <c r="B16" s="11" t="s">
        <v>7</v>
      </c>
    </row>
    <row r="17" customFormat="false" ht="15" hidden="false" customHeight="false" outlineLevel="0" collapsed="false">
      <c r="B17" s="10"/>
    </row>
    <row r="18" s="8" customFormat="true" ht="17.35" hidden="false" customHeight="false" outlineLevel="0" collapsed="false">
      <c r="B18" s="9" t="s">
        <v>8</v>
      </c>
    </row>
    <row r="19" customFormat="false" ht="35.5" hidden="false" customHeight="false" outlineLevel="0" collapsed="false">
      <c r="B19" s="12" t="s">
        <v>9</v>
      </c>
    </row>
    <row r="20" customFormat="false" ht="18.75" hidden="false" customHeight="true" outlineLevel="0" collapsed="false">
      <c r="B20" s="9" t="s">
        <v>10</v>
      </c>
    </row>
    <row r="21" customFormat="false" ht="35.5" hidden="false" customHeight="false" outlineLevel="0" collapsed="false">
      <c r="B21" s="12" t="s">
        <v>11</v>
      </c>
    </row>
    <row r="22" s="1" customFormat="true" ht="15" hidden="false" customHeight="false" outlineLevel="0" collapsed="false"/>
    <row r="23" s="8" customFormat="true" ht="17.35" hidden="false" customHeight="false" outlineLevel="0" collapsed="false">
      <c r="B23" s="9" t="s">
        <v>12</v>
      </c>
    </row>
    <row r="24" customFormat="false" ht="15" hidden="false" customHeight="false" outlineLevel="0" collapsed="false">
      <c r="B24" s="13" t="s">
        <v>13</v>
      </c>
    </row>
    <row r="25" customFormat="false" ht="15" hidden="false" customHeight="false" outlineLevel="0" collapsed="false">
      <c r="B25" s="13" t="s">
        <v>14</v>
      </c>
    </row>
    <row r="26" customFormat="false" ht="15" hidden="false" customHeight="false" outlineLevel="0" collapsed="false">
      <c r="B26" s="13" t="s">
        <v>15</v>
      </c>
    </row>
    <row r="27" s="1" customFormat="true" ht="15" hidden="false" customHeight="false" outlineLevel="0" collapsed="false"/>
    <row r="28" s="8" customFormat="true" ht="17.35" hidden="false" customHeight="false" outlineLevel="0" collapsed="false">
      <c r="B28" s="9" t="s">
        <v>16</v>
      </c>
    </row>
    <row r="29" customFormat="false" ht="15" hidden="false" customHeight="false" outlineLevel="0" collapsed="false">
      <c r="B29" s="11" t="s">
        <v>7</v>
      </c>
    </row>
  </sheetData>
  <hyperlinks>
    <hyperlink ref="B10" r:id="rId1" display="https://data.footprintnetwork.org/"/>
    <hyperlink ref="B16" r:id="rId2" display="data@footprintnetwork.org"/>
    <hyperlink ref="B24" r:id="rId3" display="Calculation Methodology for the National Footprint and Biocapacity Accounts"/>
    <hyperlink ref="B25" location="Definitions!A1" display="Definitions of Key Concepts"/>
    <hyperlink ref="B26" location="Definitions!B52" display="Additional Background Information"/>
    <hyperlink ref="B29" r:id="rId4" display="data@footprintnetwork.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604A7B"/>
    <pageSetUpPr fitToPage="true"/>
  </sheetPr>
  <dimension ref="B7:V95"/>
  <sheetViews>
    <sheetView showFormulas="false" showGridLines="true" showRowColHeaders="true" showZeros="true" rightToLeft="false" tabSelected="true" showOutlineSymbols="true" defaultGridColor="true" view="normal" topLeftCell="A63" colorId="64" zoomScale="100" zoomScaleNormal="100" zoomScalePageLayoutView="100" workbookViewId="0">
      <selection pane="topLeft" activeCell="B70" activeCellId="0" sqref="B70"/>
    </sheetView>
  </sheetViews>
  <sheetFormatPr defaultColWidth="9.2890625" defaultRowHeight="15" customHeight="true" zeroHeight="false" outlineLevelRow="0" outlineLevelCol="0"/>
  <cols>
    <col collapsed="false" customWidth="true" hidden="false" outlineLevel="0" max="1" min="1" style="1" width="3.29"/>
    <col collapsed="false" customWidth="true" hidden="false" outlineLevel="0" max="2" min="2" style="1" width="124.29"/>
    <col collapsed="false" customWidth="true" hidden="false" outlineLevel="0" max="3" min="3" style="1" width="101.86"/>
    <col collapsed="false" customWidth="true" hidden="false" outlineLevel="0" max="16" min="4" style="1" width="7.71"/>
    <col collapsed="false" customWidth="false" hidden="false" outlineLevel="0" max="256" min="17" style="1" width="9.29"/>
    <col collapsed="false" customWidth="true" hidden="false" outlineLevel="0" max="257" min="257" style="1" width="3.29"/>
    <col collapsed="false" customWidth="true" hidden="false" outlineLevel="0" max="272" min="258" style="1" width="5.71"/>
    <col collapsed="false" customWidth="false" hidden="false" outlineLevel="0" max="512" min="273" style="1" width="9.29"/>
    <col collapsed="false" customWidth="true" hidden="false" outlineLevel="0" max="513" min="513" style="1" width="3.29"/>
    <col collapsed="false" customWidth="true" hidden="false" outlineLevel="0" max="528" min="514" style="1" width="5.71"/>
    <col collapsed="false" customWidth="false" hidden="false" outlineLevel="0" max="768" min="529" style="1" width="9.29"/>
    <col collapsed="false" customWidth="true" hidden="false" outlineLevel="0" max="769" min="769" style="1" width="3.29"/>
    <col collapsed="false" customWidth="true" hidden="false" outlineLevel="0" max="784" min="770" style="1" width="5.71"/>
    <col collapsed="false" customWidth="false" hidden="false" outlineLevel="0" max="1024" min="785" style="1" width="9.29"/>
    <col collapsed="false" customWidth="true" hidden="false" outlineLevel="0" max="1025" min="1025" style="1" width="3.29"/>
    <col collapsed="false" customWidth="true" hidden="false" outlineLevel="0" max="1040" min="1026" style="1" width="5.71"/>
    <col collapsed="false" customWidth="false" hidden="false" outlineLevel="0" max="1280" min="1041" style="1" width="9.29"/>
    <col collapsed="false" customWidth="true" hidden="false" outlineLevel="0" max="1281" min="1281" style="1" width="3.29"/>
    <col collapsed="false" customWidth="true" hidden="false" outlineLevel="0" max="1296" min="1282" style="1" width="5.71"/>
    <col collapsed="false" customWidth="false" hidden="false" outlineLevel="0" max="1536" min="1297" style="1" width="9.29"/>
    <col collapsed="false" customWidth="true" hidden="false" outlineLevel="0" max="1537" min="1537" style="1" width="3.29"/>
    <col collapsed="false" customWidth="true" hidden="false" outlineLevel="0" max="1552" min="1538" style="1" width="5.71"/>
    <col collapsed="false" customWidth="false" hidden="false" outlineLevel="0" max="1792" min="1553" style="1" width="9.29"/>
    <col collapsed="false" customWidth="true" hidden="false" outlineLevel="0" max="1793" min="1793" style="1" width="3.29"/>
    <col collapsed="false" customWidth="true" hidden="false" outlineLevel="0" max="1808" min="1794" style="1" width="5.71"/>
    <col collapsed="false" customWidth="false" hidden="false" outlineLevel="0" max="2048" min="1809" style="1" width="9.29"/>
    <col collapsed="false" customWidth="true" hidden="false" outlineLevel="0" max="2049" min="2049" style="1" width="3.29"/>
    <col collapsed="false" customWidth="true" hidden="false" outlineLevel="0" max="2064" min="2050" style="1" width="5.71"/>
    <col collapsed="false" customWidth="false" hidden="false" outlineLevel="0" max="2304" min="2065" style="1" width="9.29"/>
    <col collapsed="false" customWidth="true" hidden="false" outlineLevel="0" max="2305" min="2305" style="1" width="3.29"/>
    <col collapsed="false" customWidth="true" hidden="false" outlineLevel="0" max="2320" min="2306" style="1" width="5.71"/>
    <col collapsed="false" customWidth="false" hidden="false" outlineLevel="0" max="2560" min="2321" style="1" width="9.29"/>
    <col collapsed="false" customWidth="true" hidden="false" outlineLevel="0" max="2561" min="2561" style="1" width="3.29"/>
    <col collapsed="false" customWidth="true" hidden="false" outlineLevel="0" max="2576" min="2562" style="1" width="5.71"/>
    <col collapsed="false" customWidth="false" hidden="false" outlineLevel="0" max="2816" min="2577" style="1" width="9.29"/>
    <col collapsed="false" customWidth="true" hidden="false" outlineLevel="0" max="2817" min="2817" style="1" width="3.29"/>
    <col collapsed="false" customWidth="true" hidden="false" outlineLevel="0" max="2832" min="2818" style="1" width="5.71"/>
    <col collapsed="false" customWidth="false" hidden="false" outlineLevel="0" max="3072" min="2833" style="1" width="9.29"/>
    <col collapsed="false" customWidth="true" hidden="false" outlineLevel="0" max="3073" min="3073" style="1" width="3.29"/>
    <col collapsed="false" customWidth="true" hidden="false" outlineLevel="0" max="3088" min="3074" style="1" width="5.71"/>
    <col collapsed="false" customWidth="false" hidden="false" outlineLevel="0" max="3328" min="3089" style="1" width="9.29"/>
    <col collapsed="false" customWidth="true" hidden="false" outlineLevel="0" max="3329" min="3329" style="1" width="3.29"/>
    <col collapsed="false" customWidth="true" hidden="false" outlineLevel="0" max="3344" min="3330" style="1" width="5.71"/>
    <col collapsed="false" customWidth="false" hidden="false" outlineLevel="0" max="3584" min="3345" style="1" width="9.29"/>
    <col collapsed="false" customWidth="true" hidden="false" outlineLevel="0" max="3585" min="3585" style="1" width="3.29"/>
    <col collapsed="false" customWidth="true" hidden="false" outlineLevel="0" max="3600" min="3586" style="1" width="5.71"/>
    <col collapsed="false" customWidth="false" hidden="false" outlineLevel="0" max="3840" min="3601" style="1" width="9.29"/>
    <col collapsed="false" customWidth="true" hidden="false" outlineLevel="0" max="3841" min="3841" style="1" width="3.29"/>
    <col collapsed="false" customWidth="true" hidden="false" outlineLevel="0" max="3856" min="3842" style="1" width="5.71"/>
    <col collapsed="false" customWidth="false" hidden="false" outlineLevel="0" max="4096" min="3857" style="1" width="9.29"/>
    <col collapsed="false" customWidth="true" hidden="false" outlineLevel="0" max="4097" min="4097" style="1" width="3.29"/>
    <col collapsed="false" customWidth="true" hidden="false" outlineLevel="0" max="4112" min="4098" style="1" width="5.71"/>
    <col collapsed="false" customWidth="false" hidden="false" outlineLevel="0" max="4352" min="4113" style="1" width="9.29"/>
    <col collapsed="false" customWidth="true" hidden="false" outlineLevel="0" max="4353" min="4353" style="1" width="3.29"/>
    <col collapsed="false" customWidth="true" hidden="false" outlineLevel="0" max="4368" min="4354" style="1" width="5.71"/>
    <col collapsed="false" customWidth="false" hidden="false" outlineLevel="0" max="4608" min="4369" style="1" width="9.29"/>
    <col collapsed="false" customWidth="true" hidden="false" outlineLevel="0" max="4609" min="4609" style="1" width="3.29"/>
    <col collapsed="false" customWidth="true" hidden="false" outlineLevel="0" max="4624" min="4610" style="1" width="5.71"/>
    <col collapsed="false" customWidth="false" hidden="false" outlineLevel="0" max="4864" min="4625" style="1" width="9.29"/>
    <col collapsed="false" customWidth="true" hidden="false" outlineLevel="0" max="4865" min="4865" style="1" width="3.29"/>
    <col collapsed="false" customWidth="true" hidden="false" outlineLevel="0" max="4880" min="4866" style="1" width="5.71"/>
    <col collapsed="false" customWidth="false" hidden="false" outlineLevel="0" max="5120" min="4881" style="1" width="9.29"/>
    <col collapsed="false" customWidth="true" hidden="false" outlineLevel="0" max="5121" min="5121" style="1" width="3.29"/>
    <col collapsed="false" customWidth="true" hidden="false" outlineLevel="0" max="5136" min="5122" style="1" width="5.71"/>
    <col collapsed="false" customWidth="false" hidden="false" outlineLevel="0" max="5376" min="5137" style="1" width="9.29"/>
    <col collapsed="false" customWidth="true" hidden="false" outlineLevel="0" max="5377" min="5377" style="1" width="3.29"/>
    <col collapsed="false" customWidth="true" hidden="false" outlineLevel="0" max="5392" min="5378" style="1" width="5.71"/>
    <col collapsed="false" customWidth="false" hidden="false" outlineLevel="0" max="5632" min="5393" style="1" width="9.29"/>
    <col collapsed="false" customWidth="true" hidden="false" outlineLevel="0" max="5633" min="5633" style="1" width="3.29"/>
    <col collapsed="false" customWidth="true" hidden="false" outlineLevel="0" max="5648" min="5634" style="1" width="5.71"/>
    <col collapsed="false" customWidth="false" hidden="false" outlineLevel="0" max="5888" min="5649" style="1" width="9.29"/>
    <col collapsed="false" customWidth="true" hidden="false" outlineLevel="0" max="5889" min="5889" style="1" width="3.29"/>
    <col collapsed="false" customWidth="true" hidden="false" outlineLevel="0" max="5904" min="5890" style="1" width="5.71"/>
    <col collapsed="false" customWidth="false" hidden="false" outlineLevel="0" max="6144" min="5905" style="1" width="9.29"/>
    <col collapsed="false" customWidth="true" hidden="false" outlineLevel="0" max="6145" min="6145" style="1" width="3.29"/>
    <col collapsed="false" customWidth="true" hidden="false" outlineLevel="0" max="6160" min="6146" style="1" width="5.71"/>
    <col collapsed="false" customWidth="false" hidden="false" outlineLevel="0" max="6400" min="6161" style="1" width="9.29"/>
    <col collapsed="false" customWidth="true" hidden="false" outlineLevel="0" max="6401" min="6401" style="1" width="3.29"/>
    <col collapsed="false" customWidth="true" hidden="false" outlineLevel="0" max="6416" min="6402" style="1" width="5.71"/>
    <col collapsed="false" customWidth="false" hidden="false" outlineLevel="0" max="6656" min="6417" style="1" width="9.29"/>
    <col collapsed="false" customWidth="true" hidden="false" outlineLevel="0" max="6657" min="6657" style="1" width="3.29"/>
    <col collapsed="false" customWidth="true" hidden="false" outlineLevel="0" max="6672" min="6658" style="1" width="5.71"/>
    <col collapsed="false" customWidth="false" hidden="false" outlineLevel="0" max="6912" min="6673" style="1" width="9.29"/>
    <col collapsed="false" customWidth="true" hidden="false" outlineLevel="0" max="6913" min="6913" style="1" width="3.29"/>
    <col collapsed="false" customWidth="true" hidden="false" outlineLevel="0" max="6928" min="6914" style="1" width="5.71"/>
    <col collapsed="false" customWidth="false" hidden="false" outlineLevel="0" max="7168" min="6929" style="1" width="9.29"/>
    <col collapsed="false" customWidth="true" hidden="false" outlineLevel="0" max="7169" min="7169" style="1" width="3.29"/>
    <col collapsed="false" customWidth="true" hidden="false" outlineLevel="0" max="7184" min="7170" style="1" width="5.71"/>
    <col collapsed="false" customWidth="false" hidden="false" outlineLevel="0" max="7424" min="7185" style="1" width="9.29"/>
    <col collapsed="false" customWidth="true" hidden="false" outlineLevel="0" max="7425" min="7425" style="1" width="3.29"/>
    <col collapsed="false" customWidth="true" hidden="false" outlineLevel="0" max="7440" min="7426" style="1" width="5.71"/>
    <col collapsed="false" customWidth="false" hidden="false" outlineLevel="0" max="7680" min="7441" style="1" width="9.29"/>
    <col collapsed="false" customWidth="true" hidden="false" outlineLevel="0" max="7681" min="7681" style="1" width="3.29"/>
    <col collapsed="false" customWidth="true" hidden="false" outlineLevel="0" max="7696" min="7682" style="1" width="5.71"/>
    <col collapsed="false" customWidth="false" hidden="false" outlineLevel="0" max="7936" min="7697" style="1" width="9.29"/>
    <col collapsed="false" customWidth="true" hidden="false" outlineLevel="0" max="7937" min="7937" style="1" width="3.29"/>
    <col collapsed="false" customWidth="true" hidden="false" outlineLevel="0" max="7952" min="7938" style="1" width="5.71"/>
    <col collapsed="false" customWidth="false" hidden="false" outlineLevel="0" max="8192" min="7953" style="1" width="9.29"/>
    <col collapsed="false" customWidth="true" hidden="false" outlineLevel="0" max="8193" min="8193" style="1" width="3.29"/>
    <col collapsed="false" customWidth="true" hidden="false" outlineLevel="0" max="8208" min="8194" style="1" width="5.71"/>
    <col collapsed="false" customWidth="false" hidden="false" outlineLevel="0" max="8448" min="8209" style="1" width="9.29"/>
    <col collapsed="false" customWidth="true" hidden="false" outlineLevel="0" max="8449" min="8449" style="1" width="3.29"/>
    <col collapsed="false" customWidth="true" hidden="false" outlineLevel="0" max="8464" min="8450" style="1" width="5.71"/>
    <col collapsed="false" customWidth="false" hidden="false" outlineLevel="0" max="8704" min="8465" style="1" width="9.29"/>
    <col collapsed="false" customWidth="true" hidden="false" outlineLevel="0" max="8705" min="8705" style="1" width="3.29"/>
    <col collapsed="false" customWidth="true" hidden="false" outlineLevel="0" max="8720" min="8706" style="1" width="5.71"/>
    <col collapsed="false" customWidth="false" hidden="false" outlineLevel="0" max="8960" min="8721" style="1" width="9.29"/>
    <col collapsed="false" customWidth="true" hidden="false" outlineLevel="0" max="8961" min="8961" style="1" width="3.29"/>
    <col collapsed="false" customWidth="true" hidden="false" outlineLevel="0" max="8976" min="8962" style="1" width="5.71"/>
    <col collapsed="false" customWidth="false" hidden="false" outlineLevel="0" max="9216" min="8977" style="1" width="9.29"/>
    <col collapsed="false" customWidth="true" hidden="false" outlineLevel="0" max="9217" min="9217" style="1" width="3.29"/>
    <col collapsed="false" customWidth="true" hidden="false" outlineLevel="0" max="9232" min="9218" style="1" width="5.71"/>
    <col collapsed="false" customWidth="false" hidden="false" outlineLevel="0" max="9472" min="9233" style="1" width="9.29"/>
    <col collapsed="false" customWidth="true" hidden="false" outlineLevel="0" max="9473" min="9473" style="1" width="3.29"/>
    <col collapsed="false" customWidth="true" hidden="false" outlineLevel="0" max="9488" min="9474" style="1" width="5.71"/>
    <col collapsed="false" customWidth="false" hidden="false" outlineLevel="0" max="9728" min="9489" style="1" width="9.29"/>
    <col collapsed="false" customWidth="true" hidden="false" outlineLevel="0" max="9729" min="9729" style="1" width="3.29"/>
    <col collapsed="false" customWidth="true" hidden="false" outlineLevel="0" max="9744" min="9730" style="1" width="5.71"/>
    <col collapsed="false" customWidth="false" hidden="false" outlineLevel="0" max="9984" min="9745" style="1" width="9.29"/>
    <col collapsed="false" customWidth="true" hidden="false" outlineLevel="0" max="9985" min="9985" style="1" width="3.29"/>
    <col collapsed="false" customWidth="true" hidden="false" outlineLevel="0" max="10000" min="9986" style="1" width="5.71"/>
    <col collapsed="false" customWidth="false" hidden="false" outlineLevel="0" max="10240" min="10001" style="1" width="9.29"/>
    <col collapsed="false" customWidth="true" hidden="false" outlineLevel="0" max="10241" min="10241" style="1" width="3.29"/>
    <col collapsed="false" customWidth="true" hidden="false" outlineLevel="0" max="10256" min="10242" style="1" width="5.71"/>
    <col collapsed="false" customWidth="false" hidden="false" outlineLevel="0" max="10496" min="10257" style="1" width="9.29"/>
    <col collapsed="false" customWidth="true" hidden="false" outlineLevel="0" max="10497" min="10497" style="1" width="3.29"/>
    <col collapsed="false" customWidth="true" hidden="false" outlineLevel="0" max="10512" min="10498" style="1" width="5.71"/>
    <col collapsed="false" customWidth="false" hidden="false" outlineLevel="0" max="10752" min="10513" style="1" width="9.29"/>
    <col collapsed="false" customWidth="true" hidden="false" outlineLevel="0" max="10753" min="10753" style="1" width="3.29"/>
    <col collapsed="false" customWidth="true" hidden="false" outlineLevel="0" max="10768" min="10754" style="1" width="5.71"/>
    <col collapsed="false" customWidth="false" hidden="false" outlineLevel="0" max="11008" min="10769" style="1" width="9.29"/>
    <col collapsed="false" customWidth="true" hidden="false" outlineLevel="0" max="11009" min="11009" style="1" width="3.29"/>
    <col collapsed="false" customWidth="true" hidden="false" outlineLevel="0" max="11024" min="11010" style="1" width="5.71"/>
    <col collapsed="false" customWidth="false" hidden="false" outlineLevel="0" max="11264" min="11025" style="1" width="9.29"/>
    <col collapsed="false" customWidth="true" hidden="false" outlineLevel="0" max="11265" min="11265" style="1" width="3.29"/>
    <col collapsed="false" customWidth="true" hidden="false" outlineLevel="0" max="11280" min="11266" style="1" width="5.71"/>
    <col collapsed="false" customWidth="false" hidden="false" outlineLevel="0" max="11520" min="11281" style="1" width="9.29"/>
    <col collapsed="false" customWidth="true" hidden="false" outlineLevel="0" max="11521" min="11521" style="1" width="3.29"/>
    <col collapsed="false" customWidth="true" hidden="false" outlineLevel="0" max="11536" min="11522" style="1" width="5.71"/>
    <col collapsed="false" customWidth="false" hidden="false" outlineLevel="0" max="11776" min="11537" style="1" width="9.29"/>
    <col collapsed="false" customWidth="true" hidden="false" outlineLevel="0" max="11777" min="11777" style="1" width="3.29"/>
    <col collapsed="false" customWidth="true" hidden="false" outlineLevel="0" max="11792" min="11778" style="1" width="5.71"/>
    <col collapsed="false" customWidth="false" hidden="false" outlineLevel="0" max="12032" min="11793" style="1" width="9.29"/>
    <col collapsed="false" customWidth="true" hidden="false" outlineLevel="0" max="12033" min="12033" style="1" width="3.29"/>
    <col collapsed="false" customWidth="true" hidden="false" outlineLevel="0" max="12048" min="12034" style="1" width="5.71"/>
    <col collapsed="false" customWidth="false" hidden="false" outlineLevel="0" max="12288" min="12049" style="1" width="9.29"/>
    <col collapsed="false" customWidth="true" hidden="false" outlineLevel="0" max="12289" min="12289" style="1" width="3.29"/>
    <col collapsed="false" customWidth="true" hidden="false" outlineLevel="0" max="12304" min="12290" style="1" width="5.71"/>
    <col collapsed="false" customWidth="false" hidden="false" outlineLevel="0" max="12544" min="12305" style="1" width="9.29"/>
    <col collapsed="false" customWidth="true" hidden="false" outlineLevel="0" max="12545" min="12545" style="1" width="3.29"/>
    <col collapsed="false" customWidth="true" hidden="false" outlineLevel="0" max="12560" min="12546" style="1" width="5.71"/>
    <col collapsed="false" customWidth="false" hidden="false" outlineLevel="0" max="12800" min="12561" style="1" width="9.29"/>
    <col collapsed="false" customWidth="true" hidden="false" outlineLevel="0" max="12801" min="12801" style="1" width="3.29"/>
    <col collapsed="false" customWidth="true" hidden="false" outlineLevel="0" max="12816" min="12802" style="1" width="5.71"/>
    <col collapsed="false" customWidth="false" hidden="false" outlineLevel="0" max="13056" min="12817" style="1" width="9.29"/>
    <col collapsed="false" customWidth="true" hidden="false" outlineLevel="0" max="13057" min="13057" style="1" width="3.29"/>
    <col collapsed="false" customWidth="true" hidden="false" outlineLevel="0" max="13072" min="13058" style="1" width="5.71"/>
    <col collapsed="false" customWidth="false" hidden="false" outlineLevel="0" max="13312" min="13073" style="1" width="9.29"/>
    <col collapsed="false" customWidth="true" hidden="false" outlineLevel="0" max="13313" min="13313" style="1" width="3.29"/>
    <col collapsed="false" customWidth="true" hidden="false" outlineLevel="0" max="13328" min="13314" style="1" width="5.71"/>
    <col collapsed="false" customWidth="false" hidden="false" outlineLevel="0" max="13568" min="13329" style="1" width="9.29"/>
    <col collapsed="false" customWidth="true" hidden="false" outlineLevel="0" max="13569" min="13569" style="1" width="3.29"/>
    <col collapsed="false" customWidth="true" hidden="false" outlineLevel="0" max="13584" min="13570" style="1" width="5.71"/>
    <col collapsed="false" customWidth="false" hidden="false" outlineLevel="0" max="13824" min="13585" style="1" width="9.29"/>
    <col collapsed="false" customWidth="true" hidden="false" outlineLevel="0" max="13825" min="13825" style="1" width="3.29"/>
    <col collapsed="false" customWidth="true" hidden="false" outlineLevel="0" max="13840" min="13826" style="1" width="5.71"/>
    <col collapsed="false" customWidth="false" hidden="false" outlineLevel="0" max="14080" min="13841" style="1" width="9.29"/>
    <col collapsed="false" customWidth="true" hidden="false" outlineLevel="0" max="14081" min="14081" style="1" width="3.29"/>
    <col collapsed="false" customWidth="true" hidden="false" outlineLevel="0" max="14096" min="14082" style="1" width="5.71"/>
    <col collapsed="false" customWidth="false" hidden="false" outlineLevel="0" max="14336" min="14097" style="1" width="9.29"/>
    <col collapsed="false" customWidth="true" hidden="false" outlineLevel="0" max="14337" min="14337" style="1" width="3.29"/>
    <col collapsed="false" customWidth="true" hidden="false" outlineLevel="0" max="14352" min="14338" style="1" width="5.71"/>
    <col collapsed="false" customWidth="false" hidden="false" outlineLevel="0" max="14592" min="14353" style="1" width="9.29"/>
    <col collapsed="false" customWidth="true" hidden="false" outlineLevel="0" max="14593" min="14593" style="1" width="3.29"/>
    <col collapsed="false" customWidth="true" hidden="false" outlineLevel="0" max="14608" min="14594" style="1" width="5.71"/>
    <col collapsed="false" customWidth="false" hidden="false" outlineLevel="0" max="14848" min="14609" style="1" width="9.29"/>
    <col collapsed="false" customWidth="true" hidden="false" outlineLevel="0" max="14849" min="14849" style="1" width="3.29"/>
    <col collapsed="false" customWidth="true" hidden="false" outlineLevel="0" max="14864" min="14850" style="1" width="5.71"/>
    <col collapsed="false" customWidth="false" hidden="false" outlineLevel="0" max="15104" min="14865" style="1" width="9.29"/>
    <col collapsed="false" customWidth="true" hidden="false" outlineLevel="0" max="15105" min="15105" style="1" width="3.29"/>
    <col collapsed="false" customWidth="true" hidden="false" outlineLevel="0" max="15120" min="15106" style="1" width="5.71"/>
    <col collapsed="false" customWidth="false" hidden="false" outlineLevel="0" max="15360" min="15121" style="1" width="9.29"/>
    <col collapsed="false" customWidth="true" hidden="false" outlineLevel="0" max="15361" min="15361" style="1" width="3.29"/>
    <col collapsed="false" customWidth="true" hidden="false" outlineLevel="0" max="15376" min="15362" style="1" width="5.71"/>
    <col collapsed="false" customWidth="false" hidden="false" outlineLevel="0" max="15616" min="15377" style="1" width="9.29"/>
    <col collapsed="false" customWidth="true" hidden="false" outlineLevel="0" max="15617" min="15617" style="1" width="3.29"/>
    <col collapsed="false" customWidth="true" hidden="false" outlineLevel="0" max="15632" min="15618" style="1" width="5.71"/>
    <col collapsed="false" customWidth="false" hidden="false" outlineLevel="0" max="15872" min="15633" style="1" width="9.29"/>
    <col collapsed="false" customWidth="true" hidden="false" outlineLevel="0" max="15873" min="15873" style="1" width="3.29"/>
    <col collapsed="false" customWidth="true" hidden="false" outlineLevel="0" max="15888" min="15874" style="1" width="5.71"/>
    <col collapsed="false" customWidth="false" hidden="false" outlineLevel="0" max="16128" min="15889" style="1" width="9.29"/>
    <col collapsed="false" customWidth="true" hidden="false" outlineLevel="0" max="16129" min="16129" style="1" width="3.29"/>
    <col collapsed="false" customWidth="true" hidden="false" outlineLevel="0" max="16144" min="16130" style="1" width="5.71"/>
    <col collapsed="false" customWidth="false" hidden="false" outlineLevel="0" max="16384" min="16145" style="1" width="9.29"/>
  </cols>
  <sheetData>
    <row r="7" customFormat="false" ht="27" hidden="false" customHeight="true" outlineLevel="0" collapsed="false">
      <c r="V7" s="14"/>
    </row>
    <row r="8" customFormat="false" ht="42" hidden="false" customHeight="true" outlineLevel="0" collapsed="false">
      <c r="B8" s="15" t="s">
        <v>17</v>
      </c>
      <c r="C8" s="15"/>
      <c r="D8" s="15"/>
      <c r="E8" s="15"/>
      <c r="F8" s="15"/>
      <c r="G8" s="15"/>
      <c r="H8" s="15"/>
      <c r="I8" s="15"/>
      <c r="J8" s="15"/>
      <c r="K8" s="15"/>
      <c r="L8" s="15"/>
      <c r="M8" s="15"/>
      <c r="N8" s="15"/>
      <c r="O8" s="15"/>
      <c r="P8" s="15"/>
      <c r="V8" s="14"/>
    </row>
    <row r="10" customFormat="false" ht="43.5" hidden="false" customHeight="true" outlineLevel="0" collapsed="false">
      <c r="B10" s="16" t="s">
        <v>18</v>
      </c>
      <c r="C10" s="16"/>
      <c r="D10" s="16"/>
      <c r="E10" s="16"/>
      <c r="F10" s="16"/>
      <c r="G10" s="16"/>
      <c r="H10" s="16"/>
      <c r="I10" s="16"/>
      <c r="J10" s="16"/>
      <c r="K10" s="16"/>
      <c r="L10" s="16"/>
      <c r="M10" s="16"/>
      <c r="N10" s="16"/>
      <c r="O10" s="16"/>
      <c r="P10" s="16"/>
    </row>
    <row r="12" customFormat="false" ht="15" hidden="false" customHeight="false" outlineLevel="0" collapsed="false">
      <c r="B12" s="17" t="s">
        <v>19</v>
      </c>
      <c r="C12" s="18"/>
      <c r="D12" s="18"/>
      <c r="E12" s="18"/>
      <c r="F12" s="18"/>
      <c r="G12" s="18"/>
      <c r="H12" s="18"/>
      <c r="I12" s="18"/>
      <c r="J12" s="18"/>
      <c r="K12" s="18"/>
      <c r="L12" s="18"/>
      <c r="M12" s="18"/>
      <c r="N12" s="18"/>
      <c r="O12" s="18"/>
      <c r="P12" s="18"/>
    </row>
    <row r="13" customFormat="false" ht="62.25" hidden="false" customHeight="true" outlineLevel="0" collapsed="false">
      <c r="B13" s="16" t="s">
        <v>20</v>
      </c>
      <c r="C13" s="16"/>
      <c r="D13" s="16"/>
      <c r="E13" s="16"/>
      <c r="F13" s="16"/>
      <c r="G13" s="16"/>
      <c r="H13" s="16"/>
      <c r="I13" s="16"/>
      <c r="J13" s="16"/>
      <c r="K13" s="16"/>
      <c r="L13" s="16"/>
      <c r="M13" s="16"/>
      <c r="N13" s="16"/>
      <c r="O13" s="16"/>
      <c r="P13" s="16"/>
    </row>
    <row r="14" customFormat="false" ht="19.5" hidden="false" customHeight="true" outlineLevel="0" collapsed="false">
      <c r="B14" s="16"/>
      <c r="C14" s="16"/>
      <c r="D14" s="16"/>
      <c r="E14" s="16"/>
      <c r="F14" s="16"/>
      <c r="G14" s="16"/>
      <c r="H14" s="16"/>
      <c r="I14" s="16"/>
      <c r="J14" s="16"/>
      <c r="K14" s="16"/>
      <c r="L14" s="16"/>
      <c r="M14" s="16"/>
      <c r="N14" s="16"/>
      <c r="O14" s="16"/>
      <c r="P14" s="16"/>
    </row>
    <row r="15" customFormat="false" ht="17.25" hidden="false" customHeight="true" outlineLevel="0" collapsed="false">
      <c r="B15" s="19" t="s">
        <v>21</v>
      </c>
      <c r="C15" s="16"/>
      <c r="D15" s="16"/>
      <c r="E15" s="16"/>
      <c r="F15" s="16"/>
      <c r="G15" s="16"/>
      <c r="H15" s="16"/>
      <c r="I15" s="16"/>
      <c r="J15" s="16"/>
      <c r="K15" s="16"/>
      <c r="L15" s="16"/>
      <c r="M15" s="16"/>
      <c r="N15" s="16"/>
      <c r="O15" s="16"/>
      <c r="P15" s="16"/>
    </row>
    <row r="16" customFormat="false" ht="87" hidden="false" customHeight="true" outlineLevel="0" collapsed="false">
      <c r="B16" s="16" t="s">
        <v>22</v>
      </c>
      <c r="C16" s="16"/>
      <c r="D16" s="16"/>
      <c r="E16" s="16"/>
      <c r="F16" s="16"/>
      <c r="G16" s="16"/>
      <c r="H16" s="16"/>
      <c r="I16" s="16"/>
      <c r="J16" s="16"/>
      <c r="K16" s="16"/>
      <c r="L16" s="16"/>
      <c r="M16" s="16"/>
      <c r="N16" s="16"/>
      <c r="O16" s="16"/>
      <c r="P16" s="16"/>
    </row>
    <row r="18" customFormat="false" ht="12.75" hidden="false" customHeight="true" outlineLevel="0" collapsed="false">
      <c r="B18" s="20" t="s">
        <v>23</v>
      </c>
      <c r="C18" s="16"/>
      <c r="D18" s="16"/>
      <c r="E18" s="16"/>
      <c r="F18" s="16"/>
      <c r="G18" s="16"/>
      <c r="H18" s="16"/>
      <c r="I18" s="16"/>
      <c r="J18" s="16"/>
      <c r="K18" s="16"/>
      <c r="L18" s="16"/>
      <c r="M18" s="16"/>
      <c r="N18" s="16"/>
      <c r="O18" s="16"/>
      <c r="P18" s="16"/>
    </row>
    <row r="19" customFormat="false" ht="46.95" hidden="false" customHeight="false" outlineLevel="0" collapsed="false">
      <c r="B19" s="21" t="s">
        <v>24</v>
      </c>
      <c r="C19" s="16"/>
      <c r="D19" s="21"/>
      <c r="E19" s="21"/>
      <c r="F19" s="21"/>
      <c r="G19" s="21"/>
      <c r="H19" s="21"/>
      <c r="I19" s="21"/>
      <c r="J19" s="21"/>
      <c r="K19" s="21"/>
      <c r="L19" s="21"/>
      <c r="M19" s="21"/>
      <c r="N19" s="21"/>
      <c r="O19" s="21"/>
      <c r="P19" s="21"/>
    </row>
    <row r="20" customFormat="false" ht="36.75" hidden="false" customHeight="true" outlineLevel="0" collapsed="false">
      <c r="B20" s="21" t="s">
        <v>25</v>
      </c>
      <c r="C20" s="21"/>
      <c r="D20" s="21"/>
      <c r="E20" s="21"/>
      <c r="F20" s="21"/>
      <c r="G20" s="21"/>
      <c r="H20" s="21"/>
      <c r="I20" s="21"/>
      <c r="J20" s="21"/>
      <c r="K20" s="21"/>
      <c r="L20" s="21"/>
      <c r="M20" s="21"/>
      <c r="N20" s="21"/>
      <c r="O20" s="21"/>
      <c r="P20" s="21"/>
    </row>
    <row r="21" customFormat="false" ht="78.75" hidden="false" customHeight="true" outlineLevel="0" collapsed="false">
      <c r="B21" s="21" t="s">
        <v>26</v>
      </c>
      <c r="C21" s="21"/>
      <c r="D21" s="21"/>
      <c r="E21" s="21"/>
      <c r="F21" s="21"/>
      <c r="G21" s="21"/>
      <c r="H21" s="21"/>
      <c r="I21" s="21"/>
      <c r="J21" s="21"/>
      <c r="K21" s="21"/>
      <c r="L21" s="21"/>
      <c r="M21" s="21"/>
      <c r="N21" s="21"/>
      <c r="O21" s="21"/>
      <c r="P21" s="21"/>
    </row>
    <row r="22" customFormat="false" ht="82.5" hidden="false" customHeight="true" outlineLevel="0" collapsed="false">
      <c r="B22" s="21" t="s">
        <v>27</v>
      </c>
      <c r="C22" s="16"/>
      <c r="D22" s="21"/>
      <c r="E22" s="21"/>
      <c r="F22" s="21"/>
      <c r="G22" s="21"/>
      <c r="H22" s="21"/>
      <c r="I22" s="21"/>
      <c r="J22" s="21"/>
      <c r="K22" s="21"/>
      <c r="L22" s="21"/>
      <c r="M22" s="21"/>
      <c r="N22" s="21"/>
      <c r="O22" s="21"/>
      <c r="P22" s="21"/>
    </row>
    <row r="23" customFormat="false" ht="52.5" hidden="false" customHeight="true" outlineLevel="0" collapsed="false">
      <c r="B23" s="21" t="s">
        <v>28</v>
      </c>
      <c r="C23" s="21"/>
      <c r="D23" s="21"/>
      <c r="E23" s="21"/>
      <c r="F23" s="21"/>
      <c r="G23" s="21"/>
      <c r="H23" s="21"/>
      <c r="I23" s="21"/>
      <c r="J23" s="21"/>
      <c r="K23" s="21"/>
      <c r="L23" s="21"/>
      <c r="M23" s="21"/>
      <c r="N23" s="21"/>
      <c r="O23" s="21"/>
      <c r="P23" s="21"/>
    </row>
    <row r="24" customFormat="false" ht="53.25" hidden="false" customHeight="true" outlineLevel="0" collapsed="false">
      <c r="B24" s="21" t="s">
        <v>29</v>
      </c>
      <c r="C24" s="21"/>
      <c r="D24" s="21"/>
      <c r="E24" s="21"/>
      <c r="F24" s="21"/>
      <c r="G24" s="21"/>
      <c r="H24" s="21"/>
      <c r="I24" s="21"/>
      <c r="J24" s="21"/>
      <c r="K24" s="21"/>
      <c r="L24" s="21"/>
      <c r="M24" s="21"/>
      <c r="N24" s="21"/>
      <c r="O24" s="21"/>
      <c r="P24" s="21"/>
    </row>
    <row r="25" customFormat="false" ht="15" hidden="false" customHeight="false" outlineLevel="0" collapsed="false">
      <c r="B25" s="2"/>
      <c r="C25" s="2"/>
      <c r="D25" s="2"/>
      <c r="E25" s="2"/>
      <c r="F25" s="2"/>
      <c r="G25" s="2"/>
      <c r="H25" s="2"/>
      <c r="I25" s="2"/>
      <c r="J25" s="2"/>
      <c r="K25" s="2"/>
      <c r="L25" s="2"/>
      <c r="M25" s="2"/>
      <c r="N25" s="2"/>
      <c r="O25" s="2"/>
      <c r="P25" s="2"/>
    </row>
    <row r="26" customFormat="false" ht="15" hidden="false" customHeight="false" outlineLevel="0" collapsed="false">
      <c r="B26" s="22" t="s">
        <v>30</v>
      </c>
      <c r="C26" s="22"/>
      <c r="D26" s="22"/>
      <c r="E26" s="22"/>
      <c r="F26" s="22"/>
      <c r="G26" s="22"/>
      <c r="H26" s="22"/>
      <c r="I26" s="22"/>
      <c r="J26" s="22"/>
      <c r="K26" s="22"/>
      <c r="L26" s="22"/>
      <c r="M26" s="22"/>
      <c r="N26" s="22"/>
      <c r="O26" s="22"/>
      <c r="P26" s="22"/>
    </row>
    <row r="27" customFormat="false" ht="45.75" hidden="false" customHeight="true" outlineLevel="0" collapsed="false">
      <c r="B27" s="23" t="s">
        <v>31</v>
      </c>
      <c r="C27" s="23"/>
      <c r="D27" s="24"/>
      <c r="E27" s="23"/>
      <c r="F27" s="23"/>
      <c r="G27" s="23"/>
      <c r="H27" s="23"/>
      <c r="I27" s="23"/>
      <c r="J27" s="23"/>
      <c r="K27" s="23"/>
      <c r="L27" s="23"/>
      <c r="M27" s="23"/>
      <c r="N27" s="23"/>
      <c r="O27" s="23"/>
      <c r="P27" s="23"/>
    </row>
    <row r="28" customFormat="false" ht="15.75" hidden="false" customHeight="true" outlineLevel="0" collapsed="false">
      <c r="B28" s="23"/>
      <c r="C28" s="23"/>
      <c r="D28" s="23"/>
      <c r="E28" s="23"/>
      <c r="F28" s="23"/>
      <c r="G28" s="23"/>
      <c r="H28" s="23"/>
      <c r="I28" s="23"/>
      <c r="J28" s="23"/>
      <c r="K28" s="23"/>
      <c r="L28" s="23"/>
      <c r="M28" s="23"/>
      <c r="N28" s="23"/>
      <c r="O28" s="23"/>
      <c r="P28" s="23"/>
    </row>
    <row r="29" customFormat="false" ht="15" hidden="false" customHeight="false" outlineLevel="0" collapsed="false">
      <c r="B29" s="25" t="s">
        <v>32</v>
      </c>
      <c r="C29" s="25"/>
      <c r="D29" s="25"/>
      <c r="E29" s="25"/>
      <c r="F29" s="25"/>
      <c r="G29" s="25"/>
      <c r="H29" s="25"/>
      <c r="I29" s="25"/>
      <c r="J29" s="25"/>
      <c r="K29" s="25"/>
      <c r="L29" s="25"/>
      <c r="M29" s="25"/>
      <c r="N29" s="25"/>
      <c r="O29" s="25"/>
      <c r="P29" s="25"/>
    </row>
    <row r="30" customFormat="false" ht="24.75" hidden="false" customHeight="true" outlineLevel="0" collapsed="false">
      <c r="B30" s="26"/>
      <c r="C30" s="26"/>
      <c r="D30" s="26"/>
      <c r="E30" s="26"/>
      <c r="F30" s="26"/>
      <c r="G30" s="26"/>
      <c r="H30" s="26"/>
      <c r="I30" s="26"/>
      <c r="J30" s="26"/>
      <c r="K30" s="26"/>
      <c r="L30" s="26"/>
      <c r="M30" s="26"/>
      <c r="N30" s="26"/>
      <c r="O30" s="26"/>
      <c r="P30" s="26"/>
    </row>
    <row r="31" customFormat="false" ht="24.75" hidden="false" customHeight="true" outlineLevel="0" collapsed="false">
      <c r="B31" s="26"/>
      <c r="C31" s="26"/>
      <c r="D31" s="26"/>
      <c r="E31" s="26"/>
      <c r="F31" s="26"/>
      <c r="G31" s="26"/>
      <c r="H31" s="26"/>
      <c r="I31" s="26"/>
      <c r="J31" s="26"/>
      <c r="K31" s="26"/>
      <c r="L31" s="26"/>
      <c r="M31" s="26"/>
      <c r="N31" s="26"/>
      <c r="O31" s="26"/>
      <c r="P31" s="26"/>
    </row>
    <row r="32" customFormat="false" ht="24.75" hidden="false" customHeight="true" outlineLevel="0" collapsed="false">
      <c r="B32" s="26"/>
      <c r="C32" s="26"/>
      <c r="D32" s="26"/>
      <c r="E32" s="26"/>
      <c r="F32" s="26"/>
      <c r="G32" s="26"/>
      <c r="H32" s="26"/>
      <c r="I32" s="26"/>
      <c r="J32" s="26"/>
      <c r="K32" s="26"/>
      <c r="L32" s="26"/>
      <c r="M32" s="26"/>
      <c r="N32" s="26"/>
      <c r="O32" s="26"/>
      <c r="P32" s="26"/>
    </row>
    <row r="33" customFormat="false" ht="24.75" hidden="false" customHeight="true" outlineLevel="0" collapsed="false">
      <c r="B33" s="26"/>
      <c r="C33" s="26"/>
      <c r="D33" s="26"/>
      <c r="E33" s="26"/>
      <c r="F33" s="26"/>
      <c r="G33" s="26"/>
      <c r="H33" s="26"/>
      <c r="I33" s="26"/>
      <c r="J33" s="26"/>
      <c r="K33" s="26"/>
      <c r="L33" s="26"/>
      <c r="M33" s="26"/>
      <c r="N33" s="26"/>
      <c r="O33" s="26"/>
      <c r="P33" s="26"/>
    </row>
    <row r="34" customFormat="false" ht="24.75" hidden="false" customHeight="true" outlineLevel="0" collapsed="false">
      <c r="B34" s="26"/>
      <c r="C34" s="26"/>
      <c r="D34" s="26"/>
      <c r="E34" s="26"/>
      <c r="F34" s="26"/>
      <c r="G34" s="26"/>
      <c r="H34" s="26"/>
      <c r="I34" s="26"/>
      <c r="J34" s="26"/>
      <c r="K34" s="26"/>
      <c r="L34" s="26"/>
      <c r="M34" s="26"/>
      <c r="N34" s="26"/>
      <c r="O34" s="26"/>
      <c r="P34" s="26"/>
    </row>
    <row r="35" customFormat="false" ht="24.75" hidden="false" customHeight="true" outlineLevel="0" collapsed="false">
      <c r="B35" s="26"/>
      <c r="C35" s="26"/>
      <c r="D35" s="26"/>
      <c r="E35" s="26"/>
      <c r="F35" s="26"/>
      <c r="G35" s="26"/>
      <c r="H35" s="26"/>
      <c r="I35" s="26"/>
      <c r="J35" s="26"/>
      <c r="K35" s="26"/>
      <c r="L35" s="26"/>
      <c r="M35" s="26"/>
      <c r="N35" s="26"/>
      <c r="O35" s="26"/>
      <c r="P35" s="26"/>
    </row>
    <row r="36" customFormat="false" ht="24.75" hidden="false" customHeight="true" outlineLevel="0" collapsed="false">
      <c r="B36" s="26"/>
      <c r="C36" s="26"/>
      <c r="D36" s="26"/>
      <c r="E36" s="26"/>
      <c r="F36" s="26"/>
      <c r="G36" s="26"/>
      <c r="H36" s="26"/>
      <c r="I36" s="26"/>
      <c r="J36" s="26"/>
      <c r="K36" s="26"/>
      <c r="L36" s="26"/>
      <c r="M36" s="26"/>
      <c r="N36" s="26"/>
      <c r="O36" s="26"/>
      <c r="P36" s="26"/>
    </row>
    <row r="37" customFormat="false" ht="24.75" hidden="false" customHeight="true" outlineLevel="0" collapsed="false">
      <c r="B37" s="26"/>
      <c r="C37" s="26"/>
      <c r="D37" s="26"/>
      <c r="E37" s="26"/>
      <c r="F37" s="26"/>
      <c r="G37" s="26"/>
      <c r="H37" s="26"/>
      <c r="I37" s="26"/>
      <c r="J37" s="26"/>
      <c r="K37" s="26"/>
      <c r="L37" s="26"/>
      <c r="M37" s="26"/>
      <c r="N37" s="26"/>
      <c r="O37" s="26"/>
      <c r="P37" s="26"/>
    </row>
    <row r="38" customFormat="false" ht="24.75" hidden="false" customHeight="true" outlineLevel="0" collapsed="false">
      <c r="B38" s="26"/>
      <c r="C38" s="26"/>
      <c r="D38" s="26"/>
      <c r="E38" s="26"/>
      <c r="F38" s="26"/>
      <c r="G38" s="26"/>
      <c r="H38" s="26"/>
      <c r="I38" s="26"/>
      <c r="J38" s="26"/>
      <c r="K38" s="26"/>
      <c r="L38" s="26"/>
      <c r="M38" s="26"/>
      <c r="N38" s="26"/>
      <c r="O38" s="26"/>
      <c r="P38" s="26"/>
    </row>
    <row r="39" customFormat="false" ht="24.75" hidden="false" customHeight="true" outlineLevel="0" collapsed="false">
      <c r="B39" s="27"/>
      <c r="C39" s="27"/>
      <c r="D39" s="27"/>
      <c r="E39" s="27"/>
      <c r="F39" s="27"/>
      <c r="G39" s="27"/>
      <c r="H39" s="27"/>
      <c r="I39" s="27"/>
      <c r="J39" s="27"/>
      <c r="K39" s="27"/>
      <c r="L39" s="27"/>
      <c r="M39" s="27"/>
      <c r="N39" s="27"/>
      <c r="O39" s="27"/>
      <c r="P39" s="27"/>
    </row>
    <row r="40" customFormat="false" ht="24.75" hidden="false" customHeight="true" outlineLevel="0" collapsed="false">
      <c r="B40" s="27"/>
      <c r="C40" s="27"/>
      <c r="D40" s="27"/>
      <c r="E40" s="27"/>
      <c r="F40" s="27"/>
      <c r="G40" s="27"/>
      <c r="H40" s="27"/>
      <c r="I40" s="27"/>
      <c r="J40" s="27"/>
      <c r="K40" s="27"/>
      <c r="L40" s="27"/>
      <c r="M40" s="27"/>
      <c r="N40" s="27"/>
      <c r="O40" s="27"/>
      <c r="P40" s="27"/>
    </row>
    <row r="41" customFormat="false" ht="24.75" hidden="false" customHeight="true" outlineLevel="0" collapsed="false"/>
    <row r="42" customFormat="false" ht="24.75" hidden="false" customHeight="true" outlineLevel="0" collapsed="false"/>
    <row r="43" customFormat="false" ht="24.75" hidden="false" customHeight="true" outlineLevel="0" collapsed="false"/>
    <row r="44" customFormat="false" ht="24.75" hidden="false" customHeight="true" outlineLevel="0" collapsed="false">
      <c r="B44" s="28"/>
    </row>
    <row r="45" customFormat="false" ht="24.75" hidden="false" customHeight="true" outlineLevel="0" collapsed="false">
      <c r="B45" s="28"/>
    </row>
    <row r="46" customFormat="false" ht="24.75" hidden="false" customHeight="true" outlineLevel="0" collapsed="false">
      <c r="B46" s="28"/>
    </row>
    <row r="47" customFormat="false" ht="24.75" hidden="false" customHeight="true" outlineLevel="0" collapsed="false">
      <c r="B47" s="28"/>
    </row>
    <row r="48" customFormat="false" ht="24.75" hidden="false" customHeight="true" outlineLevel="0" collapsed="false">
      <c r="B48" s="28"/>
    </row>
    <row r="49" customFormat="false" ht="24.75" hidden="false" customHeight="true" outlineLevel="0" collapsed="false">
      <c r="B49" s="28"/>
    </row>
    <row r="50" customFormat="false" ht="24.75" hidden="false" customHeight="true" outlineLevel="0" collapsed="false">
      <c r="B50" s="28"/>
    </row>
    <row r="51" customFormat="false" ht="24.75" hidden="false" customHeight="true" outlineLevel="0" collapsed="false">
      <c r="B51" s="28"/>
    </row>
    <row r="52" customFormat="false" ht="24.75" hidden="false" customHeight="true" outlineLevel="0" collapsed="false">
      <c r="B52" s="28"/>
    </row>
    <row r="53" customFormat="false" ht="24.75" hidden="false" customHeight="true" outlineLevel="0" collapsed="false">
      <c r="B53" s="28"/>
    </row>
    <row r="54" customFormat="false" ht="24.75" hidden="false" customHeight="true" outlineLevel="0" collapsed="false">
      <c r="B54" s="28"/>
    </row>
    <row r="55" customFormat="false" ht="28.5" hidden="false" customHeight="true" outlineLevel="0" collapsed="false">
      <c r="B55" s="2" t="s">
        <v>33</v>
      </c>
      <c r="C55" s="2"/>
      <c r="D55" s="2"/>
      <c r="E55" s="2"/>
      <c r="F55" s="2"/>
      <c r="G55" s="2"/>
      <c r="H55" s="2"/>
      <c r="I55" s="2"/>
      <c r="J55" s="2"/>
      <c r="K55" s="2"/>
      <c r="L55" s="2"/>
      <c r="M55" s="2"/>
      <c r="N55" s="2"/>
      <c r="O55" s="2"/>
      <c r="P55" s="2"/>
    </row>
    <row r="56" customFormat="false" ht="15" hidden="false" customHeight="false" outlineLevel="0" collapsed="false">
      <c r="B56" s="29" t="s">
        <v>34</v>
      </c>
      <c r="C56" s="29"/>
      <c r="D56" s="29"/>
      <c r="E56" s="29"/>
      <c r="F56" s="29"/>
      <c r="G56" s="29"/>
      <c r="H56" s="29"/>
      <c r="I56" s="29"/>
      <c r="J56" s="29"/>
      <c r="K56" s="29"/>
      <c r="L56" s="29"/>
      <c r="M56" s="29"/>
      <c r="N56" s="29"/>
      <c r="O56" s="29"/>
      <c r="P56" s="29"/>
    </row>
    <row r="57" customFormat="false" ht="15" hidden="false" customHeight="false" outlineLevel="0" collapsed="false">
      <c r="B57" s="29" t="s">
        <v>35</v>
      </c>
      <c r="C57" s="29"/>
      <c r="D57" s="29"/>
      <c r="E57" s="29"/>
      <c r="F57" s="29"/>
      <c r="G57" s="29"/>
      <c r="H57" s="29"/>
      <c r="I57" s="29"/>
      <c r="J57" s="29"/>
      <c r="K57" s="29"/>
      <c r="L57" s="29"/>
      <c r="M57" s="29"/>
      <c r="N57" s="29"/>
      <c r="O57" s="29"/>
      <c r="P57" s="29"/>
    </row>
    <row r="58" customFormat="false" ht="15" hidden="false" customHeight="false" outlineLevel="0" collapsed="false">
      <c r="B58" s="30" t="s">
        <v>36</v>
      </c>
      <c r="C58" s="29"/>
      <c r="D58" s="29"/>
      <c r="E58" s="29"/>
      <c r="F58" s="29"/>
      <c r="G58" s="29"/>
      <c r="H58" s="29"/>
      <c r="I58" s="29"/>
      <c r="J58" s="29"/>
      <c r="K58" s="29"/>
      <c r="L58" s="29"/>
      <c r="M58" s="29"/>
      <c r="N58" s="29"/>
      <c r="O58" s="29"/>
      <c r="P58" s="29"/>
    </row>
    <row r="59" customFormat="false" ht="15" hidden="false" customHeight="false" outlineLevel="0" collapsed="false">
      <c r="B59" s="2"/>
      <c r="C59" s="2"/>
      <c r="D59" s="2"/>
      <c r="E59" s="2"/>
      <c r="F59" s="2"/>
      <c r="G59" s="2"/>
      <c r="H59" s="2"/>
      <c r="I59" s="2"/>
      <c r="J59" s="2"/>
      <c r="K59" s="2"/>
      <c r="L59" s="2"/>
      <c r="M59" s="2"/>
      <c r="N59" s="2"/>
      <c r="O59" s="2"/>
      <c r="P59" s="2"/>
    </row>
    <row r="60" customFormat="false" ht="75.75" hidden="false" customHeight="true" outlineLevel="0" collapsed="false">
      <c r="B60" s="2" t="s">
        <v>37</v>
      </c>
      <c r="C60" s="2"/>
      <c r="D60" s="2"/>
      <c r="E60" s="2"/>
      <c r="F60" s="2"/>
      <c r="G60" s="2"/>
      <c r="H60" s="2"/>
      <c r="I60" s="2"/>
      <c r="J60" s="2"/>
      <c r="K60" s="2"/>
      <c r="L60" s="2"/>
      <c r="M60" s="2"/>
      <c r="N60" s="2"/>
      <c r="O60" s="2"/>
      <c r="P60" s="2"/>
    </row>
    <row r="61" customFormat="false" ht="15" hidden="false" customHeight="false" outlineLevel="0" collapsed="false">
      <c r="B61" s="2"/>
      <c r="C61" s="2"/>
      <c r="D61" s="2"/>
      <c r="E61" s="2"/>
      <c r="F61" s="2"/>
      <c r="G61" s="2"/>
      <c r="H61" s="2"/>
      <c r="I61" s="2"/>
      <c r="J61" s="2"/>
      <c r="K61" s="2"/>
      <c r="L61" s="2"/>
      <c r="M61" s="2"/>
      <c r="N61" s="2"/>
      <c r="O61" s="2"/>
      <c r="P61" s="2"/>
    </row>
    <row r="62" customFormat="false" ht="66.75" hidden="false" customHeight="true" outlineLevel="0" collapsed="false">
      <c r="B62" s="2" t="s">
        <v>38</v>
      </c>
      <c r="C62" s="2"/>
      <c r="D62" s="2"/>
      <c r="E62" s="2"/>
      <c r="F62" s="2"/>
      <c r="G62" s="2"/>
      <c r="H62" s="2"/>
      <c r="I62" s="2"/>
      <c r="J62" s="2"/>
      <c r="K62" s="2"/>
      <c r="L62" s="2"/>
      <c r="M62" s="2"/>
      <c r="N62" s="2"/>
      <c r="O62" s="2"/>
      <c r="P62" s="2"/>
    </row>
    <row r="64" customFormat="false" ht="15" hidden="false" customHeight="false" outlineLevel="0" collapsed="false">
      <c r="B64" s="25" t="s">
        <v>39</v>
      </c>
      <c r="C64" s="25"/>
      <c r="D64" s="25"/>
      <c r="E64" s="25"/>
      <c r="F64" s="25"/>
      <c r="G64" s="25"/>
      <c r="H64" s="25"/>
      <c r="I64" s="25"/>
      <c r="J64" s="25"/>
      <c r="K64" s="25"/>
      <c r="L64" s="25"/>
      <c r="M64" s="25"/>
      <c r="N64" s="25"/>
      <c r="O64" s="25"/>
    </row>
    <row r="65" customFormat="false" ht="15" hidden="false" customHeight="false" outlineLevel="0" collapsed="false">
      <c r="B65" s="31"/>
    </row>
    <row r="66" customFormat="false" ht="15" hidden="false" customHeight="false" outlineLevel="0" collapsed="false">
      <c r="B66" s="31" t="s">
        <v>40</v>
      </c>
    </row>
    <row r="67" customFormat="false" ht="15" hidden="false" customHeight="false" outlineLevel="0" collapsed="false">
      <c r="B67" s="32" t="s">
        <v>41</v>
      </c>
      <c r="C67" s="33"/>
      <c r="D67" s="33"/>
      <c r="E67" s="33"/>
      <c r="F67" s="33"/>
      <c r="G67" s="33"/>
      <c r="H67" s="33"/>
      <c r="I67" s="33"/>
      <c r="J67" s="33"/>
      <c r="K67" s="33"/>
      <c r="L67" s="33"/>
      <c r="M67" s="33"/>
      <c r="N67" s="33"/>
      <c r="O67" s="33"/>
    </row>
    <row r="68" customFormat="false" ht="15" hidden="false" customHeight="false" outlineLevel="0" collapsed="false">
      <c r="B68" s="32" t="s">
        <v>42</v>
      </c>
      <c r="C68" s="33"/>
      <c r="D68" s="33"/>
      <c r="E68" s="33"/>
      <c r="F68" s="33"/>
      <c r="G68" s="33"/>
      <c r="H68" s="33"/>
      <c r="I68" s="33"/>
      <c r="J68" s="33"/>
      <c r="K68" s="33"/>
      <c r="L68" s="33"/>
      <c r="M68" s="33"/>
      <c r="N68" s="33"/>
      <c r="O68" s="33"/>
    </row>
    <row r="69" customFormat="false" ht="15" hidden="false" customHeight="false" outlineLevel="0" collapsed="false">
      <c r="B69" s="32" t="s">
        <v>43</v>
      </c>
      <c r="C69" s="33"/>
      <c r="D69" s="33"/>
      <c r="E69" s="33"/>
      <c r="F69" s="33"/>
      <c r="G69" s="33"/>
      <c r="H69" s="33"/>
      <c r="I69" s="33"/>
      <c r="J69" s="33"/>
      <c r="K69" s="33"/>
      <c r="L69" s="33"/>
      <c r="M69" s="33"/>
      <c r="N69" s="33"/>
      <c r="O69" s="33"/>
    </row>
    <row r="70" customFormat="false" ht="15" hidden="false" customHeight="false" outlineLevel="0" collapsed="false">
      <c r="B70" s="32" t="s">
        <v>44</v>
      </c>
      <c r="C70" s="33"/>
      <c r="D70" s="33"/>
      <c r="E70" s="33"/>
      <c r="F70" s="33"/>
      <c r="G70" s="33"/>
      <c r="H70" s="33"/>
      <c r="I70" s="33"/>
      <c r="J70" s="33"/>
      <c r="K70" s="33"/>
      <c r="L70" s="33"/>
      <c r="M70" s="33"/>
      <c r="N70" s="33"/>
      <c r="O70" s="33"/>
    </row>
    <row r="71" customFormat="false" ht="15" hidden="false" customHeight="false" outlineLevel="0" collapsed="false">
      <c r="B71" s="31"/>
    </row>
    <row r="72" customFormat="false" ht="15" hidden="false" customHeight="false" outlineLevel="0" collapsed="false">
      <c r="B72" s="31"/>
    </row>
    <row r="73" customFormat="false" ht="15" hidden="false" customHeight="false" outlineLevel="0" collapsed="false">
      <c r="B73" s="31" t="s">
        <v>45</v>
      </c>
    </row>
    <row r="74" customFormat="false" ht="29.25" hidden="false" customHeight="true" outlineLevel="0" collapsed="false">
      <c r="B74" s="6" t="s">
        <v>46</v>
      </c>
      <c r="C74" s="34"/>
      <c r="D74" s="34"/>
      <c r="E74" s="34"/>
      <c r="F74" s="34"/>
      <c r="G74" s="34"/>
      <c r="H74" s="34"/>
      <c r="I74" s="34"/>
      <c r="J74" s="34"/>
      <c r="K74" s="34"/>
      <c r="L74" s="34"/>
      <c r="M74" s="34"/>
      <c r="N74" s="34"/>
      <c r="O74" s="34"/>
      <c r="P74" s="34"/>
    </row>
    <row r="75" s="35" customFormat="true" ht="29.25" hidden="false" customHeight="true" outlineLevel="0" collapsed="false">
      <c r="B75" s="6" t="s">
        <v>47</v>
      </c>
      <c r="C75" s="34"/>
      <c r="D75" s="34"/>
      <c r="E75" s="34"/>
      <c r="F75" s="34"/>
      <c r="G75" s="34"/>
      <c r="H75" s="34"/>
      <c r="I75" s="34"/>
      <c r="J75" s="34"/>
      <c r="K75" s="34"/>
      <c r="L75" s="34"/>
      <c r="M75" s="34"/>
      <c r="N75" s="34"/>
      <c r="O75" s="34"/>
      <c r="P75" s="34"/>
    </row>
    <row r="76" customFormat="false" ht="15" hidden="false" customHeight="false" outlineLevel="0" collapsed="false">
      <c r="B76" s="31"/>
    </row>
    <row r="77" customFormat="false" ht="15" hidden="false" customHeight="false" outlineLevel="0" collapsed="false">
      <c r="B77" s="31" t="s">
        <v>48</v>
      </c>
    </row>
    <row r="78" customFormat="false" ht="15.75" hidden="false" customHeight="true" outlineLevel="0" collapsed="false">
      <c r="B78" s="32" t="s">
        <v>49</v>
      </c>
      <c r="C78" s="36"/>
      <c r="D78" s="36"/>
      <c r="E78" s="36"/>
      <c r="F78" s="36"/>
      <c r="G78" s="36"/>
      <c r="H78" s="36"/>
      <c r="I78" s="36"/>
      <c r="J78" s="36"/>
      <c r="K78" s="36"/>
      <c r="L78" s="36"/>
      <c r="M78" s="36"/>
      <c r="N78" s="36"/>
      <c r="O78" s="36"/>
      <c r="P78" s="36"/>
    </row>
    <row r="79" customFormat="false" ht="15" hidden="false" customHeight="false" outlineLevel="0" collapsed="false">
      <c r="B79" s="32" t="s">
        <v>50</v>
      </c>
    </row>
    <row r="80" customFormat="false" ht="15" hidden="false" customHeight="false" outlineLevel="0" collapsed="false">
      <c r="B80" s="32" t="s">
        <v>51</v>
      </c>
    </row>
    <row r="81" customFormat="false" ht="15" hidden="false" customHeight="false" outlineLevel="0" collapsed="false">
      <c r="B81" s="31"/>
    </row>
    <row r="82" customFormat="false" ht="15" hidden="false" customHeight="false" outlineLevel="0" collapsed="false">
      <c r="B82" s="31" t="s">
        <v>52</v>
      </c>
    </row>
    <row r="83" customFormat="false" ht="15" hidden="false" customHeight="false" outlineLevel="0" collapsed="false">
      <c r="B83" s="32" t="s">
        <v>53</v>
      </c>
      <c r="C83" s="37"/>
      <c r="D83" s="37"/>
      <c r="E83" s="37"/>
      <c r="F83" s="37"/>
      <c r="G83" s="37"/>
      <c r="H83" s="37"/>
      <c r="I83" s="37"/>
      <c r="J83" s="37"/>
      <c r="K83" s="37"/>
      <c r="L83" s="37"/>
      <c r="M83" s="37"/>
      <c r="N83" s="37"/>
      <c r="O83" s="37"/>
    </row>
    <row r="84" customFormat="false" ht="15" hidden="false" customHeight="false" outlineLevel="0" collapsed="false">
      <c r="B84" s="31"/>
    </row>
    <row r="85" customFormat="false" ht="15" hidden="false" customHeight="false" outlineLevel="0" collapsed="false">
      <c r="B85" s="31" t="s">
        <v>54</v>
      </c>
    </row>
    <row r="86" customFormat="false" ht="15" hidden="false" customHeight="false" outlineLevel="0" collapsed="false">
      <c r="B86" s="32" t="s">
        <v>55</v>
      </c>
      <c r="C86" s="33"/>
      <c r="D86" s="33"/>
      <c r="E86" s="33"/>
      <c r="F86" s="33"/>
      <c r="G86" s="33"/>
      <c r="H86" s="33"/>
      <c r="I86" s="33"/>
      <c r="J86" s="33"/>
      <c r="K86" s="33"/>
      <c r="L86" s="33"/>
      <c r="M86" s="33"/>
      <c r="N86" s="33"/>
      <c r="O86" s="33"/>
    </row>
    <row r="87" customFormat="false" ht="15" hidden="false" customHeight="false" outlineLevel="0" collapsed="false">
      <c r="B87" s="31"/>
    </row>
    <row r="88" customFormat="false" ht="15" hidden="false" customHeight="false" outlineLevel="0" collapsed="false">
      <c r="B88" s="31" t="s">
        <v>56</v>
      </c>
    </row>
    <row r="89" customFormat="false" ht="15" hidden="false" customHeight="false" outlineLevel="0" collapsed="false">
      <c r="B89" s="32" t="s">
        <v>57</v>
      </c>
      <c r="C89" s="33"/>
      <c r="D89" s="33"/>
      <c r="E89" s="33"/>
      <c r="F89" s="33"/>
      <c r="G89" s="33"/>
      <c r="H89" s="33"/>
      <c r="I89" s="33"/>
      <c r="J89" s="33"/>
      <c r="K89" s="33"/>
      <c r="L89" s="33"/>
      <c r="M89" s="33"/>
      <c r="N89" s="33"/>
      <c r="O89" s="33"/>
    </row>
    <row r="90" customFormat="false" ht="15" hidden="false" customHeight="false" outlineLevel="0" collapsed="false">
      <c r="B90" s="31"/>
    </row>
    <row r="91" customFormat="false" ht="15" hidden="false" customHeight="false" outlineLevel="0" collapsed="false">
      <c r="B91" s="31" t="s">
        <v>58</v>
      </c>
    </row>
    <row r="92" customFormat="false" ht="15" hidden="false" customHeight="false" outlineLevel="0" collapsed="false">
      <c r="B92" s="32" t="s">
        <v>59</v>
      </c>
      <c r="C92" s="33"/>
      <c r="D92" s="33"/>
      <c r="E92" s="33"/>
      <c r="F92" s="33"/>
      <c r="G92" s="33"/>
      <c r="H92" s="33"/>
      <c r="I92" s="33"/>
      <c r="J92" s="33"/>
      <c r="K92" s="33"/>
      <c r="L92" s="33"/>
      <c r="M92" s="33"/>
      <c r="N92" s="33"/>
      <c r="O92" s="33"/>
    </row>
    <row r="95" customFormat="false" ht="15.75" hidden="false" customHeight="false" outlineLevel="0" collapsed="false">
      <c r="B95" s="38"/>
      <c r="C95" s="38"/>
      <c r="D95" s="38"/>
      <c r="E95" s="38"/>
      <c r="F95" s="38"/>
      <c r="G95" s="38"/>
      <c r="H95" s="38"/>
      <c r="I95" s="38"/>
      <c r="J95" s="38"/>
      <c r="K95" s="38"/>
      <c r="L95" s="38"/>
      <c r="M95" s="38"/>
      <c r="N95" s="38"/>
      <c r="O95" s="38"/>
      <c r="P95" s="38"/>
    </row>
  </sheetData>
  <hyperlinks>
    <hyperlink ref="B12" r:id="rId1" display="What is the Ecological Footprint? "/>
    <hyperlink ref="B15" r:id="rId2" display="What is biocapacity?"/>
    <hyperlink ref="B58" r:id="rId3" display="For details, consult https://www.footprintnetwork.org/our-work/sustainable-development/ "/>
    <hyperlink ref="B67" r:id="rId4" display="https://www.footprintnetwork.org/our-work/ecological-footprint/"/>
    <hyperlink ref="B68" r:id="rId5" display="https://www.footprintnetwork.org/what-ecological-footprints-measure/"/>
    <hyperlink ref="B69" r:id="rId6" display="https://www.footprintnetwork.org/what-biocapacity-measures/"/>
    <hyperlink ref="B70" r:id="rId7" display="https://www.footprintnetwork.org/resources/data/"/>
    <hyperlink ref="B74" r:id="rId8" display=" Lin et al. (2018) Ecological Footprint Accounting for Countries: Updates and Results of the National Footprint Accounts, 2012–2018, &#10;     Resources, 7(3), 58."/>
    <hyperlink ref="B75" r:id="rId9" display=" Borucke et al. (2013) Accounting for demand and supply of the Biosphere’s regenerative capacity: the National Footprint &#10;     Accounts’ underlying methodology and framework. Ecological Indicators, 24, 518-533."/>
    <hyperlink ref="B78" r:id="rId10" location="cite" display="Wackernagel, M.; Lin, D.; Evans, M.; Hanscom, L.; Raven, P. Defying the Footprint Oracle: Implications of Country Resource Trends. Sustainability 2019, 11, 2164."/>
    <hyperlink ref="B79" r:id="rId11" display="Wackernagel, M., Hanscom, L., Jayasinghe, P., Lin, D., Murthy, A., Neill, E., Raven, P., 2021. The importance of resource security for poverty eradication. Nature Sustainability. Volume 4, pages731–738. https://doi.org/10.1038/s41893-021-00708-4. Plus supplementary information for information on the methodology."/>
    <hyperlink ref="B80" r:id="rId12" display="Release notes, 2025 edition"/>
    <hyperlink ref="B83" r:id="rId13" display="www.footprintnetwork.org/resources/journal-articles/"/>
    <hyperlink ref="B86" r:id="rId14" display="www.footprintnetwork.org/reviews"/>
    <hyperlink ref="B89" r:id="rId15" display="www.footprintnetwork.org/faq"/>
    <hyperlink ref="B92" r:id="rId16" display="www.footprintnetwork.org/our-work/ecological-footprint/limitations-and-criticisms/"/>
  </hyperlinks>
  <printOptions headings="false" gridLines="false" gridLinesSet="true" horizontalCentered="false" verticalCentered="false"/>
  <pageMargins left="0.7" right="0.7" top="0.75" bottom="0.75" header="0.511811023622047" footer="0.3"/>
  <pageSetup paperSize="9" scale="100" fitToWidth="1" fitToHeight="4" pageOrder="downThenOver" orientation="portrait" blackAndWhite="false" draft="false" cellComments="none" horizontalDpi="300" verticalDpi="300" copies="1"/>
  <headerFooter differentFirst="false" differentOddEven="false">
    <oddHeader/>
    <oddFooter>&amp;LPrinted on &amp;D&amp;C© 2015 Global Footprint Network&amp;Rpage &amp;P of &amp;N</oddFooter>
  </headerFooter>
  <drawing r:id="rId1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S140"/>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ColWidth="9.2890625" defaultRowHeight="15" customHeight="true" zeroHeight="false" outlineLevelRow="0" outlineLevelCol="0"/>
  <cols>
    <col collapsed="false" customWidth="true" hidden="false" outlineLevel="0" max="1" min="1" style="1" width="3.15"/>
    <col collapsed="false" customWidth="true" hidden="false" outlineLevel="0" max="9" min="2" style="1" width="16.57"/>
    <col collapsed="false" customWidth="false" hidden="false" outlineLevel="0" max="16" min="10" style="1" width="9.29"/>
    <col collapsed="false" customWidth="true" hidden="false" outlineLevel="0" max="17" min="17" style="1" width="7"/>
    <col collapsed="false" customWidth="true" hidden="false" outlineLevel="0" max="18" min="18" style="1" width="4.42"/>
    <col collapsed="false" customWidth="false" hidden="false" outlineLevel="0" max="20" min="19" style="1" width="9.29"/>
    <col collapsed="false" customWidth="true" hidden="false" outlineLevel="0" max="21" min="21" style="1" width="21.29"/>
    <col collapsed="false" customWidth="true" hidden="false" outlineLevel="0" max="22" min="22" style="39" width="21.29"/>
    <col collapsed="false" customWidth="true" hidden="false" outlineLevel="0" max="26" min="23" style="1" width="21.29"/>
    <col collapsed="false" customWidth="false" hidden="false" outlineLevel="0" max="16384" min="27" style="1" width="9.29"/>
  </cols>
  <sheetData>
    <row r="1" s="1" customFormat="true" ht="29.15" hidden="false" customHeight="false" outlineLevel="0" collapsed="false">
      <c r="A1" s="40" t="s">
        <v>60</v>
      </c>
      <c r="B1" s="40"/>
      <c r="C1" s="40"/>
      <c r="D1" s="40"/>
      <c r="E1" s="40"/>
      <c r="F1" s="40"/>
      <c r="G1" s="40"/>
      <c r="H1" s="40"/>
      <c r="I1" s="40"/>
      <c r="J1" s="40"/>
      <c r="K1" s="40"/>
      <c r="L1" s="40"/>
      <c r="M1" s="40"/>
      <c r="N1" s="41"/>
      <c r="O1" s="41"/>
      <c r="P1" s="41"/>
      <c r="Q1" s="41"/>
      <c r="R1" s="41"/>
      <c r="S1" s="42"/>
    </row>
    <row r="2" s="1" customFormat="true" ht="19.85" hidden="false" customHeight="false" outlineLevel="0" collapsed="false">
      <c r="A2" s="43" t="s">
        <v>61</v>
      </c>
      <c r="B2" s="43"/>
      <c r="C2" s="43"/>
      <c r="D2" s="43"/>
      <c r="E2" s="43"/>
      <c r="F2" s="43"/>
      <c r="G2" s="43"/>
      <c r="H2" s="43"/>
      <c r="I2" s="43"/>
      <c r="J2" s="43"/>
      <c r="K2" s="43"/>
      <c r="L2" s="43"/>
      <c r="M2" s="43"/>
      <c r="N2" s="43"/>
      <c r="O2" s="43"/>
      <c r="P2" s="43"/>
      <c r="Q2" s="43"/>
      <c r="R2" s="43"/>
      <c r="S2" s="43"/>
    </row>
    <row r="3" s="1" customFormat="true" ht="29.25" hidden="false" customHeight="true" outlineLevel="0" collapsed="false">
      <c r="A3" s="44" t="s">
        <v>62</v>
      </c>
      <c r="B3" s="45"/>
      <c r="C3" s="45"/>
      <c r="D3" s="45"/>
      <c r="E3" s="46"/>
      <c r="F3" s="46"/>
      <c r="G3" s="46"/>
      <c r="H3" s="46"/>
      <c r="I3" s="46"/>
      <c r="J3" s="45"/>
      <c r="K3" s="45"/>
      <c r="L3" s="45"/>
      <c r="M3" s="45"/>
      <c r="N3" s="47"/>
      <c r="O3" s="47"/>
      <c r="P3" s="47"/>
      <c r="Q3" s="47"/>
      <c r="R3" s="47"/>
      <c r="S3" s="47"/>
    </row>
    <row r="74" customFormat="false" ht="46.95" hidden="false" customHeight="false" outlineLevel="0" collapsed="false">
      <c r="B74" s="48" t="s">
        <v>63</v>
      </c>
      <c r="C74" s="48" t="s">
        <v>64</v>
      </c>
      <c r="D74" s="48" t="s">
        <v>65</v>
      </c>
      <c r="E74" s="49" t="s">
        <v>66</v>
      </c>
      <c r="F74" s="48" t="s">
        <v>67</v>
      </c>
      <c r="G74" s="48" t="s">
        <v>68</v>
      </c>
      <c r="H74" s="48" t="s">
        <v>69</v>
      </c>
      <c r="I74" s="48" t="s">
        <v>70</v>
      </c>
    </row>
    <row r="75" customFormat="false" ht="15" hidden="false" customHeight="false" outlineLevel="0" collapsed="false">
      <c r="B75" s="50" t="s">
        <v>71</v>
      </c>
      <c r="C75" s="50" t="n">
        <v>1961</v>
      </c>
      <c r="D75" s="51" t="n">
        <v>2.28</v>
      </c>
      <c r="E75" s="51" t="n">
        <v>2.28</v>
      </c>
      <c r="F75" s="51" t="n">
        <v>3.18</v>
      </c>
      <c r="G75" s="52" t="n">
        <v>7009115874</v>
      </c>
      <c r="H75" s="52" t="n">
        <v>7009115874</v>
      </c>
      <c r="I75" s="52" t="n">
        <v>9755285064</v>
      </c>
    </row>
    <row r="76" customFormat="false" ht="15" hidden="false" customHeight="false" outlineLevel="0" collapsed="false">
      <c r="B76" s="50" t="s">
        <v>71</v>
      </c>
      <c r="C76" s="50" t="n">
        <v>1962</v>
      </c>
      <c r="D76" s="51" t="n">
        <v>2.27</v>
      </c>
      <c r="E76" s="51" t="n">
        <v>2.27</v>
      </c>
      <c r="F76" s="51" t="n">
        <v>3.13</v>
      </c>
      <c r="G76" s="52" t="n">
        <v>7111534927</v>
      </c>
      <c r="H76" s="52" t="n">
        <v>7111534927</v>
      </c>
      <c r="I76" s="52" t="n">
        <v>9800557481</v>
      </c>
    </row>
    <row r="77" customFormat="false" ht="15" hidden="false" customHeight="false" outlineLevel="0" collapsed="false">
      <c r="B77" s="50" t="s">
        <v>71</v>
      </c>
      <c r="C77" s="50" t="n">
        <v>1963</v>
      </c>
      <c r="D77" s="51" t="n">
        <v>2.23</v>
      </c>
      <c r="E77" s="51" t="n">
        <v>2.23</v>
      </c>
      <c r="F77" s="51" t="n">
        <v>3.07</v>
      </c>
      <c r="G77" s="52" t="n">
        <v>7126784924</v>
      </c>
      <c r="H77" s="52" t="n">
        <v>7126784924</v>
      </c>
      <c r="I77" s="52" t="n">
        <v>9803718332</v>
      </c>
    </row>
    <row r="78" customFormat="false" ht="15" hidden="false" customHeight="false" outlineLevel="0" collapsed="false">
      <c r="B78" s="50" t="s">
        <v>71</v>
      </c>
      <c r="C78" s="50" t="n">
        <v>1964</v>
      </c>
      <c r="D78" s="51" t="n">
        <v>2.21</v>
      </c>
      <c r="E78" s="51" t="n">
        <v>2.21</v>
      </c>
      <c r="F78" s="51" t="n">
        <v>3.01</v>
      </c>
      <c r="G78" s="52" t="n">
        <v>7231978194</v>
      </c>
      <c r="H78" s="52" t="n">
        <v>7231978194</v>
      </c>
      <c r="I78" s="52" t="n">
        <v>9845376514</v>
      </c>
    </row>
    <row r="79" customFormat="false" ht="15" hidden="false" customHeight="false" outlineLevel="0" collapsed="false">
      <c r="B79" s="50" t="s">
        <v>71</v>
      </c>
      <c r="C79" s="50" t="n">
        <v>1965</v>
      </c>
      <c r="D79" s="51" t="n">
        <v>2.21</v>
      </c>
      <c r="E79" s="51" t="n">
        <v>2.21</v>
      </c>
      <c r="F79" s="51" t="n">
        <v>2.96</v>
      </c>
      <c r="G79" s="52" t="n">
        <v>7388181107</v>
      </c>
      <c r="H79" s="52" t="n">
        <v>7388181107</v>
      </c>
      <c r="I79" s="52" t="n">
        <v>9865602670</v>
      </c>
    </row>
    <row r="80" customFormat="false" ht="15" hidden="false" customHeight="false" outlineLevel="0" collapsed="false">
      <c r="B80" s="50" t="s">
        <v>71</v>
      </c>
      <c r="C80" s="50" t="n">
        <v>1966</v>
      </c>
      <c r="D80" s="51" t="n">
        <v>2.31</v>
      </c>
      <c r="E80" s="51" t="n">
        <v>2.31</v>
      </c>
      <c r="F80" s="51" t="n">
        <v>2.92</v>
      </c>
      <c r="G80" s="52" t="n">
        <v>7859340352</v>
      </c>
      <c r="H80" s="52" t="n">
        <v>7859340352</v>
      </c>
      <c r="I80" s="52" t="n">
        <v>9945665575</v>
      </c>
    </row>
    <row r="81" customFormat="false" ht="15" hidden="false" customHeight="false" outlineLevel="0" collapsed="false">
      <c r="B81" s="50" t="s">
        <v>71</v>
      </c>
      <c r="C81" s="50" t="n">
        <v>1967</v>
      </c>
      <c r="D81" s="51" t="n">
        <v>2.44</v>
      </c>
      <c r="E81" s="51" t="n">
        <v>2.44</v>
      </c>
      <c r="F81" s="51" t="n">
        <v>2.87</v>
      </c>
      <c r="G81" s="52" t="n">
        <v>8468037731</v>
      </c>
      <c r="H81" s="52" t="n">
        <v>8468037731</v>
      </c>
      <c r="I81" s="52" t="n">
        <v>9980800972</v>
      </c>
    </row>
    <row r="82" customFormat="false" ht="15" hidden="false" customHeight="false" outlineLevel="0" collapsed="false">
      <c r="B82" s="50" t="s">
        <v>71</v>
      </c>
      <c r="C82" s="50" t="n">
        <v>1968</v>
      </c>
      <c r="D82" s="51" t="n">
        <v>2.47</v>
      </c>
      <c r="E82" s="51" t="n">
        <v>2.47</v>
      </c>
      <c r="F82" s="51" t="n">
        <v>2.83</v>
      </c>
      <c r="G82" s="52" t="n">
        <v>8746859342</v>
      </c>
      <c r="H82" s="52" t="n">
        <v>8746859342</v>
      </c>
      <c r="I82" s="52" t="n">
        <v>10032042417</v>
      </c>
    </row>
    <row r="83" customFormat="false" ht="15" hidden="false" customHeight="false" outlineLevel="0" collapsed="false">
      <c r="B83" s="50" t="s">
        <v>71</v>
      </c>
      <c r="C83" s="50" t="n">
        <v>1969</v>
      </c>
      <c r="D83" s="51" t="n">
        <v>2.48</v>
      </c>
      <c r="E83" s="51" t="n">
        <v>2.48</v>
      </c>
      <c r="F83" s="51" t="n">
        <v>2.77</v>
      </c>
      <c r="G83" s="52" t="n">
        <v>8991975564</v>
      </c>
      <c r="H83" s="52" t="n">
        <v>8991975564</v>
      </c>
      <c r="I83" s="52" t="n">
        <v>10033193488</v>
      </c>
    </row>
    <row r="84" customFormat="false" ht="13.5" hidden="false" customHeight="true" outlineLevel="0" collapsed="false">
      <c r="B84" s="50" t="s">
        <v>71</v>
      </c>
      <c r="C84" s="50" t="n">
        <v>1970</v>
      </c>
      <c r="D84" s="51" t="n">
        <v>2.69</v>
      </c>
      <c r="E84" s="51" t="n">
        <v>2.69</v>
      </c>
      <c r="F84" s="51" t="n">
        <v>2.73</v>
      </c>
      <c r="G84" s="52" t="n">
        <v>9932768985</v>
      </c>
      <c r="H84" s="52" t="n">
        <v>9932768985</v>
      </c>
      <c r="I84" s="52" t="n">
        <v>10074499028</v>
      </c>
    </row>
    <row r="85" customFormat="false" ht="15" hidden="false" customHeight="false" outlineLevel="0" collapsed="false">
      <c r="B85" s="50" t="s">
        <v>71</v>
      </c>
      <c r="C85" s="50" t="n">
        <v>1971</v>
      </c>
      <c r="D85" s="51" t="n">
        <v>2.7</v>
      </c>
      <c r="E85" s="51" t="n">
        <v>2.7</v>
      </c>
      <c r="F85" s="51" t="n">
        <v>2.69</v>
      </c>
      <c r="G85" s="52" t="n">
        <v>10189441389</v>
      </c>
      <c r="H85" s="52" t="n">
        <v>10189441389</v>
      </c>
      <c r="I85" s="52" t="n">
        <v>10131541184</v>
      </c>
    </row>
    <row r="86" customFormat="false" ht="15" hidden="false" customHeight="false" outlineLevel="0" collapsed="false">
      <c r="B86" s="50" t="s">
        <v>71</v>
      </c>
      <c r="C86" s="50" t="n">
        <v>1972</v>
      </c>
      <c r="D86" s="51" t="n">
        <v>2.61</v>
      </c>
      <c r="E86" s="51" t="n">
        <v>2.61</v>
      </c>
      <c r="F86" s="51" t="n">
        <v>2.62</v>
      </c>
      <c r="G86" s="52" t="n">
        <v>10041193297</v>
      </c>
      <c r="H86" s="52" t="n">
        <v>10041193297</v>
      </c>
      <c r="I86" s="52" t="n">
        <v>10089190173</v>
      </c>
    </row>
    <row r="87" customFormat="false" ht="15" hidden="false" customHeight="false" outlineLevel="0" collapsed="false">
      <c r="B87" s="50" t="s">
        <v>71</v>
      </c>
      <c r="C87" s="50" t="n">
        <v>1973</v>
      </c>
      <c r="D87" s="51" t="n">
        <v>2.78</v>
      </c>
      <c r="E87" s="51" t="n">
        <v>2.78</v>
      </c>
      <c r="F87" s="51" t="n">
        <v>2.6</v>
      </c>
      <c r="G87" s="52" t="n">
        <v>10886510142</v>
      </c>
      <c r="H87" s="52" t="n">
        <v>10886510142</v>
      </c>
      <c r="I87" s="52" t="n">
        <v>10196154252</v>
      </c>
    </row>
    <row r="88" customFormat="false" ht="15" hidden="false" customHeight="false" outlineLevel="0" collapsed="false">
      <c r="B88" s="50" t="s">
        <v>71</v>
      </c>
      <c r="C88" s="50" t="n">
        <v>1974</v>
      </c>
      <c r="D88" s="51" t="n">
        <v>2.75</v>
      </c>
      <c r="E88" s="51" t="n">
        <v>2.75</v>
      </c>
      <c r="F88" s="51" t="n">
        <v>2.54</v>
      </c>
      <c r="G88" s="52" t="n">
        <v>10982765156</v>
      </c>
      <c r="H88" s="52" t="n">
        <v>10982765156</v>
      </c>
      <c r="I88" s="52" t="n">
        <v>10149593744</v>
      </c>
    </row>
    <row r="89" customFormat="false" ht="15" hidden="false" customHeight="false" outlineLevel="0" collapsed="false">
      <c r="B89" s="50" t="s">
        <v>71</v>
      </c>
      <c r="C89" s="50" t="n">
        <v>1975</v>
      </c>
      <c r="D89" s="51" t="n">
        <v>2.74</v>
      </c>
      <c r="E89" s="51" t="n">
        <v>2.74</v>
      </c>
      <c r="F89" s="51" t="n">
        <v>2.5</v>
      </c>
      <c r="G89" s="52" t="n">
        <v>11159132328</v>
      </c>
      <c r="H89" s="52" t="n">
        <v>11159132328</v>
      </c>
      <c r="I89" s="52" t="n">
        <v>10168266673</v>
      </c>
    </row>
    <row r="90" customFormat="false" ht="15" hidden="false" customHeight="false" outlineLevel="0" collapsed="false">
      <c r="B90" s="50" t="s">
        <v>71</v>
      </c>
      <c r="C90" s="50" t="n">
        <v>1976</v>
      </c>
      <c r="D90" s="51" t="n">
        <v>2.74</v>
      </c>
      <c r="E90" s="51" t="n">
        <v>2.74</v>
      </c>
      <c r="F90" s="51" t="n">
        <v>2.47</v>
      </c>
      <c r="G90" s="52" t="n">
        <v>11348910065</v>
      </c>
      <c r="H90" s="52" t="n">
        <v>11348910065</v>
      </c>
      <c r="I90" s="52" t="n">
        <v>10212962923</v>
      </c>
    </row>
    <row r="91" customFormat="false" ht="15" hidden="false" customHeight="false" outlineLevel="0" collapsed="false">
      <c r="B91" s="50" t="s">
        <v>71</v>
      </c>
      <c r="C91" s="50" t="n">
        <v>1977</v>
      </c>
      <c r="D91" s="51" t="n">
        <v>2.72</v>
      </c>
      <c r="E91" s="51" t="n">
        <v>2.72</v>
      </c>
      <c r="F91" s="51" t="n">
        <v>2.43</v>
      </c>
      <c r="G91" s="52" t="n">
        <v>11462289184</v>
      </c>
      <c r="H91" s="52" t="n">
        <v>11462289184</v>
      </c>
      <c r="I91" s="52" t="n">
        <v>10226119816</v>
      </c>
    </row>
    <row r="92" customFormat="false" ht="15" hidden="false" customHeight="false" outlineLevel="0" collapsed="false">
      <c r="B92" s="50" t="s">
        <v>71</v>
      </c>
      <c r="C92" s="50" t="n">
        <v>1978</v>
      </c>
      <c r="D92" s="51" t="n">
        <v>2.77</v>
      </c>
      <c r="E92" s="51" t="n">
        <v>2.77</v>
      </c>
      <c r="F92" s="51" t="n">
        <v>2.41</v>
      </c>
      <c r="G92" s="52" t="n">
        <v>11898823709</v>
      </c>
      <c r="H92" s="52" t="n">
        <v>11898823709</v>
      </c>
      <c r="I92" s="52" t="n">
        <v>10328527425</v>
      </c>
    </row>
    <row r="93" customFormat="false" ht="15" hidden="false" customHeight="false" outlineLevel="0" collapsed="false">
      <c r="B93" s="50" t="s">
        <v>71</v>
      </c>
      <c r="C93" s="50" t="n">
        <v>1979</v>
      </c>
      <c r="D93" s="51" t="n">
        <v>2.81</v>
      </c>
      <c r="E93" s="51" t="n">
        <v>2.81</v>
      </c>
      <c r="F93" s="51" t="n">
        <v>2.36</v>
      </c>
      <c r="G93" s="52" t="n">
        <v>12284891868</v>
      </c>
      <c r="H93" s="52" t="n">
        <v>12284891868</v>
      </c>
      <c r="I93" s="52" t="n">
        <v>10308710136</v>
      </c>
    </row>
    <row r="94" customFormat="false" ht="15" hidden="false" customHeight="false" outlineLevel="0" collapsed="false">
      <c r="B94" s="50" t="s">
        <v>71</v>
      </c>
      <c r="C94" s="50" t="n">
        <v>1980</v>
      </c>
      <c r="D94" s="51" t="n">
        <v>2.6</v>
      </c>
      <c r="E94" s="51" t="n">
        <v>2.6</v>
      </c>
      <c r="F94" s="51" t="n">
        <v>2.32</v>
      </c>
      <c r="G94" s="52" t="n">
        <v>11538980329</v>
      </c>
      <c r="H94" s="52" t="n">
        <v>11538980329</v>
      </c>
      <c r="I94" s="52" t="n">
        <v>10313785424</v>
      </c>
    </row>
    <row r="95" customFormat="false" ht="15" hidden="false" customHeight="false" outlineLevel="0" collapsed="false">
      <c r="B95" s="50" t="s">
        <v>71</v>
      </c>
      <c r="C95" s="50" t="n">
        <v>1981</v>
      </c>
      <c r="D95" s="51" t="n">
        <v>2.57</v>
      </c>
      <c r="E95" s="51" t="n">
        <v>2.57</v>
      </c>
      <c r="F95" s="51" t="n">
        <v>2.3</v>
      </c>
      <c r="G95" s="52" t="n">
        <v>11610146448</v>
      </c>
      <c r="H95" s="52" t="n">
        <v>11610146448</v>
      </c>
      <c r="I95" s="52" t="n">
        <v>10401952796</v>
      </c>
    </row>
    <row r="96" customFormat="false" ht="15" hidden="false" customHeight="false" outlineLevel="0" collapsed="false">
      <c r="B96" s="50" t="s">
        <v>71</v>
      </c>
      <c r="C96" s="50" t="n">
        <v>1982</v>
      </c>
      <c r="D96" s="51" t="n">
        <v>2.47</v>
      </c>
      <c r="E96" s="51" t="n">
        <v>2.47</v>
      </c>
      <c r="F96" s="51" t="n">
        <v>2.27</v>
      </c>
      <c r="G96" s="52" t="n">
        <v>11401878107</v>
      </c>
      <c r="H96" s="52" t="n">
        <v>11401878107</v>
      </c>
      <c r="I96" s="52" t="n">
        <v>10481602612</v>
      </c>
    </row>
    <row r="97" customFormat="false" ht="15" hidden="false" customHeight="false" outlineLevel="0" collapsed="false">
      <c r="B97" s="50" t="s">
        <v>71</v>
      </c>
      <c r="C97" s="50" t="n">
        <v>1983</v>
      </c>
      <c r="D97" s="51" t="n">
        <v>2.37</v>
      </c>
      <c r="E97" s="51" t="n">
        <v>2.37</v>
      </c>
      <c r="F97" s="51" t="n">
        <v>2.23</v>
      </c>
      <c r="G97" s="52" t="n">
        <v>11127429021</v>
      </c>
      <c r="H97" s="52" t="n">
        <v>11127429021</v>
      </c>
      <c r="I97" s="52" t="n">
        <v>10446780976</v>
      </c>
    </row>
    <row r="98" customFormat="false" ht="15" hidden="false" customHeight="false" outlineLevel="0" collapsed="false">
      <c r="B98" s="50" t="s">
        <v>71</v>
      </c>
      <c r="C98" s="50" t="n">
        <v>1984</v>
      </c>
      <c r="D98" s="51" t="n">
        <v>2.53</v>
      </c>
      <c r="E98" s="51" t="n">
        <v>2.53</v>
      </c>
      <c r="F98" s="51" t="n">
        <v>2.22</v>
      </c>
      <c r="G98" s="52" t="n">
        <v>12070022308</v>
      </c>
      <c r="H98" s="52" t="n">
        <v>12070022308</v>
      </c>
      <c r="I98" s="52" t="n">
        <v>10589920928</v>
      </c>
    </row>
    <row r="99" customFormat="false" ht="15" hidden="false" customHeight="false" outlineLevel="0" collapsed="false">
      <c r="B99" s="50" t="s">
        <v>71</v>
      </c>
      <c r="C99" s="50" t="n">
        <v>1985</v>
      </c>
      <c r="D99" s="51" t="n">
        <v>2.57</v>
      </c>
      <c r="E99" s="51" t="n">
        <v>2.57</v>
      </c>
      <c r="F99" s="51" t="n">
        <v>2.19</v>
      </c>
      <c r="G99" s="52" t="n">
        <v>12511394308</v>
      </c>
      <c r="H99" s="52" t="n">
        <v>12511394308</v>
      </c>
      <c r="I99" s="52" t="n">
        <v>10638511654</v>
      </c>
    </row>
    <row r="100" customFormat="false" ht="15" hidden="false" customHeight="false" outlineLevel="0" collapsed="false">
      <c r="B100" s="50" t="s">
        <v>71</v>
      </c>
      <c r="C100" s="50" t="n">
        <v>1986</v>
      </c>
      <c r="D100" s="51" t="n">
        <v>2.55</v>
      </c>
      <c r="E100" s="51" t="n">
        <v>2.55</v>
      </c>
      <c r="F100" s="51" t="n">
        <v>2.15</v>
      </c>
      <c r="G100" s="52" t="n">
        <v>12624696632</v>
      </c>
      <c r="H100" s="52" t="n">
        <v>12624696632</v>
      </c>
      <c r="I100" s="52" t="n">
        <v>10661981942</v>
      </c>
    </row>
    <row r="101" customFormat="false" ht="15" hidden="false" customHeight="false" outlineLevel="0" collapsed="false">
      <c r="B101" s="50" t="s">
        <v>71</v>
      </c>
      <c r="C101" s="50" t="n">
        <v>1987</v>
      </c>
      <c r="D101" s="51" t="n">
        <v>2.56</v>
      </c>
      <c r="E101" s="51" t="n">
        <v>2.56</v>
      </c>
      <c r="F101" s="51" t="n">
        <v>2.12</v>
      </c>
      <c r="G101" s="52" t="n">
        <v>12885552845</v>
      </c>
      <c r="H101" s="52" t="n">
        <v>12885552845</v>
      </c>
      <c r="I101" s="52" t="n">
        <v>10699544153</v>
      </c>
    </row>
    <row r="102" customFormat="false" ht="15" hidden="false" customHeight="false" outlineLevel="0" collapsed="false">
      <c r="B102" s="50" t="s">
        <v>71</v>
      </c>
      <c r="C102" s="50" t="n">
        <v>1988</v>
      </c>
      <c r="D102" s="51" t="n">
        <v>2.62</v>
      </c>
      <c r="E102" s="51" t="n">
        <v>2.62</v>
      </c>
      <c r="F102" s="51" t="n">
        <v>2.08</v>
      </c>
      <c r="G102" s="52" t="n">
        <v>13429574615</v>
      </c>
      <c r="H102" s="52" t="n">
        <v>13429574615</v>
      </c>
      <c r="I102" s="52" t="n">
        <v>10650997124</v>
      </c>
    </row>
    <row r="103" customFormat="false" ht="15" hidden="false" customHeight="false" outlineLevel="0" collapsed="false">
      <c r="B103" s="50" t="s">
        <v>71</v>
      </c>
      <c r="C103" s="50" t="n">
        <v>1989</v>
      </c>
      <c r="D103" s="51" t="n">
        <v>2.65</v>
      </c>
      <c r="E103" s="51" t="n">
        <v>2.65</v>
      </c>
      <c r="F103" s="51" t="n">
        <v>2.06</v>
      </c>
      <c r="G103" s="52" t="n">
        <v>13820415471</v>
      </c>
      <c r="H103" s="52" t="n">
        <v>13820415471</v>
      </c>
      <c r="I103" s="52" t="n">
        <v>10772749182</v>
      </c>
    </row>
    <row r="104" customFormat="false" ht="15" hidden="false" customHeight="false" outlineLevel="0" collapsed="false">
      <c r="B104" s="50" t="s">
        <v>71</v>
      </c>
      <c r="C104" s="50" t="n">
        <v>1990</v>
      </c>
      <c r="D104" s="51" t="n">
        <v>2.6</v>
      </c>
      <c r="E104" s="51" t="n">
        <v>2.6</v>
      </c>
      <c r="F104" s="51" t="n">
        <v>2.05</v>
      </c>
      <c r="G104" s="52" t="n">
        <v>13816929584</v>
      </c>
      <c r="H104" s="52" t="n">
        <v>13816929584</v>
      </c>
      <c r="I104" s="52" t="n">
        <v>10904053985</v>
      </c>
    </row>
    <row r="105" customFormat="false" ht="15" hidden="false" customHeight="false" outlineLevel="0" collapsed="false">
      <c r="B105" s="50" t="s">
        <v>71</v>
      </c>
      <c r="C105" s="50" t="n">
        <v>1991</v>
      </c>
      <c r="D105" s="51" t="n">
        <v>2.5</v>
      </c>
      <c r="E105" s="51" t="n">
        <v>2.5</v>
      </c>
      <c r="F105" s="51" t="n">
        <v>2.01</v>
      </c>
      <c r="G105" s="52" t="n">
        <v>13534458381</v>
      </c>
      <c r="H105" s="52" t="n">
        <v>13534458381</v>
      </c>
      <c r="I105" s="52" t="n">
        <v>10842616225</v>
      </c>
    </row>
    <row r="106" customFormat="false" ht="15" hidden="false" customHeight="false" outlineLevel="0" collapsed="false">
      <c r="B106" s="50" t="s">
        <v>71</v>
      </c>
      <c r="C106" s="50" t="n">
        <v>1992</v>
      </c>
      <c r="D106" s="51" t="n">
        <v>2.42</v>
      </c>
      <c r="E106" s="51" t="n">
        <v>2.42</v>
      </c>
      <c r="F106" s="51" t="n">
        <v>2</v>
      </c>
      <c r="G106" s="52" t="n">
        <v>13273809176</v>
      </c>
      <c r="H106" s="52" t="n">
        <v>13273809176</v>
      </c>
      <c r="I106" s="52" t="n">
        <v>10990945815</v>
      </c>
    </row>
    <row r="107" customFormat="false" ht="15" hidden="false" customHeight="false" outlineLevel="0" collapsed="false">
      <c r="B107" s="50" t="s">
        <v>71</v>
      </c>
      <c r="C107" s="50" t="n">
        <v>1993</v>
      </c>
      <c r="D107" s="51" t="n">
        <v>2.4</v>
      </c>
      <c r="E107" s="51" t="n">
        <v>2.4</v>
      </c>
      <c r="F107" s="51" t="n">
        <v>1.96</v>
      </c>
      <c r="G107" s="52" t="n">
        <v>13380743524</v>
      </c>
      <c r="H107" s="52" t="n">
        <v>13380743524</v>
      </c>
      <c r="I107" s="52" t="n">
        <v>10947987772</v>
      </c>
      <c r="Q107" s="1" t="s">
        <v>72</v>
      </c>
    </row>
    <row r="108" customFormat="false" ht="15" hidden="false" customHeight="false" outlineLevel="0" collapsed="false">
      <c r="B108" s="50" t="s">
        <v>71</v>
      </c>
      <c r="C108" s="50" t="n">
        <v>1994</v>
      </c>
      <c r="D108" s="51" t="n">
        <v>2.46</v>
      </c>
      <c r="E108" s="51" t="n">
        <v>2.46</v>
      </c>
      <c r="F108" s="51" t="n">
        <v>1.95</v>
      </c>
      <c r="G108" s="52" t="n">
        <v>13949759212</v>
      </c>
      <c r="H108" s="52" t="n">
        <v>13949759212</v>
      </c>
      <c r="I108" s="52" t="n">
        <v>11035249523</v>
      </c>
    </row>
    <row r="109" customFormat="false" ht="15" hidden="false" customHeight="false" outlineLevel="0" collapsed="false">
      <c r="B109" s="50" t="s">
        <v>71</v>
      </c>
      <c r="C109" s="50" t="n">
        <v>1995</v>
      </c>
      <c r="D109" s="51" t="n">
        <v>2.48</v>
      </c>
      <c r="E109" s="51" t="n">
        <v>2.48</v>
      </c>
      <c r="F109" s="51" t="n">
        <v>1.91</v>
      </c>
      <c r="G109" s="52" t="n">
        <v>14255045097</v>
      </c>
      <c r="H109" s="52" t="n">
        <v>14255045097</v>
      </c>
      <c r="I109" s="52" t="n">
        <v>10981316689</v>
      </c>
    </row>
    <row r="110" customFormat="false" ht="15" hidden="false" customHeight="false" outlineLevel="0" collapsed="false">
      <c r="B110" s="50" t="s">
        <v>71</v>
      </c>
      <c r="C110" s="50" t="n">
        <v>1996</v>
      </c>
      <c r="D110" s="51" t="n">
        <v>2.52</v>
      </c>
      <c r="E110" s="51" t="n">
        <v>2.52</v>
      </c>
      <c r="F110" s="51" t="n">
        <v>1.91</v>
      </c>
      <c r="G110" s="52" t="n">
        <v>14689226311</v>
      </c>
      <c r="H110" s="52" t="n">
        <v>14689226311</v>
      </c>
      <c r="I110" s="52" t="n">
        <v>11109262530</v>
      </c>
    </row>
    <row r="111" customFormat="false" ht="15" hidden="false" customHeight="false" outlineLevel="0" collapsed="false">
      <c r="B111" s="50" t="s">
        <v>71</v>
      </c>
      <c r="C111" s="50" t="n">
        <v>1997</v>
      </c>
      <c r="D111" s="51" t="n">
        <v>2.48</v>
      </c>
      <c r="E111" s="51" t="n">
        <v>2.48</v>
      </c>
      <c r="F111" s="51" t="n">
        <v>1.89</v>
      </c>
      <c r="G111" s="52" t="n">
        <v>14675009541</v>
      </c>
      <c r="H111" s="52" t="n">
        <v>14675009541</v>
      </c>
      <c r="I111" s="52" t="n">
        <v>11158063164</v>
      </c>
    </row>
    <row r="112" customFormat="false" ht="15" hidden="false" customHeight="false" outlineLevel="0" collapsed="false">
      <c r="B112" s="50" t="s">
        <v>71</v>
      </c>
      <c r="C112" s="50" t="n">
        <v>1998</v>
      </c>
      <c r="D112" s="51" t="n">
        <v>2.45</v>
      </c>
      <c r="E112" s="51" t="n">
        <v>2.45</v>
      </c>
      <c r="F112" s="51" t="n">
        <v>1.87</v>
      </c>
      <c r="G112" s="52" t="n">
        <v>14685379834</v>
      </c>
      <c r="H112" s="52" t="n">
        <v>14685379834</v>
      </c>
      <c r="I112" s="52" t="n">
        <v>11199656143</v>
      </c>
    </row>
    <row r="113" customFormat="false" ht="15" hidden="false" customHeight="false" outlineLevel="0" collapsed="false">
      <c r="B113" s="50" t="s">
        <v>71</v>
      </c>
      <c r="C113" s="50" t="n">
        <v>1999</v>
      </c>
      <c r="D113" s="51" t="n">
        <v>2.52</v>
      </c>
      <c r="E113" s="51" t="n">
        <v>2.52</v>
      </c>
      <c r="F113" s="51" t="n">
        <v>1.85</v>
      </c>
      <c r="G113" s="52" t="n">
        <v>15297299742</v>
      </c>
      <c r="H113" s="52" t="n">
        <v>15297299742</v>
      </c>
      <c r="I113" s="52" t="n">
        <v>11228881105</v>
      </c>
    </row>
    <row r="114" customFormat="false" ht="15" hidden="false" customHeight="false" outlineLevel="0" collapsed="false">
      <c r="B114" s="50" t="s">
        <v>71</v>
      </c>
      <c r="C114" s="50" t="n">
        <v>2000</v>
      </c>
      <c r="D114" s="51" t="n">
        <v>2.57</v>
      </c>
      <c r="E114" s="51" t="n">
        <v>2.57</v>
      </c>
      <c r="F114" s="51" t="n">
        <v>1.83</v>
      </c>
      <c r="G114" s="52" t="n">
        <v>15827422934</v>
      </c>
      <c r="H114" s="52" t="n">
        <v>15827422934</v>
      </c>
      <c r="I114" s="52" t="n">
        <v>11227518503</v>
      </c>
    </row>
    <row r="115" customFormat="false" ht="15" hidden="false" customHeight="false" outlineLevel="0" collapsed="false">
      <c r="B115" s="50" t="s">
        <v>71</v>
      </c>
      <c r="C115" s="50" t="n">
        <v>2001</v>
      </c>
      <c r="D115" s="51" t="n">
        <v>2.61</v>
      </c>
      <c r="E115" s="51" t="n">
        <v>2.61</v>
      </c>
      <c r="F115" s="51" t="n">
        <v>1.81</v>
      </c>
      <c r="G115" s="52" t="n">
        <v>16251683468</v>
      </c>
      <c r="H115" s="52" t="n">
        <v>16251683468</v>
      </c>
      <c r="I115" s="52" t="n">
        <v>11298724462</v>
      </c>
    </row>
    <row r="116" customFormat="false" ht="15" hidden="false" customHeight="false" outlineLevel="0" collapsed="false">
      <c r="B116" s="50" t="s">
        <v>71</v>
      </c>
      <c r="C116" s="50" t="n">
        <v>2002</v>
      </c>
      <c r="D116" s="51" t="n">
        <v>2.5</v>
      </c>
      <c r="E116" s="51" t="n">
        <v>2.5</v>
      </c>
      <c r="F116" s="51" t="n">
        <v>1.79</v>
      </c>
      <c r="G116" s="52" t="n">
        <v>15768122276</v>
      </c>
      <c r="H116" s="52" t="n">
        <v>15768122276</v>
      </c>
      <c r="I116" s="52" t="n">
        <v>11285441338</v>
      </c>
    </row>
    <row r="117" customFormat="false" ht="15" hidden="false" customHeight="false" outlineLevel="0" collapsed="false">
      <c r="B117" s="50" t="s">
        <v>71</v>
      </c>
      <c r="C117" s="50" t="n">
        <v>2003</v>
      </c>
      <c r="D117" s="51" t="n">
        <v>2.53</v>
      </c>
      <c r="E117" s="51" t="n">
        <v>2.53</v>
      </c>
      <c r="F117" s="51" t="n">
        <v>1.76</v>
      </c>
      <c r="G117" s="52" t="n">
        <v>16196195050</v>
      </c>
      <c r="H117" s="52" t="n">
        <v>16196195050</v>
      </c>
      <c r="I117" s="52" t="n">
        <v>11271333729</v>
      </c>
    </row>
    <row r="118" customFormat="false" ht="15" hidden="false" customHeight="false" outlineLevel="0" collapsed="false">
      <c r="B118" s="50" t="s">
        <v>71</v>
      </c>
      <c r="C118" s="50" t="n">
        <v>2004</v>
      </c>
      <c r="D118" s="51" t="n">
        <v>2.63</v>
      </c>
      <c r="E118" s="51" t="n">
        <v>2.63</v>
      </c>
      <c r="F118" s="51" t="n">
        <v>1.76</v>
      </c>
      <c r="G118" s="52" t="n">
        <v>17052807462</v>
      </c>
      <c r="H118" s="52" t="n">
        <v>17052807462</v>
      </c>
      <c r="I118" s="52" t="n">
        <v>11386896720</v>
      </c>
    </row>
    <row r="119" customFormat="false" ht="15" hidden="false" customHeight="false" outlineLevel="0" collapsed="false">
      <c r="B119" s="50" t="s">
        <v>71</v>
      </c>
      <c r="C119" s="50" t="n">
        <v>2005</v>
      </c>
      <c r="D119" s="51" t="n">
        <v>2.67</v>
      </c>
      <c r="E119" s="51" t="n">
        <v>2.67</v>
      </c>
      <c r="F119" s="51" t="n">
        <v>1.73</v>
      </c>
      <c r="G119" s="52" t="n">
        <v>17522029236</v>
      </c>
      <c r="H119" s="52" t="n">
        <v>17522029236</v>
      </c>
      <c r="I119" s="52" t="n">
        <v>11366484376</v>
      </c>
    </row>
    <row r="120" customFormat="false" ht="15" hidden="false" customHeight="false" outlineLevel="0" collapsed="false">
      <c r="B120" s="50" t="s">
        <v>71</v>
      </c>
      <c r="C120" s="50" t="n">
        <v>2006</v>
      </c>
      <c r="D120" s="51" t="n">
        <v>2.68</v>
      </c>
      <c r="E120" s="51" t="n">
        <v>2.68</v>
      </c>
      <c r="F120" s="51" t="n">
        <v>1.72</v>
      </c>
      <c r="G120" s="52" t="n">
        <v>17817225119</v>
      </c>
      <c r="H120" s="52" t="n">
        <v>17817225119</v>
      </c>
      <c r="I120" s="52" t="n">
        <v>11402770483</v>
      </c>
    </row>
    <row r="121" customFormat="false" ht="15" hidden="false" customHeight="false" outlineLevel="0" collapsed="false">
      <c r="B121" s="50" t="s">
        <v>71</v>
      </c>
      <c r="C121" s="50" t="n">
        <v>2007</v>
      </c>
      <c r="D121" s="51" t="n">
        <v>2.76</v>
      </c>
      <c r="E121" s="51" t="n">
        <v>2.76</v>
      </c>
      <c r="F121" s="51" t="n">
        <v>1.7</v>
      </c>
      <c r="G121" s="52" t="n">
        <v>18539603193</v>
      </c>
      <c r="H121" s="52" t="n">
        <v>18539603193</v>
      </c>
      <c r="I121" s="52" t="n">
        <v>11433574974</v>
      </c>
    </row>
    <row r="122" customFormat="false" ht="15" hidden="false" customHeight="false" outlineLevel="0" collapsed="false">
      <c r="B122" s="50" t="s">
        <v>71</v>
      </c>
      <c r="C122" s="50" t="n">
        <v>2008</v>
      </c>
      <c r="D122" s="51" t="n">
        <v>2.74</v>
      </c>
      <c r="E122" s="51" t="n">
        <v>2.74</v>
      </c>
      <c r="F122" s="51" t="n">
        <v>1.7</v>
      </c>
      <c r="G122" s="52" t="n">
        <v>18677597806</v>
      </c>
      <c r="H122" s="52" t="n">
        <v>18677597806</v>
      </c>
      <c r="I122" s="52" t="n">
        <v>11562516605</v>
      </c>
    </row>
    <row r="123" customFormat="false" ht="15" hidden="false" customHeight="false" outlineLevel="0" collapsed="false">
      <c r="B123" s="50" t="s">
        <v>71</v>
      </c>
      <c r="C123" s="50" t="n">
        <v>2009</v>
      </c>
      <c r="D123" s="51" t="n">
        <v>2.61</v>
      </c>
      <c r="E123" s="51" t="n">
        <v>2.61</v>
      </c>
      <c r="F123" s="51" t="n">
        <v>1.67</v>
      </c>
      <c r="G123" s="52" t="n">
        <v>18031318373</v>
      </c>
      <c r="H123" s="52" t="n">
        <v>18031318373</v>
      </c>
      <c r="I123" s="52" t="n">
        <v>11517049624</v>
      </c>
    </row>
    <row r="124" customFormat="false" ht="15" hidden="false" customHeight="false" outlineLevel="0" collapsed="false">
      <c r="B124" s="50" t="s">
        <v>71</v>
      </c>
      <c r="C124" s="50" t="n">
        <v>2010</v>
      </c>
      <c r="D124" s="51" t="n">
        <v>2.75</v>
      </c>
      <c r="E124" s="51" t="n">
        <v>2.75</v>
      </c>
      <c r="F124" s="51" t="n">
        <v>1.66</v>
      </c>
      <c r="G124" s="52" t="n">
        <v>19237208973</v>
      </c>
      <c r="H124" s="52" t="n">
        <v>19237208973</v>
      </c>
      <c r="I124" s="52" t="n">
        <v>11592075621</v>
      </c>
    </row>
    <row r="125" customFormat="false" ht="15" hidden="false" customHeight="false" outlineLevel="0" collapsed="false">
      <c r="B125" s="50" t="s">
        <v>71</v>
      </c>
      <c r="C125" s="50" t="n">
        <v>2011</v>
      </c>
      <c r="D125" s="51" t="n">
        <v>2.8</v>
      </c>
      <c r="E125" s="51" t="n">
        <v>2.8</v>
      </c>
      <c r="F125" s="51" t="n">
        <v>1.65</v>
      </c>
      <c r="G125" s="52" t="n">
        <v>19780118466</v>
      </c>
      <c r="H125" s="52" t="n">
        <v>19780118466</v>
      </c>
      <c r="I125" s="52" t="n">
        <v>11667781790</v>
      </c>
    </row>
    <row r="126" customFormat="false" ht="15" hidden="false" customHeight="false" outlineLevel="0" collapsed="false">
      <c r="B126" s="50" t="s">
        <v>71</v>
      </c>
      <c r="C126" s="50" t="n">
        <v>2012</v>
      </c>
      <c r="D126" s="51" t="n">
        <v>2.77</v>
      </c>
      <c r="E126" s="51" t="n">
        <v>2.77</v>
      </c>
      <c r="F126" s="51" t="n">
        <v>1.62</v>
      </c>
      <c r="G126" s="52" t="n">
        <v>19838958269</v>
      </c>
      <c r="H126" s="52" t="n">
        <v>19838958269</v>
      </c>
      <c r="I126" s="52" t="n">
        <v>11585198446</v>
      </c>
    </row>
    <row r="127" customFormat="false" ht="15" hidden="false" customHeight="false" outlineLevel="0" collapsed="false">
      <c r="B127" s="50" t="s">
        <v>71</v>
      </c>
      <c r="C127" s="50" t="n">
        <v>2013</v>
      </c>
      <c r="D127" s="51" t="n">
        <v>2.79</v>
      </c>
      <c r="E127" s="51" t="n">
        <v>2.79</v>
      </c>
      <c r="F127" s="51" t="n">
        <v>1.62</v>
      </c>
      <c r="G127" s="52" t="n">
        <v>20204528915</v>
      </c>
      <c r="H127" s="52" t="n">
        <v>20204528915</v>
      </c>
      <c r="I127" s="52" t="n">
        <v>11753845672</v>
      </c>
    </row>
    <row r="128" customFormat="false" ht="15" hidden="false" customHeight="false" outlineLevel="0" collapsed="false">
      <c r="B128" s="50" t="s">
        <v>71</v>
      </c>
      <c r="C128" s="50" t="n">
        <v>2014</v>
      </c>
      <c r="D128" s="51" t="n">
        <v>2.74</v>
      </c>
      <c r="E128" s="51" t="n">
        <v>2.74</v>
      </c>
      <c r="F128" s="51" t="n">
        <v>1.61</v>
      </c>
      <c r="G128" s="52" t="n">
        <v>20113868784</v>
      </c>
      <c r="H128" s="52" t="n">
        <v>20113868784</v>
      </c>
      <c r="I128" s="52" t="n">
        <v>11797782223</v>
      </c>
    </row>
    <row r="129" customFormat="false" ht="15" hidden="false" customHeight="false" outlineLevel="0" collapsed="false">
      <c r="B129" s="50" t="s">
        <v>71</v>
      </c>
      <c r="C129" s="50" t="n">
        <v>2015</v>
      </c>
      <c r="D129" s="51" t="n">
        <v>2.69</v>
      </c>
      <c r="E129" s="51" t="n">
        <v>2.69</v>
      </c>
      <c r="F129" s="51" t="n">
        <v>1.59</v>
      </c>
      <c r="G129" s="52" t="n">
        <v>19960954590</v>
      </c>
      <c r="H129" s="52" t="n">
        <v>19960954590</v>
      </c>
      <c r="I129" s="52" t="n">
        <v>11807973175</v>
      </c>
    </row>
    <row r="130" customFormat="false" ht="15" hidden="false" customHeight="false" outlineLevel="0" collapsed="false">
      <c r="B130" s="50" t="s">
        <v>71</v>
      </c>
      <c r="C130" s="50" t="n">
        <v>2016</v>
      </c>
      <c r="D130" s="51" t="n">
        <v>2.64</v>
      </c>
      <c r="E130" s="51" t="n">
        <v>2.64</v>
      </c>
      <c r="F130" s="51" t="n">
        <v>1.58</v>
      </c>
      <c r="G130" s="52" t="n">
        <v>19842648924</v>
      </c>
      <c r="H130" s="52" t="n">
        <v>19842648924</v>
      </c>
      <c r="I130" s="52" t="n">
        <v>11861017949</v>
      </c>
    </row>
    <row r="131" customFormat="false" ht="15" hidden="false" customHeight="false" outlineLevel="0" collapsed="false">
      <c r="B131" s="50" t="s">
        <v>71</v>
      </c>
      <c r="C131" s="50" t="n">
        <v>2017</v>
      </c>
      <c r="D131" s="51" t="n">
        <v>2.71</v>
      </c>
      <c r="E131" s="51" t="n">
        <v>2.71</v>
      </c>
      <c r="F131" s="51" t="n">
        <v>1.58</v>
      </c>
      <c r="G131" s="52" t="n">
        <v>20616501286</v>
      </c>
      <c r="H131" s="52" t="n">
        <v>20616501286</v>
      </c>
      <c r="I131" s="52" t="n">
        <v>11977911640</v>
      </c>
    </row>
    <row r="132" customFormat="false" ht="15" hidden="false" customHeight="false" outlineLevel="0" collapsed="false">
      <c r="B132" s="50" t="s">
        <v>71</v>
      </c>
      <c r="C132" s="50" t="n">
        <v>2018</v>
      </c>
      <c r="D132" s="51" t="n">
        <v>2.72</v>
      </c>
      <c r="E132" s="51" t="n">
        <v>2.72</v>
      </c>
      <c r="F132" s="51" t="n">
        <v>1.55</v>
      </c>
      <c r="G132" s="52" t="n">
        <v>20885383199</v>
      </c>
      <c r="H132" s="52" t="n">
        <v>20885383199</v>
      </c>
      <c r="I132" s="52" t="n">
        <v>11940791316</v>
      </c>
    </row>
    <row r="133" customFormat="false" ht="15" hidden="false" customHeight="false" outlineLevel="0" collapsed="false">
      <c r="B133" s="50" t="s">
        <v>71</v>
      </c>
      <c r="C133" s="50" t="n">
        <v>2019</v>
      </c>
      <c r="D133" s="51" t="n">
        <v>2.69</v>
      </c>
      <c r="E133" s="51" t="n">
        <v>2.69</v>
      </c>
      <c r="F133" s="51" t="n">
        <v>1.54</v>
      </c>
      <c r="G133" s="52" t="n">
        <v>20856370498</v>
      </c>
      <c r="H133" s="52" t="n">
        <v>20856370498</v>
      </c>
      <c r="I133" s="52" t="n">
        <v>11983270160</v>
      </c>
    </row>
    <row r="134" customFormat="false" ht="15" hidden="false" customHeight="false" outlineLevel="0" collapsed="false">
      <c r="B134" s="50" t="s">
        <v>71</v>
      </c>
      <c r="C134" s="50" t="n">
        <v>2020</v>
      </c>
      <c r="D134" s="51" t="n">
        <v>2.52</v>
      </c>
      <c r="E134" s="51" t="n">
        <v>2.52</v>
      </c>
      <c r="F134" s="51" t="n">
        <v>1.53</v>
      </c>
      <c r="G134" s="52" t="n">
        <v>19739601375</v>
      </c>
      <c r="H134" s="52" t="n">
        <v>19739601375</v>
      </c>
      <c r="I134" s="52" t="n">
        <v>11959978864</v>
      </c>
    </row>
    <row r="135" customFormat="false" ht="15" hidden="false" customHeight="false" outlineLevel="0" collapsed="false">
      <c r="B135" s="50" t="s">
        <v>71</v>
      </c>
      <c r="C135" s="50" t="n">
        <v>2021</v>
      </c>
      <c r="D135" s="51" t="n">
        <v>2.66</v>
      </c>
      <c r="E135" s="51" t="n">
        <v>2.66</v>
      </c>
      <c r="F135" s="51" t="n">
        <v>1.52</v>
      </c>
      <c r="G135" s="52" t="n">
        <v>21002952519</v>
      </c>
      <c r="H135" s="52" t="n">
        <v>21002952519</v>
      </c>
      <c r="I135" s="52" t="n">
        <v>11999721910</v>
      </c>
    </row>
    <row r="136" customFormat="false" ht="15" hidden="false" customHeight="false" outlineLevel="0" collapsed="false">
      <c r="B136" s="50" t="s">
        <v>71</v>
      </c>
      <c r="C136" s="50" t="n">
        <v>2022</v>
      </c>
      <c r="D136" s="51" t="n">
        <v>2.68</v>
      </c>
      <c r="E136" s="51" t="n">
        <v>2.68</v>
      </c>
      <c r="F136" s="51" t="n">
        <v>1.5</v>
      </c>
      <c r="G136" s="52" t="n">
        <v>21380521853</v>
      </c>
      <c r="H136" s="52" t="n">
        <v>21380521853</v>
      </c>
      <c r="I136" s="52" t="n">
        <v>11997119779</v>
      </c>
    </row>
    <row r="137" customFormat="false" ht="15" hidden="false" customHeight="false" outlineLevel="0" collapsed="false">
      <c r="B137" s="50" t="s">
        <v>73</v>
      </c>
      <c r="C137" s="50" t="n">
        <v>2023</v>
      </c>
      <c r="D137" s="51" t="n">
        <v>2.65</v>
      </c>
      <c r="E137" s="51" t="n">
        <v>2.65</v>
      </c>
      <c r="F137" s="51" t="n">
        <v>1.49</v>
      </c>
      <c r="G137" s="52" t="n">
        <v>21292955994</v>
      </c>
      <c r="H137" s="52" t="n">
        <v>21292955994</v>
      </c>
      <c r="I137" s="52" t="n">
        <v>11998610710</v>
      </c>
    </row>
    <row r="138" customFormat="false" ht="15" hidden="false" customHeight="false" outlineLevel="0" collapsed="false">
      <c r="B138" s="50" t="s">
        <v>73</v>
      </c>
      <c r="C138" s="50" t="n">
        <v>2024</v>
      </c>
      <c r="D138" s="51" t="n">
        <v>2.64</v>
      </c>
      <c r="E138" s="51" t="n">
        <v>2.64</v>
      </c>
      <c r="F138" s="51" t="n">
        <v>1.48</v>
      </c>
      <c r="G138" s="52" t="n">
        <v>21418773399</v>
      </c>
      <c r="H138" s="52" t="n">
        <v>21418773399</v>
      </c>
      <c r="I138" s="52" t="n">
        <v>12000029015</v>
      </c>
    </row>
    <row r="140" customFormat="false" ht="15" hidden="false" customHeight="false" outlineLevel="0" collapsed="false">
      <c r="B140" s="1" t="s">
        <v>74</v>
      </c>
    </row>
  </sheetData>
  <mergeCells count="2">
    <mergeCell ref="A1:M1"/>
    <mergeCell ref="A2:S2"/>
  </mergeCells>
  <hyperlinks>
    <hyperlink ref="A2" r:id="rId1" display="Visualize and explore results from the National Footprint and Biocapacity Accounts 2025 Edition at data.footprintnetwork.org"/>
    <hyperlink ref="A3" r:id="rId2" display="© 2025,  York University, FoDaFo, Global Footprint Network. National Footprint and Biocapacity Accounts, 2025 Edition. For more information, contact data@footprintnetwork.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FU253"/>
  <sheetViews>
    <sheetView showFormulas="false" showGridLines="false" showRowColHeaders="true" showZeros="true" rightToLeft="false" tabSelected="false" showOutlineSymbols="true" defaultGridColor="true" view="normal" topLeftCell="B1" colorId="64" zoomScale="70" zoomScaleNormal="70" zoomScalePageLayoutView="70" workbookViewId="0">
      <pane xSplit="0" ySplit="5" topLeftCell="A6" activePane="bottomLeft" state="frozen"/>
      <selection pane="topLeft" activeCell="B1" activeCellId="0" sqref="B1"/>
      <selection pane="bottomLeft" activeCell="AF22" activeCellId="0" sqref="AF22"/>
    </sheetView>
  </sheetViews>
  <sheetFormatPr defaultColWidth="9.2890625" defaultRowHeight="15" customHeight="true" zeroHeight="false" outlineLevelRow="0" outlineLevelCol="0"/>
  <cols>
    <col collapsed="false" customWidth="true" hidden="false" outlineLevel="0" max="1" min="1" style="0" width="39"/>
    <col collapsed="false" customWidth="true" hidden="false" outlineLevel="0" max="4" min="2" style="0" width="10.29"/>
    <col collapsed="false" customWidth="true" hidden="false" outlineLevel="0" max="5" min="5" style="0" width="7.71"/>
    <col collapsed="false" customWidth="true" hidden="false" outlineLevel="0" max="6" min="6" style="0" width="13.29"/>
    <col collapsed="false" customWidth="true" hidden="false" outlineLevel="0" max="7" min="7" style="0" width="23.29"/>
    <col collapsed="false" customWidth="true" hidden="false" outlineLevel="0" max="8" min="8" style="0" width="10.42"/>
    <col collapsed="false" customWidth="true" hidden="false" outlineLevel="0" max="9" min="9" style="0" width="23.39"/>
    <col collapsed="false" customWidth="true" hidden="false" outlineLevel="0" max="15" min="10" style="0" width="13.42"/>
    <col collapsed="false" customWidth="true" hidden="false" outlineLevel="0" max="16" min="16" style="0" width="16.43"/>
    <col collapsed="false" customWidth="true" hidden="false" outlineLevel="0" max="17" min="17" style="0" width="12.42"/>
    <col collapsed="false" customWidth="true" hidden="false" outlineLevel="0" max="18" min="18" style="0" width="12.29"/>
    <col collapsed="false" customWidth="true" hidden="false" outlineLevel="0" max="19" min="19" style="0" width="13.29"/>
    <col collapsed="false" customWidth="true" hidden="false" outlineLevel="0" max="20" min="20" style="0" width="11.43"/>
    <col collapsed="false" customWidth="true" hidden="false" outlineLevel="0" max="21" min="21" style="0" width="12.29"/>
    <col collapsed="false" customWidth="true" hidden="false" outlineLevel="0" max="22" min="22" style="0" width="11.71"/>
    <col collapsed="false" customWidth="true" hidden="false" outlineLevel="0" max="23" min="23" style="0" width="18.71"/>
    <col collapsed="false" customWidth="true" hidden="false" outlineLevel="0" max="28" min="24" style="0" width="11.71"/>
    <col collapsed="false" customWidth="true" hidden="false" outlineLevel="0" max="29" min="29" style="0" width="16.43"/>
    <col collapsed="false" customWidth="true" hidden="false" outlineLevel="0" max="32" min="30" style="0" width="12.57"/>
    <col collapsed="false" customWidth="true" hidden="false" outlineLevel="0" max="33" min="33" style="0" width="43.71"/>
  </cols>
  <sheetData>
    <row r="1" s="1" customFormat="true" ht="29.15" hidden="false" customHeight="false" outlineLevel="0" collapsed="false">
      <c r="A1" s="40" t="s">
        <v>60</v>
      </c>
      <c r="B1" s="40"/>
      <c r="C1" s="40"/>
      <c r="D1" s="40"/>
      <c r="E1" s="40"/>
      <c r="F1" s="40"/>
      <c r="G1" s="40"/>
      <c r="H1" s="40"/>
      <c r="I1" s="40"/>
      <c r="J1" s="40"/>
      <c r="K1" s="40"/>
      <c r="L1" s="40"/>
      <c r="M1" s="40"/>
      <c r="N1" s="41"/>
      <c r="O1" s="41"/>
      <c r="P1" s="41"/>
      <c r="Q1" s="41"/>
      <c r="R1" s="41"/>
      <c r="S1" s="42"/>
      <c r="V1" s="53"/>
    </row>
    <row r="2" customFormat="false" ht="22.05" hidden="false" customHeight="false" outlineLevel="0" collapsed="false">
      <c r="A2" s="54" t="s">
        <v>61</v>
      </c>
      <c r="B2" s="54"/>
      <c r="C2" s="54"/>
      <c r="D2" s="54"/>
      <c r="E2" s="54"/>
      <c r="F2" s="54"/>
      <c r="G2" s="54"/>
      <c r="H2" s="54"/>
      <c r="I2" s="54"/>
      <c r="J2" s="54"/>
      <c r="K2" s="54"/>
      <c r="L2" s="54"/>
      <c r="M2" s="54"/>
      <c r="N2" s="54"/>
      <c r="O2" s="54"/>
      <c r="P2" s="54"/>
      <c r="Q2" s="54"/>
      <c r="R2" s="54"/>
      <c r="S2" s="54"/>
      <c r="T2" s="55"/>
      <c r="U2" s="55"/>
      <c r="V2" s="55"/>
      <c r="W2" s="55"/>
      <c r="X2" s="55"/>
    </row>
    <row r="3" customFormat="false" ht="29.25" hidden="false" customHeight="true" outlineLevel="0" collapsed="false">
      <c r="A3" s="44" t="s">
        <v>62</v>
      </c>
      <c r="B3" s="56"/>
      <c r="C3" s="56"/>
      <c r="D3" s="56"/>
      <c r="E3" s="57"/>
      <c r="F3" s="57"/>
      <c r="G3" s="57"/>
      <c r="H3" s="57"/>
      <c r="I3" s="57"/>
      <c r="J3" s="56"/>
      <c r="K3" s="56"/>
      <c r="L3" s="56"/>
      <c r="M3" s="56"/>
      <c r="N3" s="58"/>
      <c r="O3" s="58"/>
      <c r="P3" s="58"/>
      <c r="Q3" s="58"/>
      <c r="R3" s="58"/>
      <c r="S3" s="58"/>
      <c r="T3" s="58"/>
      <c r="U3" s="58"/>
      <c r="V3" s="58"/>
      <c r="W3" s="58"/>
      <c r="X3" s="58"/>
      <c r="Y3" s="58"/>
      <c r="Z3" s="58"/>
      <c r="AA3" s="58"/>
      <c r="AB3" s="58"/>
      <c r="AC3" s="58"/>
      <c r="AD3" s="58"/>
      <c r="AE3" s="58"/>
      <c r="AF3" s="58"/>
      <c r="AG3" s="58"/>
      <c r="AH3" s="58"/>
      <c r="AI3" s="58"/>
      <c r="AJ3" s="59"/>
      <c r="AK3" s="59"/>
    </row>
    <row r="4" customFormat="false" ht="31.5" hidden="false" customHeight="true" outlineLevel="0" collapsed="false">
      <c r="A4" s="60"/>
      <c r="B4" s="60"/>
      <c r="C4" s="60"/>
      <c r="D4" s="60"/>
      <c r="E4" s="60"/>
      <c r="F4" s="60"/>
      <c r="G4" s="60"/>
      <c r="H4" s="60"/>
      <c r="I4" s="60"/>
      <c r="J4" s="61" t="s">
        <v>75</v>
      </c>
      <c r="K4" s="61"/>
      <c r="L4" s="61"/>
      <c r="M4" s="61"/>
      <c r="N4" s="61"/>
      <c r="O4" s="61"/>
      <c r="P4" s="61"/>
      <c r="Q4" s="61" t="s">
        <v>76</v>
      </c>
      <c r="R4" s="61"/>
      <c r="S4" s="61"/>
      <c r="T4" s="61"/>
      <c r="U4" s="61"/>
      <c r="V4" s="61"/>
      <c r="W4" s="61"/>
      <c r="X4" s="61" t="s">
        <v>77</v>
      </c>
      <c r="Y4" s="61"/>
      <c r="Z4" s="61"/>
      <c r="AA4" s="61"/>
      <c r="AB4" s="61"/>
      <c r="AC4" s="61"/>
      <c r="AD4" s="62"/>
      <c r="AE4" s="62"/>
      <c r="AF4" s="63"/>
    </row>
    <row r="5" customFormat="false" ht="76.5" hidden="false" customHeight="true" outlineLevel="0" collapsed="false">
      <c r="A5" s="64" t="s">
        <v>78</v>
      </c>
      <c r="B5" s="65" t="s">
        <v>79</v>
      </c>
      <c r="C5" s="64" t="s">
        <v>80</v>
      </c>
      <c r="D5" s="64" t="s">
        <v>81</v>
      </c>
      <c r="E5" s="64" t="s">
        <v>82</v>
      </c>
      <c r="F5" s="64" t="s">
        <v>83</v>
      </c>
      <c r="G5" s="66" t="s">
        <v>84</v>
      </c>
      <c r="H5" s="66" t="s">
        <v>85</v>
      </c>
      <c r="I5" s="64" t="s">
        <v>86</v>
      </c>
      <c r="J5" s="67" t="s">
        <v>87</v>
      </c>
      <c r="K5" s="67" t="s">
        <v>88</v>
      </c>
      <c r="L5" s="67" t="s">
        <v>89</v>
      </c>
      <c r="M5" s="67" t="s">
        <v>90</v>
      </c>
      <c r="N5" s="67" t="s">
        <v>91</v>
      </c>
      <c r="O5" s="67" t="s">
        <v>92</v>
      </c>
      <c r="P5" s="68" t="s">
        <v>93</v>
      </c>
      <c r="Q5" s="69" t="s">
        <v>87</v>
      </c>
      <c r="R5" s="69" t="s">
        <v>88</v>
      </c>
      <c r="S5" s="69" t="s">
        <v>89</v>
      </c>
      <c r="T5" s="69" t="s">
        <v>90</v>
      </c>
      <c r="U5" s="69" t="s">
        <v>91</v>
      </c>
      <c r="V5" s="69" t="s">
        <v>92</v>
      </c>
      <c r="W5" s="70" t="s">
        <v>94</v>
      </c>
      <c r="X5" s="71" t="s">
        <v>95</v>
      </c>
      <c r="Y5" s="71" t="s">
        <v>96</v>
      </c>
      <c r="Z5" s="71" t="s">
        <v>97</v>
      </c>
      <c r="AA5" s="71" t="s">
        <v>98</v>
      </c>
      <c r="AB5" s="71" t="s">
        <v>92</v>
      </c>
      <c r="AC5" s="72" t="s">
        <v>99</v>
      </c>
      <c r="AD5" s="73" t="s">
        <v>100</v>
      </c>
      <c r="AE5" s="74" t="s">
        <v>101</v>
      </c>
      <c r="AF5" s="74" t="s">
        <v>102</v>
      </c>
    </row>
    <row r="6" customFormat="false" ht="23.25" hidden="false" customHeight="true" outlineLevel="0" collapsed="false">
      <c r="A6" s="75" t="s">
        <v>71</v>
      </c>
      <c r="B6" s="76"/>
      <c r="C6" s="77" t="n">
        <f aca="false">SUMPRODUCT(C23:C192,$I23:$I192)/SUM($I23:$I192)</f>
        <v>58.193262568259</v>
      </c>
      <c r="D6" s="77" t="n">
        <f aca="false">SUMPRODUCT(D23:D192,$I23:$I192)/SUM($I23:$I192)</f>
        <v>72.0071964201332</v>
      </c>
      <c r="E6" s="78" t="n">
        <f aca="false">SUMPRODUCT(E23:E192,$I23:$I192)/SUM($I23:$I192)</f>
        <v>0.714622701423506</v>
      </c>
      <c r="F6" s="79" t="n">
        <f aca="false">SUMPRODUCT(F23:F192,$I23:$I192)/SUM($I23:$I192)</f>
        <v>16572.124385654</v>
      </c>
      <c r="G6" s="80"/>
      <c r="H6" s="80"/>
      <c r="I6" s="81" t="n">
        <v>7975.1</v>
      </c>
      <c r="J6" s="82" t="n">
        <v>0.455</v>
      </c>
      <c r="K6" s="82" t="n">
        <v>0.128</v>
      </c>
      <c r="L6" s="82" t="n">
        <v>0.276</v>
      </c>
      <c r="M6" s="82" t="n">
        <v>0.085</v>
      </c>
      <c r="N6" s="82" t="n">
        <v>0.064</v>
      </c>
      <c r="O6" s="82" t="n">
        <v>1.672</v>
      </c>
      <c r="P6" s="83" t="n">
        <v>2.681</v>
      </c>
      <c r="Q6" s="84" t="n">
        <v>0.455</v>
      </c>
      <c r="R6" s="84" t="n">
        <v>0.128</v>
      </c>
      <c r="S6" s="84" t="n">
        <v>0.276</v>
      </c>
      <c r="T6" s="84" t="n">
        <v>0.085</v>
      </c>
      <c r="U6" s="84" t="n">
        <v>0.064</v>
      </c>
      <c r="V6" s="84" t="n">
        <v>1.672</v>
      </c>
      <c r="W6" s="85" t="n">
        <v>2.681</v>
      </c>
      <c r="X6" s="82" t="n">
        <v>0.455</v>
      </c>
      <c r="Y6" s="82" t="n">
        <v>0.19</v>
      </c>
      <c r="Z6" s="82" t="n">
        <v>0.66</v>
      </c>
      <c r="AA6" s="82" t="n">
        <v>0.135</v>
      </c>
      <c r="AB6" s="82" t="n">
        <v>0.064</v>
      </c>
      <c r="AC6" s="86" t="n">
        <v>1.504</v>
      </c>
      <c r="AD6" s="87" t="n">
        <v>-1.177</v>
      </c>
      <c r="AE6" s="88" t="n">
        <v>0.798</v>
      </c>
      <c r="AF6" s="89" t="n">
        <v>1.783</v>
      </c>
      <c r="AG6" s="90"/>
      <c r="AH6" s="90"/>
      <c r="AI6" s="90"/>
      <c r="AJ6" s="90"/>
      <c r="AK6" s="90"/>
      <c r="AL6" s="90"/>
      <c r="AM6" s="90"/>
      <c r="AN6" s="90"/>
      <c r="AO6" s="90"/>
      <c r="AP6" s="90"/>
      <c r="AQ6" s="90"/>
      <c r="AR6" s="90"/>
      <c r="AS6" s="90"/>
      <c r="AT6" s="90"/>
      <c r="AU6" s="90"/>
      <c r="AV6" s="90"/>
      <c r="AW6" s="90"/>
      <c r="AX6" s="90"/>
      <c r="AY6" s="90"/>
      <c r="AZ6" s="90"/>
      <c r="BA6" s="90"/>
      <c r="BB6" s="90"/>
      <c r="BC6" s="90"/>
    </row>
    <row r="7" customFormat="false" ht="18.75" hidden="false" customHeight="true" outlineLevel="0" collapsed="false">
      <c r="A7" s="91" t="str">
        <f aca="false">IF(G7="182 Records", "", "Filtered ")&amp;"Total of All Countries"</f>
        <v>Filtered Total of All Countries</v>
      </c>
      <c r="B7" s="92"/>
      <c r="C7" s="93"/>
      <c r="D7" s="93"/>
      <c r="E7" s="93"/>
      <c r="F7" s="94"/>
      <c r="G7" s="95" t="str">
        <f aca="false">SUBTOTAL(103, A23:A192)&amp;" Records"</f>
        <v>170 Records</v>
      </c>
      <c r="H7" s="96"/>
      <c r="I7" s="96" t="n">
        <f aca="false">SUBTOTAL(109, $I$23:$I$192)</f>
        <v>7883.254068</v>
      </c>
      <c r="J7" s="97" t="n">
        <f aca="true">SUMPRODUCT($I$23:$I$192,SUBTOTAL(109,OFFSET(J23:J192,ROW(J23:J192)-MIN(ROW(J23:J192)),0,1)))/$I$7</f>
        <v>0.447870189260022</v>
      </c>
      <c r="K7" s="98" t="n">
        <f aca="true">SUMPRODUCT($I$23:$I$192,SUBTOTAL(109,OFFSET(K23:K192,ROW(K23:K192)-MIN(ROW(K23:K192)),0,1)))/$I$7</f>
        <v>0.122214178623629</v>
      </c>
      <c r="L7" s="98" t="n">
        <f aca="true">SUMPRODUCT($I$23:$I$192,SUBTOTAL(109,OFFSET(L23:L192,ROW(L23:L192)-MIN(ROW(L23:L192)),0,1)))/$I$7</f>
        <v>0.269970399794934</v>
      </c>
      <c r="M7" s="98" t="n">
        <f aca="true">SUMPRODUCT($I$23:$I$192,SUBTOTAL(109,OFFSET(M23:M192,ROW(M23:M192)-MIN(ROW(M23:M192)),0,1)))/$I$7</f>
        <v>0.0767335301276757</v>
      </c>
      <c r="N7" s="98" t="n">
        <f aca="true">SUMPRODUCT($I$23:$I$192,SUBTOTAL(109,OFFSET(N23:N192,ROW(N23:N192)-MIN(ROW(N23:N192)),0,1)))/$I$7</f>
        <v>0.0616079435099592</v>
      </c>
      <c r="O7" s="98" t="n">
        <f aca="true">SUMPRODUCT($I$23:$I$192,SUBTOTAL(109,OFFSET(O23:O192,ROW(O23:O192)-MIN(ROW(O23:O192)),0,1)))/$I$7</f>
        <v>1.55180886736251</v>
      </c>
      <c r="P7" s="99" t="n">
        <f aca="true">SUMPRODUCT($I$23:$I$192,SUBTOTAL(109,OFFSET(P23:P192,ROW(P23:P192)-MIN(ROW(P23:P192)),0,1)))/$I$7</f>
        <v>2.5663189274347</v>
      </c>
      <c r="Q7" s="100" t="n">
        <f aca="true">SUMPRODUCT($I$23:$I$192,SUBTOTAL(109,OFFSET(Q23:Q192,ROW(Q23:Q192)-MIN(ROW(Q23:Q192)),0,1)))/$I$7</f>
        <v>0.463729146582162</v>
      </c>
      <c r="R7" s="101" t="n">
        <f aca="true">SUMPRODUCT($I$23:$I$192,SUBTOTAL(109,OFFSET(R23:R192,ROW(R23:R192)-MIN(ROW(R23:R192)),0,1)))/$I$7</f>
        <v>0.141246538817883</v>
      </c>
      <c r="S7" s="101" t="n">
        <f aca="true">SUMPRODUCT($I$23:$I$192,SUBTOTAL(109,OFFSET(S23:S192,ROW(S23:S192)-MIN(ROW(S23:S192)),0,1)))/$I$7</f>
        <v>0.272327762633896</v>
      </c>
      <c r="T7" s="101" t="n">
        <f aca="true">SUMPRODUCT($I$23:$I$192,SUBTOTAL(109,OFFSET(T23:T192,ROW(T23:T192)-MIN(ROW(T23:T192)),0,1)))/$I$7</f>
        <v>0.0821311860833203</v>
      </c>
      <c r="U7" s="101" t="n">
        <f aca="true">SUMPRODUCT($I$23:$I$192,SUBTOTAL(109,OFFSET(U23:U192,ROW(U23:U192)-MIN(ROW(U23:U192)),0,1)))/$I$7</f>
        <v>0.0616079435099592</v>
      </c>
      <c r="V7" s="101" t="n">
        <f aca="true">SUMPRODUCT($I$23:$I$192,SUBTOTAL(109,OFFSET(V23:V192,ROW(V23:V192)-MIN(ROW(V23:V192)),0,1)))/$I$7</f>
        <v>1.59414339805177</v>
      </c>
      <c r="W7" s="102" t="n">
        <f aca="true">SUMPRODUCT($I$23:$I$192,SUBTOTAL(109,OFFSET(W23:W192,ROW(W23:W192)-MIN(ROW(W23:W192)),0,1)))/$I$7</f>
        <v>2.65583232699395</v>
      </c>
      <c r="X7" s="98" t="n">
        <f aca="true">SUMPRODUCT($I$23:$I$192,SUBTOTAL(109,OFFSET(X23:X192,ROW(X23:X192)-MIN(ROW(X23:X192)),0,1)))/$I$7</f>
        <v>0.447870189260022</v>
      </c>
      <c r="Y7" s="98" t="n">
        <f aca="true">SUMPRODUCT($I$23:$I$192,SUBTOTAL(109,OFFSET(Y23:Y192,ROW(Y23:Y192)-MIN(ROW(Y23:Y192)),0,1)))/$I$7</f>
        <v>0.179124197805317</v>
      </c>
      <c r="Z7" s="98" t="n">
        <f aca="true">SUMPRODUCT($I$23:$I$192,SUBTOTAL(109,OFFSET(Z23:Z192,ROW(Z23:Z192)-MIN(ROW(Z23:Z192)),0,1)))/$I$7</f>
        <v>0.64382204380743</v>
      </c>
      <c r="AA7" s="98" t="n">
        <f aca="true">SUMPRODUCT($I$23:$I$192,SUBTOTAL(109,OFFSET(AA23:AA192,ROW(AA23:AA192)-MIN(ROW(AA23:AA192)),0,1)))/$I$7</f>
        <v>0.155788659083593</v>
      </c>
      <c r="AB7" s="98" t="n">
        <f aca="true">SUMPRODUCT($I$23:$I$192,SUBTOTAL(109,OFFSET(AB23:AB192,ROW(AB23:AB192)-MIN(ROW(AB23:AB192)),0,1)))/$I$7</f>
        <v>0.0616079435099592</v>
      </c>
      <c r="AC7" s="103" t="n">
        <f aca="true">SUMPRODUCT($I$23:$I$192,SUBTOTAL(109,OFFSET(AC23:AC192,ROW(AC23:AC192)-MIN(ROW(AC23:AC192)),0,1)))/$I$7</f>
        <v>1.50986645883655</v>
      </c>
      <c r="AD7" s="104" t="n">
        <f aca="true">SUMPRODUCT($I$23:$I$192,SUBTOTAL(109,OFFSET(AD23:AD192,ROW(AD23:AD192)-MIN(ROW(AD23:AD192)),0,1)))/$I$7</f>
        <v>-1.1459658681574</v>
      </c>
      <c r="AE7" s="105" t="n">
        <f aca="true">SUMPRODUCT($I$23:$I$192,SUBTOTAL(109,OFFSET(AE23:AE192,ROW(AE23:AE192)-MIN(ROW(AE23:AE192)),0,1)))/$I$7</f>
        <v>0.790922700707634</v>
      </c>
      <c r="AF7" s="104" t="n">
        <f aca="false">IFERROR(W7/AC7,0)</f>
        <v>1.75898491648092</v>
      </c>
    </row>
    <row r="8" customFormat="false" ht="18.75" hidden="false" customHeight="true" outlineLevel="0" collapsed="false">
      <c r="A8" s="106" t="s">
        <v>103</v>
      </c>
      <c r="B8" s="107"/>
      <c r="C8" s="100" t="n">
        <f aca="true">IFERROR(SUMPRODUCT($I$23:$I$192,SUBTOTAL(109,OFFSET(C$23:C$192,ROW(C$23:C$192)-MIN(ROW(C$23:C$192)),0,1)), --($G$23:$G$192=$A8))/$I8,0)</f>
        <v>43.6651376084813</v>
      </c>
      <c r="D8" s="100" t="n">
        <f aca="true">IFERROR(SUMPRODUCT($I$23:$I$192,SUBTOTAL(109,OFFSET(D$23:D$192,ROW(D$23:D$192)-MIN(ROW(D$23:D$192)),0,1)), --($G$23:$G$192=$A8))/$I8,0)</f>
        <v>62.5527847653773</v>
      </c>
      <c r="E8" s="108" t="n">
        <f aca="true">IFERROR(SUMPRODUCT($I$23:$I$192,SUBTOTAL(109,OFFSET(E$23:E$192,ROW(E$23:E$192)-MIN(ROW(E$23:E$192)),0,1)), --($G$23:$G$192=$A8))/$I8,0)</f>
        <v>0.55657402477675</v>
      </c>
      <c r="F8" s="109" t="n">
        <f aca="true">IFERROR(SUMPRODUCT($I$23:$I$192,SUBTOTAL(109,OFFSET(F$23:F$192,ROW(F$23:F$192)-MIN(ROW(F$23:F$192)),0,1)), --($G$23:$G$192=$A8))/$I8,0)</f>
        <v>5150.55606012895</v>
      </c>
      <c r="G8" s="110" t="str">
        <f aca="true">SUMPRODUCT(SUBTOTAL(3,OFFSET($G$23:$G$192,ROW($G$23:$G$192)-MIN(ROW($G$23:$G$192)),0,1)),--($G$23:$G$192=$A8))&amp;" Records"</f>
        <v>51 Records</v>
      </c>
      <c r="H8" s="111"/>
      <c r="I8" s="111" t="n">
        <f aca="true">SUMPRODUCT(SUBTOTAL(9,OFFSET($I$23:$I$192,ROW($I$23:$I$192)-MIN(ROW($I$23:$I$192)),0,1)),--($G$23:$G$192=$A8))</f>
        <v>1423.31743</v>
      </c>
      <c r="J8" s="112" t="n">
        <f aca="true">IFERROR(SUMPRODUCT($I$23:$I$192,SUBTOTAL(109,OFFSET(J$23:J$192,ROW(J$23:J$192)-MIN(ROW(J$23:J$192)),0,1)), --($G$23:$G$192=$A8))/$I8,0)</f>
        <v>0.293920905746233</v>
      </c>
      <c r="K8" s="113" t="n">
        <f aca="true">IFERROR(SUMPRODUCT($I$23:$I$192,SUBTOTAL(109,OFFSET(K$23:K$192,ROW(K$23:K$192)-MIN(ROW(K$23:K$192)),0,1)), --($G$23:$G$192=$A8))/$I8,0)</f>
        <v>0.156740230856303</v>
      </c>
      <c r="L8" s="113" t="n">
        <f aca="true">IFERROR(SUMPRODUCT($I$23:$I$192,SUBTOTAL(109,OFFSET(L$23:L$192,ROW(L$23:L$192)-MIN(ROW(L$23:L$192)),0,1)), --($G$23:$G$192=$A8))/$I8,0)</f>
        <v>0.235647472855019</v>
      </c>
      <c r="M8" s="113" t="n">
        <f aca="true">IFERROR(SUMPRODUCT($I$23:$I$192,SUBTOTAL(109,OFFSET(M$23:M$192,ROW(M$23:M$192)-MIN(ROW(M$23:M$192)),0,1)), --($G$23:$G$192=$A8))/$I8,0)</f>
        <v>0.0403773408859329</v>
      </c>
      <c r="N8" s="113" t="n">
        <f aca="true">IFERROR(SUMPRODUCT($I$23:$I$192,SUBTOTAL(109,OFFSET(N$23:N$192,ROW(N$23:N$192)-MIN(ROW(N$23:N$192)),0,1)), --($G$23:$G$192=$A8))/$I8,0)</f>
        <v>0.0485293781795393</v>
      </c>
      <c r="O8" s="113" t="n">
        <f aca="true">IFERROR(SUMPRODUCT($I$23:$I$192,SUBTOTAL(109,OFFSET(O$23:O$192,ROW(O$23:O$192)-MIN(ROW(O$23:O$192)),0,1)), --($G$23:$G$192=$A8))/$I8,0)</f>
        <v>0.332957561188582</v>
      </c>
      <c r="P8" s="114" t="n">
        <f aca="true">IFERROR(SUMPRODUCT($I$23:$I$192,SUBTOTAL(109,OFFSET(P$23:P$192,ROW(P$23:P$192)-MIN(ROW(P$23:P$192)),0,1)), --($G$23:$G$192=$A8))/$I8,0)</f>
        <v>1.12443707236832</v>
      </c>
      <c r="Q8" s="115" t="n">
        <f aca="true">IFERROR(SUMPRODUCT($I$23:$I$192,SUBTOTAL(109,OFFSET(Q$23:Q$192,ROW(Q$23:Q$192)-MIN(ROW(Q$23:Q$192)),0,1)), --($G$23:$G$192=$A8))/$I8,0)</f>
        <v>0.322044138460385</v>
      </c>
      <c r="R8" s="116" t="n">
        <f aca="true">IFERROR(SUMPRODUCT($I$23:$I$192,SUBTOTAL(109,OFFSET(R$23:R$192,ROW(R$23:R$192)-MIN(ROW(R$23:R$192)),0,1)), --($G$23:$G$192=$A8))/$I8,0)</f>
        <v>0.160049853390751</v>
      </c>
      <c r="S8" s="116" t="n">
        <f aca="true">IFERROR(SUMPRODUCT($I$23:$I$192,SUBTOTAL(109,OFFSET(S$23:S$192,ROW(S$23:S$192)-MIN(ROW(S$23:S$192)),0,1)), --($G$23:$G$192=$A8))/$I8,0)</f>
        <v>0.244746355758462</v>
      </c>
      <c r="T8" s="116" t="n">
        <f aca="true">IFERROR(SUMPRODUCT($I$23:$I$192,SUBTOTAL(109,OFFSET(T$23:T$192,ROW(T$23:T$192)-MIN(ROW(T$23:T$192)),0,1)), --($G$23:$G$192=$A8))/$I8,0)</f>
        <v>0.0466332748205016</v>
      </c>
      <c r="U8" s="116" t="n">
        <f aca="true">IFERROR(SUMPRODUCT($I$23:$I$192,SUBTOTAL(109,OFFSET(U$23:U$192,ROW(U$23:U$192)-MIN(ROW(U$23:U$192)),0,1)), --($G$23:$G$192=$A8))/$I8,0)</f>
        <v>0.0485293781795393</v>
      </c>
      <c r="V8" s="116" t="n">
        <f aca="true">IFERROR(SUMPRODUCT($I$23:$I$192,SUBTOTAL(109,OFFSET(V$23:V$192,ROW(V$23:V$192)-MIN(ROW(V$23:V$192)),0,1)), --($G$23:$G$192=$A8))/$I8,0)</f>
        <v>0.413711204906695</v>
      </c>
      <c r="W8" s="117" t="n">
        <f aca="true">IFERROR(SUMPRODUCT($I$23:$I$192,SUBTOTAL(109,OFFSET(W$23:W$192,ROW(W$23:W$192)-MIN(ROW(W$23:W$192)),0,1)), --($G$23:$G$192=$A8))/$I8,0)</f>
        <v>1.25560647278801</v>
      </c>
      <c r="X8" s="113" t="n">
        <f aca="true">IFERROR(SUMPRODUCT($I$23:$I$192,SUBTOTAL(109,OFFSET(X$23:X$192,ROW(X$23:X$192)-MIN(ROW(X$23:X$192)),0,1)), --($G$23:$G$192=$A8))/$I8,0)</f>
        <v>0.293920905746233</v>
      </c>
      <c r="Y8" s="113" t="n">
        <f aca="true">IFERROR(SUMPRODUCT($I$23:$I$192,SUBTOTAL(109,OFFSET(Y$23:Y$192,ROW(Y$23:Y$192)-MIN(ROW(Y$23:Y$192)),0,1)), --($G$23:$G$192=$A8))/$I8,0)</f>
        <v>0.271692296074812</v>
      </c>
      <c r="Z8" s="113" t="n">
        <f aca="true">IFERROR(SUMPRODUCT($I$23:$I$192,SUBTOTAL(109,OFFSET(Z$23:Z$192,ROW(Z$23:Z$192)-MIN(ROW(Z$23:Z$192)),0,1)), --($G$23:$G$192=$A8))/$I8,0)</f>
        <v>0.294932695913096</v>
      </c>
      <c r="AA8" s="113" t="n">
        <f aca="true">IFERROR(SUMPRODUCT($I$23:$I$192,SUBTOTAL(109,OFFSET(AA$23:AA$192,ROW(AA$23:AA$192)-MIN(ROW(AA$23:AA$192)),0,1)), --($G$23:$G$192=$A8))/$I8,0)</f>
        <v>0.0673775843664052</v>
      </c>
      <c r="AB8" s="113" t="n">
        <f aca="true">IFERROR(SUMPRODUCT($I$23:$I$192,SUBTOTAL(109,OFFSET(AB$23:AB$192,ROW(AB$23:AB$192)-MIN(ROW(AB$23:AB$192)),0,1)), --($G$23:$G$192=$A8))/$I8,0)</f>
        <v>0.0485293781795393</v>
      </c>
      <c r="AC8" s="118" t="n">
        <f aca="true">IFERROR(SUMPRODUCT($I$23:$I$192,SUBTOTAL(109,OFFSET(AC$23:AC$192,ROW(AC$23:AC$192)-MIN(ROW(AC$23:AC$192)),0,1)), --($G$23:$G$192=$A8))/$I8,0)</f>
        <v>0.992285063185097</v>
      </c>
      <c r="AD8" s="119" t="n">
        <f aca="true">IFERROR(SUMPRODUCT($I$23:$I$192,SUBTOTAL(109,OFFSET(AD$23:AD$192,ROW(AD$23:AD$192)-MIN(ROW(AD$23:AD$192)),0,1)), --($G$23:$G$192=$A8))/$I8,0)</f>
        <v>-0.263321409602916</v>
      </c>
      <c r="AE8" s="120" t="n">
        <f aca="true">IFERROR(SUMPRODUCT($I$23:$I$192,SUBTOTAL(109,OFFSET(AE$23:AE$192,ROW(AE$23:AE$192)-MIN(ROW(AE$23:AE$192)),0,1)), --($G$23:$G$192=$A8))/$I8,0)</f>
        <v>0.3739410738053</v>
      </c>
      <c r="AF8" s="119" t="n">
        <f aca="false">IFERROR(W8/AC8,0)</f>
        <v>1.26536871245214</v>
      </c>
    </row>
    <row r="9" customFormat="false" ht="18.75" hidden="false" customHeight="true" outlineLevel="0" collapsed="false">
      <c r="A9" s="121" t="s">
        <v>104</v>
      </c>
      <c r="B9" s="92"/>
      <c r="C9" s="100" t="n">
        <f aca="true">IFERROR(SUMPRODUCT($I$23:$I$192,SUBTOTAL(109,OFFSET(C$23:C$192,ROW(C$23:C$192)-MIN(ROW(C$23:C$192)),0,1)), --($G$23:$G$192=$A9))/$I9,0)</f>
        <v>64.1474893088315</v>
      </c>
      <c r="D9" s="100" t="n">
        <f aca="true">IFERROR(SUMPRODUCT($I$23:$I$192,SUBTOTAL(109,OFFSET(D$23:D$192,ROW(D$23:D$192)-MIN(ROW(D$23:D$192)),0,1)), --($G$23:$G$192=$A9))/$I9,0)</f>
        <v>73.0921123154387</v>
      </c>
      <c r="E9" s="108" t="n">
        <f aca="true">IFERROR(SUMPRODUCT($I$23:$I$192,SUBTOTAL(109,OFFSET(E$23:E$192,ROW(E$23:E$192)-MIN(ROW(E$23:E$192)),0,1)), --($G$23:$G$192=$A9))/$I9,0)</f>
        <v>0.710366432800483</v>
      </c>
      <c r="F9" s="122" t="n">
        <f aca="true">IFERROR(SUMPRODUCT($I$23:$I$192,SUBTOTAL(109,OFFSET(F$23:F$192,ROW(F$23:F$192)-MIN(ROW(F$23:F$192)),0,1)), --($G$23:$G$192=$A9))/$I9,0)</f>
        <v>11622.1494960308</v>
      </c>
      <c r="G9" s="123" t="str">
        <f aca="true">SUMPRODUCT(SUBTOTAL(3,OFFSET($G$23:$G$192,ROW($G$23:$G$192)-MIN(ROW($G$23:$G$192)),0,1)),--($G$23:$G$192=$A9))&amp;" Records"</f>
        <v>29 Records</v>
      </c>
      <c r="H9" s="96"/>
      <c r="I9" s="96" t="n">
        <f aca="true">SUMPRODUCT(SUBTOTAL(9,OFFSET($I$23:$I$192,ROW($I$23:$I$192)-MIN(ROW($I$23:$I$192)),0,1)),--($G$23:$G$192=$A9))</f>
        <v>4265.009243</v>
      </c>
      <c r="J9" s="97" t="n">
        <f aca="true">IFERROR(SUMPRODUCT($I$23:$I$192,SUBTOTAL(109,OFFSET(J$23:J$192,ROW(J$23:J$192)-MIN(ROW(J$23:J$192)),0,1)), --($G$23:$G$192=$A9))/$I9,0)</f>
        <v>0.287688452322775</v>
      </c>
      <c r="K9" s="98" t="n">
        <f aca="true">IFERROR(SUMPRODUCT($I$23:$I$192,SUBTOTAL(109,OFFSET(K$23:K$192,ROW(K$23:K$192)-MIN(ROW(K$23:K$192)),0,1)), --($G$23:$G$192=$A9))/$I9,0)</f>
        <v>0.0445960169071549</v>
      </c>
      <c r="L9" s="98" t="n">
        <f aca="true">IFERROR(SUMPRODUCT($I$23:$I$192,SUBTOTAL(109,OFFSET(L$23:L$192,ROW(L$23:L$192)-MIN(ROW(L$23:L$192)),0,1)), --($G$23:$G$192=$A9))/$I9,0)</f>
        <v>0.138295322203362</v>
      </c>
      <c r="M9" s="98" t="n">
        <f aca="true">IFERROR(SUMPRODUCT($I$23:$I$192,SUBTOTAL(109,OFFSET(M$23:M$192,ROW(M$23:M$192)-MIN(ROW(M$23:M$192)),0,1)), --($G$23:$G$192=$A9))/$I9,0)</f>
        <v>0.0710582279242202</v>
      </c>
      <c r="N9" s="98" t="n">
        <f aca="true">IFERROR(SUMPRODUCT($I$23:$I$192,SUBTOTAL(109,OFFSET(N$23:N$192,ROW(N$23:N$192)-MIN(ROW(N$23:N$192)),0,1)), --($G$23:$G$192=$A9))/$I9,0)</f>
        <v>0.0549845587973559</v>
      </c>
      <c r="O9" s="98" t="n">
        <f aca="true">IFERROR(SUMPRODUCT($I$23:$I$192,SUBTOTAL(109,OFFSET(O$23:O$192,ROW(O$23:O$192)-MIN(ROW(O$23:O$192)),0,1)), --($G$23:$G$192=$A9))/$I9,0)</f>
        <v>1.56272043337469</v>
      </c>
      <c r="P9" s="99" t="n">
        <f aca="true">IFERROR(SUMPRODUCT($I$23:$I$192,SUBTOTAL(109,OFFSET(P$23:P$192,ROW(P$23:P$192)-MIN(ROW(P$23:P$192)),0,1)), --($G$23:$G$192=$A9))/$I9,0)</f>
        <v>2.18616580639002</v>
      </c>
      <c r="Q9" s="100" t="n">
        <f aca="true">IFERROR(SUMPRODUCT($I$23:$I$192,SUBTOTAL(109,OFFSET(Q$23:Q$192,ROW(Q$23:Q$192)-MIN(ROW(Q$23:Q$192)),0,1)), --($G$23:$G$192=$A9))/$I9,0)</f>
        <v>0.341410503923027</v>
      </c>
      <c r="R9" s="101" t="n">
        <f aca="true">IFERROR(SUMPRODUCT($I$23:$I$192,SUBTOTAL(109,OFFSET(R$23:R$192,ROW(R$23:R$192)-MIN(ROW(R$23:R$192)),0,1)), --($G$23:$G$192=$A9))/$I9,0)</f>
        <v>0.0677411516080975</v>
      </c>
      <c r="S9" s="101" t="n">
        <f aca="true">IFERROR(SUMPRODUCT($I$23:$I$192,SUBTOTAL(109,OFFSET(S$23:S$192,ROW(S$23:S$192)-MIN(ROW(S$23:S$192)),0,1)), --($G$23:$G$192=$A9))/$I9,0)</f>
        <v>0.169901655471746</v>
      </c>
      <c r="T9" s="101" t="n">
        <f aca="true">IFERROR(SUMPRODUCT($I$23:$I$192,SUBTOTAL(109,OFFSET(T$23:T$192,ROW(T$23:T$192)-MIN(ROW(T$23:T$192)),0,1)), --($G$23:$G$192=$A9))/$I9,0)</f>
        <v>0.0761893960772361</v>
      </c>
      <c r="U9" s="101" t="n">
        <f aca="true">IFERROR(SUMPRODUCT($I$23:$I$192,SUBTOTAL(109,OFFSET(U$23:U$192,ROW(U$23:U$192)-MIN(ROW(U$23:U$192)),0,1)), --($G$23:$G$192=$A9))/$I9,0)</f>
        <v>0.0549845587973559</v>
      </c>
      <c r="V9" s="101" t="n">
        <f aca="true">IFERROR(SUMPRODUCT($I$23:$I$192,SUBTOTAL(109,OFFSET(V$23:V$192,ROW(V$23:V$192)-MIN(ROW(V$23:V$192)),0,1)), --($G$23:$G$192=$A9))/$I9,0)</f>
        <v>1.5294350797326</v>
      </c>
      <c r="W9" s="102" t="n">
        <f aca="true">IFERROR(SUMPRODUCT($I$23:$I$192,SUBTOTAL(109,OFFSET(W$23:W$192,ROW(W$23:W$192)-MIN(ROW(W$23:W$192)),0,1)), --($G$23:$G$192=$A9))/$I9,0)</f>
        <v>2.2707820430128</v>
      </c>
      <c r="X9" s="98" t="n">
        <f aca="true">IFERROR(SUMPRODUCT($I$23:$I$192,SUBTOTAL(109,OFFSET(X$23:X$192,ROW(X$23:X$192)-MIN(ROW(X$23:X$192)),0,1)), --($G$23:$G$192=$A9))/$I9,0)</f>
        <v>0.287688452322775</v>
      </c>
      <c r="Y9" s="98" t="n">
        <f aca="true">IFERROR(SUMPRODUCT($I$23:$I$192,SUBTOTAL(109,OFFSET(Y$23:Y$192,ROW(Y$23:Y$192)-MIN(ROW(Y$23:Y$192)),0,1)), --($G$23:$G$192=$A9))/$I9,0)</f>
        <v>0.0764087627582194</v>
      </c>
      <c r="Z9" s="98" t="n">
        <f aca="true">IFERROR(SUMPRODUCT($I$23:$I$192,SUBTOTAL(109,OFFSET(Z$23:Z$192,ROW(Z$23:Z$192)-MIN(ROW(Z$23:Z$192)),0,1)), --($G$23:$G$192=$A9))/$I9,0)</f>
        <v>0.161834955195196</v>
      </c>
      <c r="AA9" s="98" t="n">
        <f aca="true">IFERROR(SUMPRODUCT($I$23:$I$192,SUBTOTAL(109,OFFSET(AA$23:AA$192,ROW(AA$23:AA$192)-MIN(ROW(AA$23:AA$192)),0,1)), --($G$23:$G$192=$A9))/$I9,0)</f>
        <v>0.092351276055605</v>
      </c>
      <c r="AB9" s="98" t="n">
        <f aca="true">IFERROR(SUMPRODUCT($I$23:$I$192,SUBTOTAL(109,OFFSET(AB$23:AB$192,ROW(AB$23:AB$192)-MIN(ROW(AB$23:AB$192)),0,1)), --($G$23:$G$192=$A9))/$I9,0)</f>
        <v>0.0549845587973559</v>
      </c>
      <c r="AC9" s="103" t="n">
        <f aca="true">IFERROR(SUMPRODUCT($I$23:$I$192,SUBTOTAL(109,OFFSET(AC$23:AC$192,ROW(AC$23:AC$192)-MIN(ROW(AC$23:AC$192)),0,1)), --($G$23:$G$192=$A9))/$I9,0)</f>
        <v>0.690722115915002</v>
      </c>
      <c r="AD9" s="104" t="n">
        <f aca="true">IFERROR(SUMPRODUCT($I$23:$I$192,SUBTOTAL(109,OFFSET(AD$23:AD$192,ROW(AD$23:AD$192)-MIN(ROW(AD$23:AD$192)),0,1)), --($G$23:$G$192=$A9))/$I9,0)</f>
        <v>-1.58005992709779</v>
      </c>
      <c r="AE9" s="105" t="n">
        <f aca="true">IFERROR(SUMPRODUCT($I$23:$I$192,SUBTOTAL(109,OFFSET(AE$23:AE$192,ROW(AE$23:AE$192)-MIN(ROW(AE$23:AE$192)),0,1)), --($G$23:$G$192=$A9))/$I9,0)</f>
        <v>0.676271353272657</v>
      </c>
      <c r="AF9" s="104" t="n">
        <f aca="false">IFERROR(W9/AC9,0)</f>
        <v>3.28754790195864</v>
      </c>
    </row>
    <row r="10" customFormat="false" ht="18.75" hidden="false" customHeight="true" outlineLevel="0" collapsed="false">
      <c r="A10" s="121" t="s">
        <v>105</v>
      </c>
      <c r="B10" s="92"/>
      <c r="C10" s="100" t="n">
        <f aca="true">IFERROR(SUMPRODUCT($I$23:$I$192,SUBTOTAL(109,OFFSET(C$23:C$192,ROW(C$23:C$192)-MIN(ROW(C$23:C$192)),0,1)), --($G$23:$G$192=$A10))/$I10,0)</f>
        <v>64.8277265186838</v>
      </c>
      <c r="D10" s="100" t="n">
        <f aca="true">IFERROR(SUMPRODUCT($I$23:$I$192,SUBTOTAL(109,OFFSET(D$23:D$192,ROW(D$23:D$192)-MIN(ROW(D$23:D$192)),0,1)), --($G$23:$G$192=$A10))/$I10,0)</f>
        <v>71.9564911160612</v>
      </c>
      <c r="E10" s="108" t="n">
        <f aca="true">IFERROR(SUMPRODUCT($I$23:$I$192,SUBTOTAL(109,OFFSET(E$23:E$192,ROW(E$23:E$192)-MIN(ROW(E$23:E$192)),0,1)), --($G$23:$G$192=$A10))/$I10,0)</f>
        <v>0.684940567676016</v>
      </c>
      <c r="F10" s="122" t="n">
        <f aca="true">IFERROR(SUMPRODUCT($I$23:$I$192,SUBTOTAL(109,OFFSET(F$23:F$192,ROW(F$23:F$192)-MIN(ROW(F$23:F$192)),0,1)), --($G$23:$G$192=$A10))/$I10,0)</f>
        <v>10220.5157420793</v>
      </c>
      <c r="G10" s="123" t="str">
        <f aca="true">SUMPRODUCT(SUBTOTAL(3,OFFSET($G$23:$G$192,ROW($G$23:$G$192)-MIN(ROW($G$23:$G$192)),0,1)),--($G$23:$G$192=$A10))&amp;" Records"</f>
        <v>17 Records</v>
      </c>
      <c r="H10" s="96"/>
      <c r="I10" s="96" t="n">
        <f aca="true">SUMPRODUCT(SUBTOTAL(9,OFFSET($I$23:$I$192,ROW($I$23:$I$192)-MIN(ROW($I$23:$I$192)),0,1)),--($G$23:$G$192=$A10))</f>
        <v>87.975392</v>
      </c>
      <c r="J10" s="97" t="n">
        <f aca="true">IFERROR(SUMPRODUCT($I$23:$I$192,SUBTOTAL(109,OFFSET(J$23:J$192,ROW(J$23:J$192)-MIN(ROW(J$23:J$192)),0,1)), --($G$23:$G$192=$A10))/$I10,0)</f>
        <v>0.231189376047338</v>
      </c>
      <c r="K10" s="98" t="n">
        <f aca="true">IFERROR(SUMPRODUCT($I$23:$I$192,SUBTOTAL(109,OFFSET(K$23:K$192,ROW(K$23:K$192)-MIN(ROW(K$23:K$192)),0,1)), --($G$23:$G$192=$A10))/$I10,0)</f>
        <v>0.127337476438866</v>
      </c>
      <c r="L10" s="98" t="n">
        <f aca="true">IFERROR(SUMPRODUCT($I$23:$I$192,SUBTOTAL(109,OFFSET(L$23:L$192,ROW(L$23:L$192)-MIN(ROW(L$23:L$192)),0,1)), --($G$23:$G$192=$A10))/$I10,0)</f>
        <v>0.204415655016348</v>
      </c>
      <c r="M10" s="98" t="n">
        <f aca="true">IFERROR(SUMPRODUCT($I$23:$I$192,SUBTOTAL(109,OFFSET(M$23:M$192,ROW(M$23:M$192)-MIN(ROW(M$23:M$192)),0,1)), --($G$23:$G$192=$A10))/$I10,0)</f>
        <v>0.0921106091462485</v>
      </c>
      <c r="N10" s="98" t="n">
        <f aca="true">IFERROR(SUMPRODUCT($I$23:$I$192,SUBTOTAL(109,OFFSET(N$23:N$192,ROW(N$23:N$192)-MIN(ROW(N$23:N$192)),0,1)), --($G$23:$G$192=$A10))/$I10,0)</f>
        <v>0.0348333456473829</v>
      </c>
      <c r="O10" s="98" t="n">
        <f aca="true">IFERROR(SUMPRODUCT($I$23:$I$192,SUBTOTAL(109,OFFSET(O$23:O$192,ROW(O$23:O$192)-MIN(ROW(O$23:O$192)),0,1)), --($G$23:$G$192=$A10))/$I10,0)</f>
        <v>0.46954871894177</v>
      </c>
      <c r="P10" s="99" t="n">
        <f aca="true">IFERROR(SUMPRODUCT($I$23:$I$192,SUBTOTAL(109,OFFSET(P$23:P$192,ROW(P$23:P$192)-MIN(ROW(P$23:P$192)),0,1)), --($G$23:$G$192=$A10))/$I10,0)</f>
        <v>1.49493876913899</v>
      </c>
      <c r="Q10" s="100" t="n">
        <f aca="true">IFERROR(SUMPRODUCT($I$23:$I$192,SUBTOTAL(109,OFFSET(Q$23:Q$192,ROW(Q$23:Q$192)-MIN(ROW(Q$23:Q$192)),0,1)), --($G$23:$G$192=$A10))/$I10,0)</f>
        <v>0.325375172570984</v>
      </c>
      <c r="R10" s="101" t="n">
        <f aca="true">IFERROR(SUMPRODUCT($I$23:$I$192,SUBTOTAL(109,OFFSET(R$23:R$192,ROW(R$23:R$192)-MIN(ROW(R$23:R$192)),0,1)), --($G$23:$G$192=$A10))/$I10,0)</f>
        <v>0.121103473730472</v>
      </c>
      <c r="S10" s="101" t="n">
        <f aca="true">IFERROR(SUMPRODUCT($I$23:$I$192,SUBTOTAL(109,OFFSET(S$23:S$192,ROW(S$23:S$192)-MIN(ROW(S$23:S$192)),0,1)), --($G$23:$G$192=$A10))/$I10,0)</f>
        <v>0.275035693867667</v>
      </c>
      <c r="T10" s="101" t="n">
        <f aca="true">IFERROR(SUMPRODUCT($I$23:$I$192,SUBTOTAL(109,OFFSET(T$23:T$192,ROW(T$23:T$192)-MIN(ROW(T$23:T$192)),0,1)), --($G$23:$G$192=$A10))/$I10,0)</f>
        <v>0.114759885616651</v>
      </c>
      <c r="U10" s="101" t="n">
        <f aca="true">IFERROR(SUMPRODUCT($I$23:$I$192,SUBTOTAL(109,OFFSET(U$23:U$192,ROW(U$23:U$192)-MIN(ROW(U$23:U$192)),0,1)), --($G$23:$G$192=$A10))/$I10,0)</f>
        <v>0.0348333456473829</v>
      </c>
      <c r="V10" s="101" t="n">
        <f aca="true">IFERROR(SUMPRODUCT($I$23:$I$192,SUBTOTAL(109,OFFSET(V$23:V$192,ROW(V$23:V$192)-MIN(ROW(V$23:V$192)),0,1)), --($G$23:$G$192=$A10))/$I10,0)</f>
        <v>0.678879695085644</v>
      </c>
      <c r="W10" s="102" t="n">
        <f aca="true">IFERROR(SUMPRODUCT($I$23:$I$192,SUBTOTAL(109,OFFSET(W$23:W$192,ROW(W$23:W$192)-MIN(ROW(W$23:W$192)),0,1)), --($G$23:$G$192=$A10))/$I10,0)</f>
        <v>1.98945397784644</v>
      </c>
      <c r="X10" s="98" t="n">
        <f aca="true">IFERROR(SUMPRODUCT($I$23:$I$192,SUBTOTAL(109,OFFSET(X$23:X$192,ROW(X$23:X$192)-MIN(ROW(X$23:X$192)),0,1)), --($G$23:$G$192=$A10))/$I10,0)</f>
        <v>0.231189376047338</v>
      </c>
      <c r="Y10" s="98" t="n">
        <f aca="true">IFERROR(SUMPRODUCT($I$23:$I$192,SUBTOTAL(109,OFFSET(Y$23:Y$192,ROW(Y$23:Y$192)-MIN(ROW(Y$23:Y$192)),0,1)), --($G$23:$G$192=$A10))/$I10,0)</f>
        <v>0.128777967889021</v>
      </c>
      <c r="Z10" s="98" t="n">
        <f aca="true">IFERROR(SUMPRODUCT($I$23:$I$192,SUBTOTAL(109,OFFSET(Z$23:Z$192,ROW(Z$23:Z$192)-MIN(ROW(Z$23:Z$192)),0,1)), --($G$23:$G$192=$A10))/$I10,0)</f>
        <v>0.255557987215334</v>
      </c>
      <c r="AA10" s="98" t="n">
        <f aca="true">IFERROR(SUMPRODUCT($I$23:$I$192,SUBTOTAL(109,OFFSET(AA$23:AA$192,ROW(AA$23:AA$192)-MIN(ROW(AA$23:AA$192)),0,1)), --($G$23:$G$192=$A10))/$I10,0)</f>
        <v>0.142006950329929</v>
      </c>
      <c r="AB10" s="98" t="n">
        <f aca="true">IFERROR(SUMPRODUCT($I$23:$I$192,SUBTOTAL(109,OFFSET(AB$23:AB$192,ROW(AB$23:AB$192)-MIN(ROW(AB$23:AB$192)),0,1)), --($G$23:$G$192=$A10))/$I10,0)</f>
        <v>0.0348333456473829</v>
      </c>
      <c r="AC10" s="103" t="n">
        <f aca="true">IFERROR(SUMPRODUCT($I$23:$I$192,SUBTOTAL(109,OFFSET(AC$23:AC$192,ROW(AC$23:AC$192)-MIN(ROW(AC$23:AC$192)),0,1)), --($G$23:$G$192=$A10))/$I10,0)</f>
        <v>1.12649174020162</v>
      </c>
      <c r="AD10" s="104" t="n">
        <f aca="true">IFERROR(SUMPRODUCT($I$23:$I$192,SUBTOTAL(109,OFFSET(AD$23:AD$192,ROW(AD$23:AD$192)-MIN(ROW(AD$23:AD$192)),0,1)), --($G$23:$G$192=$A10))/$I10,0)</f>
        <v>-0.862962237644818</v>
      </c>
      <c r="AE10" s="105" t="n">
        <f aca="true">IFERROR(SUMPRODUCT($I$23:$I$192,SUBTOTAL(109,OFFSET(AE$23:AE$192,ROW(AE$23:AE$192)-MIN(ROW(AE$23:AE$192)),0,1)), --($G$23:$G$192=$A10))/$I10,0)</f>
        <v>0.592379844763863</v>
      </c>
      <c r="AF10" s="104" t="n">
        <f aca="false">IFERROR(W10/AC10,0)</f>
        <v>1.76606175336036</v>
      </c>
    </row>
    <row r="11" customFormat="false" ht="18.75" hidden="false" customHeight="true" outlineLevel="0" collapsed="false">
      <c r="A11" s="121" t="s">
        <v>106</v>
      </c>
      <c r="B11" s="92"/>
      <c r="C11" s="100" t="n">
        <f aca="true">IFERROR(SUMPRODUCT($I$23:$I$192,SUBTOTAL(109,OFFSET(C$23:C$192,ROW(C$23:C$192)-MIN(ROW(C$23:C$192)),0,1)), --($G$23:$G$192=$A11))/$I11,0)</f>
        <v>78.3516885071056</v>
      </c>
      <c r="D11" s="100" t="n">
        <f aca="true">IFERROR(SUMPRODUCT($I$23:$I$192,SUBTOTAL(109,OFFSET(D$23:D$192,ROW(D$23:D$192)-MIN(ROW(D$23:D$192)),0,1)), --($G$23:$G$192=$A11))/$I11,0)</f>
        <v>80.7506260136861</v>
      </c>
      <c r="E11" s="108" t="n">
        <f aca="true">IFERROR(SUMPRODUCT($I$23:$I$192,SUBTOTAL(109,OFFSET(E$23:E$192,ROW(E$23:E$192)-MIN(ROW(E$23:E$192)),0,1)), --($G$23:$G$192=$A11))/$I11,0)</f>
        <v>0.909950514482018</v>
      </c>
      <c r="F11" s="122" t="n">
        <f aca="true">IFERROR(SUMPRODUCT($I$23:$I$192,SUBTOTAL(109,OFFSET(F$23:F$192,ROW(F$23:F$192)-MIN(ROW(F$23:F$192)),0,1)), --($G$23:$G$192=$A11))/$I11,0)</f>
        <v>46290.7978361353</v>
      </c>
      <c r="G11" s="123" t="str">
        <f aca="true">SUMPRODUCT(SUBTOTAL(3,OFFSET($G$23:$G$192,ROW($G$23:$G$192)-MIN(ROW($G$23:$G$192)),0,1)),--($G$23:$G$192=$A11))&amp;" Records"</f>
        <v>27 Records</v>
      </c>
      <c r="H11" s="96"/>
      <c r="I11" s="96" t="n">
        <f aca="true">SUMPRODUCT(SUBTOTAL(9,OFFSET($I$23:$I$192,ROW($I$23:$I$192)-MIN(ROW($I$23:$I$192)),0,1)),--($G$23:$G$192=$A11))</f>
        <v>447.386385</v>
      </c>
      <c r="J11" s="97" t="n">
        <f aca="true">IFERROR(SUMPRODUCT($I$23:$I$192,SUBTOTAL(109,OFFSET(J$23:J$192,ROW(J$23:J$192)-MIN(ROW(J$23:J$192)),0,1)), --($G$23:$G$192=$A11))/$I11,0)</f>
        <v>0.748076343425158</v>
      </c>
      <c r="K11" s="98" t="n">
        <f aca="true">IFERROR(SUMPRODUCT($I$23:$I$192,SUBTOTAL(109,OFFSET(K$23:K$192,ROW(K$23:K$192)-MIN(ROW(K$23:K$192)),0,1)), --($G$23:$G$192=$A11))/$I11,0)</f>
        <v>0.112925657266034</v>
      </c>
      <c r="L11" s="98" t="n">
        <f aca="true">IFERROR(SUMPRODUCT($I$23:$I$192,SUBTOTAL(109,OFFSET(L$23:L$192,ROW(L$23:L$192)-MIN(ROW(L$23:L$192)),0,1)), --($G$23:$G$192=$A11))/$I11,0)</f>
        <v>0.711320584695486</v>
      </c>
      <c r="M11" s="98" t="n">
        <f aca="true">IFERROR(SUMPRODUCT($I$23:$I$192,SUBTOTAL(109,OFFSET(M$23:M$192,ROW(M$23:M$192)-MIN(ROW(M$23:M$192)),0,1)), --($G$23:$G$192=$A11))/$I11,0)</f>
        <v>0.0995849400960201</v>
      </c>
      <c r="N11" s="98" t="n">
        <f aca="true">IFERROR(SUMPRODUCT($I$23:$I$192,SUBTOTAL(109,OFFSET(N$23:N$192,ROW(N$23:N$192)-MIN(ROW(N$23:N$192)),0,1)), --($G$23:$G$192=$A11))/$I11,0)</f>
        <v>0.150517029263195</v>
      </c>
      <c r="O11" s="98" t="n">
        <f aca="true">IFERROR(SUMPRODUCT($I$23:$I$192,SUBTOTAL(109,OFFSET(O$23:O$192,ROW(O$23:O$192)-MIN(ROW(O$23:O$192)),0,1)), --($G$23:$G$192=$A11))/$I11,0)</f>
        <v>2.06522369216488</v>
      </c>
      <c r="P11" s="99" t="n">
        <f aca="true">IFERROR(SUMPRODUCT($I$23:$I$192,SUBTOTAL(109,OFFSET(P$23:P$192,ROW(P$23:P$192)-MIN(ROW(P$23:P$192)),0,1)), --($G$23:$G$192=$A11))/$I11,0)</f>
        <v>3.9117596112765</v>
      </c>
      <c r="Q11" s="100" t="n">
        <f aca="true">IFERROR(SUMPRODUCT($I$23:$I$192,SUBTOTAL(109,OFFSET(Q$23:Q$192,ROW(Q$23:Q$192)-MIN(ROW(Q$23:Q$192)),0,1)), --($G$23:$G$192=$A11))/$I11,0)</f>
        <v>0.86487524828678</v>
      </c>
      <c r="R11" s="101" t="n">
        <f aca="true">IFERROR(SUMPRODUCT($I$23:$I$192,SUBTOTAL(109,OFFSET(R$23:R$192,ROW(R$23:R$192)-MIN(ROW(R$23:R$192)),0,1)), --($G$23:$G$192=$A11))/$I11,0)</f>
        <v>0.237064360689027</v>
      </c>
      <c r="S11" s="101" t="n">
        <f aca="true">IFERROR(SUMPRODUCT($I$23:$I$192,SUBTOTAL(109,OFFSET(S$23:S$192,ROW(S$23:S$192)-MIN(ROW(S$23:S$192)),0,1)), --($G$23:$G$192=$A11))/$I11,0)</f>
        <v>0.624841370899117</v>
      </c>
      <c r="T11" s="101" t="n">
        <f aca="true">IFERROR(SUMPRODUCT($I$23:$I$192,SUBTOTAL(109,OFFSET(T$23:T$192,ROW(T$23:T$192)-MIN(ROW(T$23:T$192)),0,1)), --($G$23:$G$192=$A11))/$I11,0)</f>
        <v>0.17020932264624</v>
      </c>
      <c r="U11" s="101" t="n">
        <f aca="true">IFERROR(SUMPRODUCT($I$23:$I$192,SUBTOTAL(109,OFFSET(U$23:U$192,ROW(U$23:U$192)-MIN(ROW(U$23:U$192)),0,1)), --($G$23:$G$192=$A11))/$I11,0)</f>
        <v>0.150517029263195</v>
      </c>
      <c r="V11" s="101" t="n">
        <f aca="true">IFERROR(SUMPRODUCT($I$23:$I$192,SUBTOTAL(109,OFFSET(V$23:V$192,ROW(V$23:V$192)-MIN(ROW(V$23:V$192)),0,1)), --($G$23:$G$192=$A11))/$I11,0)</f>
        <v>2.59753953889097</v>
      </c>
      <c r="W11" s="102" t="n">
        <f aca="true">IFERROR(SUMPRODUCT($I$23:$I$192,SUBTOTAL(109,OFFSET(W$23:W$192,ROW(W$23:W$192)-MIN(ROW(W$23:W$192)),0,1)), --($G$23:$G$192=$A11))/$I11,0)</f>
        <v>4.68416597567671</v>
      </c>
      <c r="X11" s="98" t="n">
        <f aca="true">IFERROR(SUMPRODUCT($I$23:$I$192,SUBTOTAL(109,OFFSET(X$23:X$192,ROW(X$23:X$192)-MIN(ROW(X$23:X$192)),0,1)), --($G$23:$G$192=$A11))/$I11,0)</f>
        <v>0.748076343425158</v>
      </c>
      <c r="Y11" s="98" t="n">
        <f aca="true">IFERROR(SUMPRODUCT($I$23:$I$192,SUBTOTAL(109,OFFSET(Y$23:Y$192,ROW(Y$23:Y$192)-MIN(ROW(Y$23:Y$192)),0,1)), --($G$23:$G$192=$A11))/$I11,0)</f>
        <v>0.120709196655593</v>
      </c>
      <c r="Z11" s="98" t="n">
        <f aca="true">IFERROR(SUMPRODUCT($I$23:$I$192,SUBTOTAL(109,OFFSET(Z$23:Z$192,ROW(Z$23:Z$192)-MIN(ROW(Z$23:Z$192)),0,1)), --($G$23:$G$192=$A11))/$I11,0)</f>
        <v>0.95258842255336</v>
      </c>
      <c r="AA11" s="98" t="n">
        <f aca="true">IFERROR(SUMPRODUCT($I$23:$I$192,SUBTOTAL(109,OFFSET(AA$23:AA$192,ROW(AA$23:AA$192)-MIN(ROW(AA$23:AA$192)),0,1)), --($G$23:$G$192=$A11))/$I11,0)</f>
        <v>0.223783869634298</v>
      </c>
      <c r="AB11" s="98" t="n">
        <f aca="true">IFERROR(SUMPRODUCT($I$23:$I$192,SUBTOTAL(109,OFFSET(AB$23:AB$192,ROW(AB$23:AB$192)-MIN(ROW(AB$23:AB$192)),0,1)), --($G$23:$G$192=$A11))/$I11,0)</f>
        <v>0.150517029263195</v>
      </c>
      <c r="AC11" s="103" t="n">
        <f aca="true">IFERROR(SUMPRODUCT($I$23:$I$192,SUBTOTAL(109,OFFSET(AC$23:AC$192,ROW(AC$23:AC$192)-MIN(ROW(AC$23:AC$192)),0,1)), --($G$23:$G$192=$A11))/$I11,0)</f>
        <v>2.20850861433121</v>
      </c>
      <c r="AD11" s="104" t="n">
        <f aca="true">IFERROR(SUMPRODUCT($I$23:$I$192,SUBTOTAL(109,OFFSET(AD$23:AD$192,ROW(AD$23:AD$192)-MIN(ROW(AD$23:AD$192)),0,1)), --($G$23:$G$192=$A11))/$I11,0)</f>
        <v>-2.4756573613455</v>
      </c>
      <c r="AE11" s="105" t="n">
        <f aca="true">IFERROR(SUMPRODUCT($I$23:$I$192,SUBTOTAL(109,OFFSET(AE$23:AE$192,ROW(AE$23:AE$192)-MIN(ROW(AE$23:AE$192)),0,1)), --($G$23:$G$192=$A11))/$I11,0)</f>
        <v>1.39485342536519</v>
      </c>
      <c r="AF11" s="104" t="n">
        <f aca="false">IFERROR(W11/AC11,0)</f>
        <v>2.12096341634383</v>
      </c>
    </row>
    <row r="12" customFormat="false" ht="18.75" hidden="false" customHeight="true" outlineLevel="0" collapsed="false">
      <c r="A12" s="121" t="s">
        <v>107</v>
      </c>
      <c r="B12" s="92"/>
      <c r="C12" s="100" t="n">
        <f aca="true">IFERROR(SUMPRODUCT($I$23:$I$192,SUBTOTAL(109,OFFSET(C$23:C$192,ROW(C$23:C$192)-MIN(ROW(C$23:C$192)),0,1)), --($G$23:$G$192=$A12))/$I12,0)</f>
        <v>46.807295227769</v>
      </c>
      <c r="D12" s="100" t="n">
        <f aca="true">IFERROR(SUMPRODUCT($I$23:$I$192,SUBTOTAL(109,OFFSET(D$23:D$192,ROW(D$23:D$192)-MIN(ROW(D$23:D$192)),0,1)), --($G$23:$G$192=$A12))/$I12,0)</f>
        <v>73.3264327365752</v>
      </c>
      <c r="E12" s="108" t="n">
        <f aca="true">IFERROR(SUMPRODUCT($I$23:$I$192,SUBTOTAL(109,OFFSET(E$23:E$192,ROW(E$23:E$192)-MIN(ROW(E$23:E$192)),0,1)), --($G$23:$G$192=$A12))/$I12,0)</f>
        <v>0.736457732078395</v>
      </c>
      <c r="F12" s="122" t="n">
        <f aca="true">IFERROR(SUMPRODUCT($I$23:$I$192,SUBTOTAL(109,OFFSET(F$23:F$192,ROW(F$23:F$192)-MIN(ROW(F$23:F$192)),0,1)), --($G$23:$G$192=$A12))/$I12,0)</f>
        <v>21171.0591925064</v>
      </c>
      <c r="G12" s="123" t="str">
        <f aca="true">SUMPRODUCT(SUBTOTAL(3,OFFSET($G$23:$G$192,ROW($G$23:$G$192)-MIN(ROW($G$23:$G$192)),0,1)),--($G$23:$G$192=$A12))&amp;" Records"</f>
        <v>23 Records</v>
      </c>
      <c r="H12" s="96"/>
      <c r="I12" s="96" t="n">
        <f aca="true">SUMPRODUCT(SUBTOTAL(9,OFFSET($I$23:$I$192,ROW($I$23:$I$192)-MIN(ROW($I$23:$I$192)),0,1)),--($G$23:$G$192=$A12))</f>
        <v>477.06261</v>
      </c>
      <c r="J12" s="97" t="n">
        <f aca="true">IFERROR(SUMPRODUCT($I$23:$I$192,SUBTOTAL(109,OFFSET(J$23:J$192,ROW(J$23:J$192)-MIN(ROW(J$23:J$192)),0,1)), --($G$23:$G$192=$A12))/$I12,0)</f>
        <v>0.451120802277923</v>
      </c>
      <c r="K12" s="98" t="n">
        <f aca="true">IFERROR(SUMPRODUCT($I$23:$I$192,SUBTOTAL(109,OFFSET(K$23:K$192,ROW(K$23:K$192)-MIN(ROW(K$23:K$192)),0,1)), --($G$23:$G$192=$A12))/$I12,0)</f>
        <v>0.0983918527171937</v>
      </c>
      <c r="L12" s="98" t="n">
        <f aca="true">IFERROR(SUMPRODUCT($I$23:$I$192,SUBTOTAL(109,OFFSET(L$23:L$192,ROW(L$23:L$192)-MIN(ROW(L$23:L$192)),0,1)), --($G$23:$G$192=$A12))/$I12,0)</f>
        <v>0.0606864841074005</v>
      </c>
      <c r="M12" s="98" t="n">
        <f aca="true">IFERROR(SUMPRODUCT($I$23:$I$192,SUBTOTAL(109,OFFSET(M$23:M$192,ROW(M$23:M$192)-MIN(ROW(M$23:M$192)),0,1)), --($G$23:$G$192=$A12))/$I12,0)</f>
        <v>0.0636856020219233</v>
      </c>
      <c r="N12" s="98" t="n">
        <f aca="true">IFERROR(SUMPRODUCT($I$23:$I$192,SUBTOTAL(109,OFFSET(N$23:N$192,ROW(N$23:N$192)-MIN(ROW(N$23:N$192)),0,1)), --($G$23:$G$192=$A12))/$I12,0)</f>
        <v>0.0471485985665487</v>
      </c>
      <c r="O12" s="98" t="n">
        <f aca="true">IFERROR(SUMPRODUCT($I$23:$I$192,SUBTOTAL(109,OFFSET(O$23:O$192,ROW(O$23:O$192)-MIN(ROW(O$23:O$192)),0,1)), --($G$23:$G$192=$A12))/$I12,0)</f>
        <v>2.14982472881285</v>
      </c>
      <c r="P12" s="99" t="n">
        <f aca="true">IFERROR(SUMPRODUCT($I$23:$I$192,SUBTOTAL(109,OFFSET(P$23:P$192,ROW(P$23:P$192)-MIN(ROW(P$23:P$192)),0,1)), --($G$23:$G$192=$A12))/$I12,0)</f>
        <v>3.0155757179545</v>
      </c>
      <c r="Q12" s="100" t="n">
        <f aca="true">IFERROR(SUMPRODUCT($I$23:$I$192,SUBTOTAL(109,OFFSET(Q$23:Q$192,ROW(Q$23:Q$192)-MIN(ROW(Q$23:Q$192)),0,1)), --($G$23:$G$192=$A12))/$I12,0)</f>
        <v>0.583642037069306</v>
      </c>
      <c r="R12" s="101" t="n">
        <f aca="true">IFERROR(SUMPRODUCT($I$23:$I$192,SUBTOTAL(109,OFFSET(R$23:R$192,ROW(R$23:R$192)-MIN(ROW(R$23:R$192)),0,1)), --($G$23:$G$192=$A12))/$I12,0)</f>
        <v>0.14075139860573</v>
      </c>
      <c r="S12" s="101" t="n">
        <f aca="true">IFERROR(SUMPRODUCT($I$23:$I$192,SUBTOTAL(109,OFFSET(S$23:S$192,ROW(S$23:S$192)-MIN(ROW(S$23:S$192)),0,1)), --($G$23:$G$192=$A12))/$I12,0)</f>
        <v>0.125827052344345</v>
      </c>
      <c r="T12" s="101" t="n">
        <f aca="true">IFERROR(SUMPRODUCT($I$23:$I$192,SUBTOTAL(109,OFFSET(T$23:T$192,ROW(T$23:T$192)-MIN(ROW(T$23:T$192)),0,1)), --($G$23:$G$192=$A12))/$I12,0)</f>
        <v>0.0654977251937644</v>
      </c>
      <c r="U12" s="101" t="n">
        <f aca="true">IFERROR(SUMPRODUCT($I$23:$I$192,SUBTOTAL(109,OFFSET(U$23:U$192,ROW(U$23:U$192)-MIN(ROW(U$23:U$192)),0,1)), --($G$23:$G$192=$A12))/$I12,0)</f>
        <v>0.0471485985665487</v>
      </c>
      <c r="V12" s="101" t="n">
        <f aca="true">IFERROR(SUMPRODUCT($I$23:$I$192,SUBTOTAL(109,OFFSET(V$23:V$192,ROW(V$23:V$192)-MIN(ROW(V$23:V$192)),0,1)), --($G$23:$G$192=$A12))/$I12,0)</f>
        <v>2.02541684442635</v>
      </c>
      <c r="W12" s="102" t="n">
        <f aca="true">IFERROR(SUMPRODUCT($I$23:$I$192,SUBTOTAL(109,OFFSET(W$23:W$192,ROW(W$23:W$192)-MIN(ROW(W$23:W$192)),0,1)), --($G$23:$G$192=$A12))/$I12,0)</f>
        <v>3.13462428770094</v>
      </c>
      <c r="X12" s="98" t="n">
        <f aca="true">IFERROR(SUMPRODUCT($I$23:$I$192,SUBTOTAL(109,OFFSET(X$23:X$192,ROW(X$23:X$192)-MIN(ROW(X$23:X$192)),0,1)), --($G$23:$G$192=$A12))/$I12,0)</f>
        <v>0.451120802277923</v>
      </c>
      <c r="Y12" s="98" t="n">
        <f aca="true">IFERROR(SUMPRODUCT($I$23:$I$192,SUBTOTAL(109,OFFSET(Y$23:Y$192,ROW(Y$23:Y$192)-MIN(ROW(Y$23:Y$192)),0,1)), --($G$23:$G$192=$A12))/$I12,0)</f>
        <v>0.173921723775418</v>
      </c>
      <c r="Z12" s="98" t="n">
        <f aca="true">IFERROR(SUMPRODUCT($I$23:$I$192,SUBTOTAL(109,OFFSET(Z$23:Z$192,ROW(Z$23:Z$192)-MIN(ROW(Z$23:Z$192)),0,1)), --($G$23:$G$192=$A12))/$I12,0)</f>
        <v>0.14451228041116</v>
      </c>
      <c r="AA12" s="98" t="n">
        <f aca="true">IFERROR(SUMPRODUCT($I$23:$I$192,SUBTOTAL(109,OFFSET(AA$23:AA$192,ROW(AA$23:AA$192)-MIN(ROW(AA$23:AA$192)),0,1)), --($G$23:$G$192=$A12))/$I12,0)</f>
        <v>0.0849660812445561</v>
      </c>
      <c r="AB12" s="98" t="n">
        <f aca="true">IFERROR(SUMPRODUCT($I$23:$I$192,SUBTOTAL(109,OFFSET(AB$23:AB$192,ROW(AB$23:AB$192)-MIN(ROW(AB$23:AB$192)),0,1)), --($G$23:$G$192=$A12))/$I12,0)</f>
        <v>0.0471485985665487</v>
      </c>
      <c r="AC12" s="103" t="n">
        <f aca="true">IFERROR(SUMPRODUCT($I$23:$I$192,SUBTOTAL(109,OFFSET(AC$23:AC$192,ROW(AC$23:AC$192)-MIN(ROW(AC$23:AC$192)),0,1)), --($G$23:$G$192=$A12))/$I12,0)</f>
        <v>0.913248770114262</v>
      </c>
      <c r="AD12" s="104" t="n">
        <f aca="true">IFERROR(SUMPRODUCT($I$23:$I$192,SUBTOTAL(109,OFFSET(AD$23:AD$192,ROW(AD$23:AD$192)-MIN(ROW(AD$23:AD$192)),0,1)), --($G$23:$G$192=$A12))/$I12,0)</f>
        <v>-2.22137551758667</v>
      </c>
      <c r="AE12" s="105" t="n">
        <f aca="true">IFERROR(SUMPRODUCT($I$23:$I$192,SUBTOTAL(109,OFFSET(AE$23:AE$192,ROW(AE$23:AE$192)-MIN(ROW(AE$23:AE$192)),0,1)), --($G$23:$G$192=$A12))/$I12,0)</f>
        <v>0.933506915999978</v>
      </c>
      <c r="AF12" s="104" t="n">
        <f aca="false">IFERROR(W12/AC12,0)</f>
        <v>3.43238818411849</v>
      </c>
    </row>
    <row r="13" customFormat="false" ht="18.75" hidden="false" customHeight="true" outlineLevel="0" collapsed="false">
      <c r="A13" s="121" t="s">
        <v>108</v>
      </c>
      <c r="B13" s="92"/>
      <c r="C13" s="100" t="n">
        <f aca="true">IFERROR(SUMPRODUCT($I$23:$I$192,SUBTOTAL(109,OFFSET(C$23:C$192,ROW(C$23:C$192)-MIN(ROW(C$23:C$192)),0,1)), --($G$23:$G$192=$A13))/$I13,0)</f>
        <v>23.5051727928483</v>
      </c>
      <c r="D13" s="100" t="n">
        <f aca="true">IFERROR(SUMPRODUCT($I$23:$I$192,SUBTOTAL(109,OFFSET(D$23:D$192,ROW(D$23:D$192)-MIN(ROW(D$23:D$192)),0,1)), --($G$23:$G$192=$A13))/$I13,0)</f>
        <v>77.0676938524136</v>
      </c>
      <c r="E13" s="108" t="n">
        <f aca="true">IFERROR(SUMPRODUCT($I$23:$I$192,SUBTOTAL(109,OFFSET(E$23:E$192,ROW(E$23:E$192)-MIN(ROW(E$23:E$192)),0,1)), --($G$23:$G$192=$A13))/$I13,0)</f>
        <v>0.890692590336943</v>
      </c>
      <c r="F13" s="122" t="n">
        <f aca="true">IFERROR(SUMPRODUCT($I$23:$I$192,SUBTOTAL(109,OFFSET(F$23:F$192,ROW(F$23:F$192)-MIN(ROW(F$23:F$192)),0,1)), --($G$23:$G$192=$A13))/$I13,0)</f>
        <v>52735.6498551805</v>
      </c>
      <c r="G13" s="123" t="str">
        <f aca="true">SUMPRODUCT(SUBTOTAL(3,OFFSET($G$23:$G$192,ROW($G$23:$G$192)-MIN(ROW($G$23:$G$192)),0,1)),--($G$23:$G$192=$A13))&amp;" Records"</f>
        <v>3 Records</v>
      </c>
      <c r="H13" s="96"/>
      <c r="I13" s="96" t="n">
        <f aca="true">SUMPRODUCT(SUBTOTAL(9,OFFSET($I$23:$I$192,ROW($I$23:$I$192)-MIN(ROW($I$23:$I$192)),0,1)),--($G$23:$G$192=$A13))</f>
        <v>504.2483</v>
      </c>
      <c r="J13" s="97" t="n">
        <f aca="true">IFERROR(SUMPRODUCT($I$23:$I$192,SUBTOTAL(109,OFFSET(J$23:J$192,ROW(J$23:J$192)-MIN(ROW(J$23:J$192)),0,1)), --($G$23:$G$192=$A13))/$I13,0)</f>
        <v>1.42042301084605</v>
      </c>
      <c r="K13" s="98" t="n">
        <f aca="true">IFERROR(SUMPRODUCT($I$23:$I$192,SUBTOTAL(109,OFFSET(K$23:K$192,ROW(K$23:K$192)-MIN(ROW(K$23:K$192)),0,1)), --($G$23:$G$192=$A13))/$I13,0)</f>
        <v>0.240471493508258</v>
      </c>
      <c r="L13" s="98" t="n">
        <f aca="true">IFERROR(SUMPRODUCT($I$23:$I$192,SUBTOTAL(109,OFFSET(L$23:L$192,ROW(L$23:L$192)-MIN(ROW(L$23:L$192)),0,1)), --($G$23:$G$192=$A13))/$I13,0)</f>
        <v>0.845325660393897</v>
      </c>
      <c r="M13" s="98" t="n">
        <f aca="true">IFERROR(SUMPRODUCT($I$23:$I$192,SUBTOTAL(109,OFFSET(M$23:M$192,ROW(M$23:M$192)-MIN(ROW(M$23:M$192)),0,1)), --($G$23:$G$192=$A13))/$I13,0)</f>
        <v>0.0827160765836989</v>
      </c>
      <c r="N13" s="98" t="n">
        <f aca="true">IFERROR(SUMPRODUCT($I$23:$I$192,SUBTOTAL(109,OFFSET(N$23:N$192,ROW(N$23:N$192)-MIN(ROW(N$23:N$192)),0,1)), --($G$23:$G$192=$A13))/$I13,0)</f>
        <v>0.060756397195588</v>
      </c>
      <c r="O13" s="98" t="n">
        <f aca="true">IFERROR(SUMPRODUCT($I$23:$I$192,SUBTOTAL(109,OFFSET(O$23:O$192,ROW(O$23:O$192)-MIN(ROW(O$23:O$192)),0,1)), --($G$23:$G$192=$A13))/$I13,0)</f>
        <v>3.91971356631247</v>
      </c>
      <c r="P13" s="99" t="n">
        <f aca="true">IFERROR(SUMPRODUCT($I$23:$I$192,SUBTOTAL(109,OFFSET(P$23:P$192,ROW(P$23:P$192)-MIN(ROW(P$23:P$192)),0,1)), --($G$23:$G$192=$A13))/$I13,0)</f>
        <v>6.56898818459081</v>
      </c>
      <c r="Q13" s="100" t="n">
        <f aca="true">IFERROR(SUMPRODUCT($I$23:$I$192,SUBTOTAL(109,OFFSET(Q$23:Q$192,ROW(Q$23:Q$192)-MIN(ROW(Q$23:Q$192)),0,1)), --($G$23:$G$192=$A13))/$I13,0)</f>
        <v>1.15584289664437</v>
      </c>
      <c r="R13" s="101" t="n">
        <f aca="true">IFERROR(SUMPRODUCT($I$23:$I$192,SUBTOTAL(109,OFFSET(R$23:R$192,ROW(R$23:R$192)-MIN(ROW(R$23:R$192)),0,1)), --($G$23:$G$192=$A13))/$I13,0)</f>
        <v>0.262961030111554</v>
      </c>
      <c r="S13" s="101" t="n">
        <f aca="true">IFERROR(SUMPRODUCT($I$23:$I$192,SUBTOTAL(109,OFFSET(S$23:S$192,ROW(S$23:S$192)-MIN(ROW(S$23:S$192)),0,1)), --($G$23:$G$192=$A13))/$I13,0)</f>
        <v>0.807311734913137</v>
      </c>
      <c r="T13" s="101" t="n">
        <f aca="true">IFERROR(SUMPRODUCT($I$23:$I$192,SUBTOTAL(109,OFFSET(T$23:T$192,ROW(T$23:T$192)-MIN(ROW(T$23:T$192)),0,1)), --($G$23:$G$192=$A13))/$I13,0)</f>
        <v>0.113194043093452</v>
      </c>
      <c r="U13" s="101" t="n">
        <f aca="true">IFERROR(SUMPRODUCT($I$23:$I$192,SUBTOTAL(109,OFFSET(U$23:U$192,ROW(U$23:U$192)-MIN(ROW(U$23:U$192)),0,1)), --($G$23:$G$192=$A13))/$I13,0)</f>
        <v>0.060756397195588</v>
      </c>
      <c r="V13" s="101" t="n">
        <f aca="true">IFERROR(SUMPRODUCT($I$23:$I$192,SUBTOTAL(109,OFFSET(V$23:V$192,ROW(V$23:V$192)-MIN(ROW(V$23:V$192)),0,1)), --($G$23:$G$192=$A13))/$I13,0)</f>
        <v>4.18737030982554</v>
      </c>
      <c r="W13" s="102" t="n">
        <f aca="true">IFERROR(SUMPRODUCT($I$23:$I$192,SUBTOTAL(109,OFFSET(W$23:W$192,ROW(W$23:W$192)-MIN(ROW(W$23:W$192)),0,1)), --($G$23:$G$192=$A13))/$I13,0)</f>
        <v>6.58701839153449</v>
      </c>
      <c r="X13" s="98" t="n">
        <f aca="true">IFERROR(SUMPRODUCT($I$23:$I$192,SUBTOTAL(109,OFFSET(X$23:X$192,ROW(X$23:X$192)-MIN(ROW(X$23:X$192)),0,1)), --($G$23:$G$192=$A13))/$I13,0)</f>
        <v>1.42042301084605</v>
      </c>
      <c r="Y13" s="98" t="n">
        <f aca="true">IFERROR(SUMPRODUCT($I$23:$I$192,SUBTOTAL(109,OFFSET(Y$23:Y$192,ROW(Y$23:Y$192)-MIN(ROW(Y$23:Y$192)),0,1)), --($G$23:$G$192=$A13))/$I13,0)</f>
        <v>0.240471493508258</v>
      </c>
      <c r="Z13" s="98" t="n">
        <f aca="true">IFERROR(SUMPRODUCT($I$23:$I$192,SUBTOTAL(109,OFFSET(Z$23:Z$192,ROW(Z$23:Z$192)-MIN(ROW(Z$23:Z$192)),0,1)), --($G$23:$G$192=$A13))/$I13,0)</f>
        <v>1.7311368506349</v>
      </c>
      <c r="AA13" s="98" t="n">
        <f aca="true">IFERROR(SUMPRODUCT($I$23:$I$192,SUBTOTAL(109,OFFSET(AA$23:AA$192,ROW(AA$23:AA$192)-MIN(ROW(AA$23:AA$192)),0,1)), --($G$23:$G$192=$A13))/$I13,0)</f>
        <v>0.48941746258738</v>
      </c>
      <c r="AB13" s="98" t="n">
        <f aca="true">IFERROR(SUMPRODUCT($I$23:$I$192,SUBTOTAL(109,OFFSET(AB$23:AB$192,ROW(AB$23:AB$192)-MIN(ROW(AB$23:AB$192)),0,1)), --($G$23:$G$192=$A13))/$I13,0)</f>
        <v>0.060756397195588</v>
      </c>
      <c r="AC13" s="103" t="n">
        <f aca="true">IFERROR(SUMPRODUCT($I$23:$I$192,SUBTOTAL(109,OFFSET(AC$23:AC$192,ROW(AC$23:AC$192)-MIN(ROW(AC$23:AC$192)),0,1)), --($G$23:$G$192=$A13))/$I13,0)</f>
        <v>3.9415343349695</v>
      </c>
      <c r="AD13" s="104" t="n">
        <f aca="true">IFERROR(SUMPRODUCT($I$23:$I$192,SUBTOTAL(109,OFFSET(AD$23:AD$192,ROW(AD$23:AD$192)-MIN(ROW(AD$23:AD$192)),0,1)), --($G$23:$G$192=$A13))/$I13,0)</f>
        <v>-2.64548405656499</v>
      </c>
      <c r="AE13" s="105" t="n">
        <f aca="true">IFERROR(SUMPRODUCT($I$23:$I$192,SUBTOTAL(109,OFFSET(AE$23:AE$192,ROW(AE$23:AE$192)-MIN(ROW(AE$23:AE$192)),0,1)), --($G$23:$G$192=$A13))/$I13,0)</f>
        <v>1.9615764158253</v>
      </c>
      <c r="AF13" s="104" t="n">
        <f aca="false">IFERROR(W13/AC13,0)</f>
        <v>1.67118127910091</v>
      </c>
    </row>
    <row r="14" customFormat="false" ht="18.75" hidden="false" customHeight="true" outlineLevel="0" collapsed="false">
      <c r="A14" s="121" t="s">
        <v>109</v>
      </c>
      <c r="B14" s="92"/>
      <c r="C14" s="100" t="n">
        <f aca="true">IFERROR(SUMPRODUCT($I$23:$I$192,SUBTOTAL(109,OFFSET(C$23:C$192,ROW(C$23:C$192)-MIN(ROW(C$23:C$192)),0,1)), --($G$23:$G$192=$A14))/$I14,0)</f>
        <v>75.7544849690578</v>
      </c>
      <c r="D14" s="100" t="n">
        <f aca="true">IFERROR(SUMPRODUCT($I$23:$I$192,SUBTOTAL(109,OFFSET(D$23:D$192,ROW(D$23:D$192)-MIN(ROW(D$23:D$192)),0,1)), --($G$23:$G$192=$A14))/$I14,0)</f>
        <v>75.9054302058624</v>
      </c>
      <c r="E14" s="108" t="n">
        <f aca="true">IFERROR(SUMPRODUCT($I$23:$I$192,SUBTOTAL(109,OFFSET(E$23:E$192,ROW(E$23:E$192)-MIN(ROW(E$23:E$192)),0,1)), --($G$23:$G$192=$A14))/$I14,0)</f>
        <v>0.858554432172772</v>
      </c>
      <c r="F14" s="122" t="n">
        <f aca="true">IFERROR(SUMPRODUCT($I$23:$I$192,SUBTOTAL(109,OFFSET(F$23:F$192,ROW(F$23:F$192)-MIN(ROW(F$23:F$192)),0,1)), --($G$23:$G$192=$A14))/$I14,0)</f>
        <v>34520.4067707962</v>
      </c>
      <c r="G14" s="123" t="str">
        <f aca="true">SUMPRODUCT(SUBTOTAL(3,OFFSET($G$23:$G$192,ROW($G$23:$G$192)-MIN(ROW($G$23:$G$192)),0,1)),--($G$23:$G$192=$A14))&amp;" Records"</f>
        <v>10 Records</v>
      </c>
      <c r="H14" s="96"/>
      <c r="I14" s="96" t="n">
        <f aca="true">SUMPRODUCT(SUBTOTAL(9,OFFSET($I$23:$I$192,ROW($I$23:$I$192)-MIN(ROW($I$23:$I$192)),0,1)),--($G$23:$G$192=$A14))</f>
        <v>251.949542</v>
      </c>
      <c r="J14" s="97" t="n">
        <f aca="true">IFERROR(SUMPRODUCT($I$23:$I$192,SUBTOTAL(109,OFFSET(J$23:J$192,ROW(J$23:J$192)-MIN(ROW(J$23:J$192)),0,1)), --($G$23:$G$192=$A14))/$I14,0)</f>
        <v>1.04132192920597</v>
      </c>
      <c r="K14" s="98" t="n">
        <f aca="true">IFERROR(SUMPRODUCT($I$23:$I$192,SUBTOTAL(109,OFFSET(K$23:K$192,ROW(K$23:K$192)-MIN(ROW(K$23:K$192)),0,1)), --($G$23:$G$192=$A14))/$I14,0)</f>
        <v>0.0689580774709247</v>
      </c>
      <c r="L14" s="98" t="n">
        <f aca="true">IFERROR(SUMPRODUCT($I$23:$I$192,SUBTOTAL(109,OFFSET(L$23:L$192,ROW(L$23:L$192)-MIN(ROW(L$23:L$192)),0,1)), --($G$23:$G$192=$A14))/$I14,0)</f>
        <v>0.70615554639111</v>
      </c>
      <c r="M14" s="98" t="n">
        <f aca="true">IFERROR(SUMPRODUCT($I$23:$I$192,SUBTOTAL(109,OFFSET(M$23:M$192,ROW(M$23:M$192)-MIN(ROW(M$23:M$192)),0,1)), --($G$23:$G$192=$A14))/$I14,0)</f>
        <v>0.288282600053308</v>
      </c>
      <c r="N14" s="98" t="n">
        <f aca="true">IFERROR(SUMPRODUCT($I$23:$I$192,SUBTOTAL(109,OFFSET(N$23:N$192,ROW(N$23:N$192)-MIN(ROW(N$23:N$192)),0,1)), --($G$23:$G$192=$A14))/$I14,0)</f>
        <v>0.101109773702228</v>
      </c>
      <c r="O14" s="98" t="n">
        <f aca="true">IFERROR(SUMPRODUCT($I$23:$I$192,SUBTOTAL(109,OFFSET(O$23:O$192,ROW(O$23:O$192)-MIN(ROW(O$23:O$192)),0,1)), --($G$23:$G$192=$A14))/$I14,0)</f>
        <v>3.13629922955764</v>
      </c>
      <c r="P14" s="99" t="n">
        <f aca="true">IFERROR(SUMPRODUCT($I$23:$I$192,SUBTOTAL(109,OFFSET(P$23:P$192,ROW(P$23:P$192)-MIN(ROW(P$23:P$192)),0,1)), --($G$23:$G$192=$A14))/$I14,0)</f>
        <v>5.34324151106415</v>
      </c>
      <c r="Q14" s="100" t="n">
        <f aca="true">IFERROR(SUMPRODUCT($I$23:$I$192,SUBTOTAL(109,OFFSET(Q$23:Q$192,ROW(Q$23:Q$192)-MIN(ROW(Q$23:Q$192)),0,1)), --($G$23:$G$192=$A14))/$I14,0)</f>
        <v>1.02259792820739</v>
      </c>
      <c r="R14" s="101" t="n">
        <f aca="true">IFERROR(SUMPRODUCT($I$23:$I$192,SUBTOTAL(109,OFFSET(R$23:R$192,ROW(R$23:R$192)-MIN(ROW(R$23:R$192)),0,1)), --($G$23:$G$192=$A14))/$I14,0)</f>
        <v>0.127211367393555</v>
      </c>
      <c r="S14" s="101" t="n">
        <f aca="true">IFERROR(SUMPRODUCT($I$23:$I$192,SUBTOTAL(109,OFFSET(S$23:S$192,ROW(S$23:S$192)-MIN(ROW(S$23:S$192)),0,1)), --($G$23:$G$192=$A14))/$I14,0)</f>
        <v>0.624765864666664</v>
      </c>
      <c r="T14" s="101" t="n">
        <f aca="true">IFERROR(SUMPRODUCT($I$23:$I$192,SUBTOTAL(109,OFFSET(T$23:T$192,ROW(T$23:T$192)-MIN(ROW(T$23:T$192)),0,1)), --($G$23:$G$192=$A14))/$I14,0)</f>
        <v>0.183990326182058</v>
      </c>
      <c r="U14" s="101" t="n">
        <f aca="true">IFERROR(SUMPRODUCT($I$23:$I$192,SUBTOTAL(109,OFFSET(U$23:U$192,ROW(U$23:U$192)-MIN(ROW(U$23:U$192)),0,1)), --($G$23:$G$192=$A14))/$I14,0)</f>
        <v>0.101109773702228</v>
      </c>
      <c r="V14" s="101" t="n">
        <f aca="true">IFERROR(SUMPRODUCT($I$23:$I$192,SUBTOTAL(109,OFFSET(V$23:V$192,ROW(V$23:V$192)-MIN(ROW(V$23:V$192)),0,1)), --($G$23:$G$192=$A14))/$I14,0)</f>
        <v>3.16394368034215</v>
      </c>
      <c r="W14" s="102" t="n">
        <f aca="true">IFERROR(SUMPRODUCT($I$23:$I$192,SUBTOTAL(109,OFFSET(W$23:W$192,ROW(W$23:W$192)-MIN(ROW(W$23:W$192)),0,1)), --($G$23:$G$192=$A14))/$I14,0)</f>
        <v>5.22448924189749</v>
      </c>
      <c r="X14" s="98" t="n">
        <f aca="true">IFERROR(SUMPRODUCT($I$23:$I$192,SUBTOTAL(109,OFFSET(X$23:X$192,ROW(X$23:X$192)-MIN(ROW(X$23:X$192)),0,1)), --($G$23:$G$192=$A14))/$I14,0)</f>
        <v>1.04132192920597</v>
      </c>
      <c r="Y14" s="98" t="n">
        <f aca="true">IFERROR(SUMPRODUCT($I$23:$I$192,SUBTOTAL(109,OFFSET(Y$23:Y$192,ROW(Y$23:Y$192)-MIN(ROW(Y$23:Y$192)),0,1)), --($G$23:$G$192=$A14))/$I14,0)</f>
        <v>0.346134364189477</v>
      </c>
      <c r="Z14" s="98" t="n">
        <f aca="true">IFERROR(SUMPRODUCT($I$23:$I$192,SUBTOTAL(109,OFFSET(Z$23:Z$192,ROW(Z$23:Z$192)-MIN(ROW(Z$23:Z$192)),0,1)), --($G$23:$G$192=$A14))/$I14,0)</f>
        <v>2.74058431265575</v>
      </c>
      <c r="AA14" s="98" t="n">
        <f aca="true">IFERROR(SUMPRODUCT($I$23:$I$192,SUBTOTAL(109,OFFSET(AA$23:AA$192,ROW(AA$23:AA$192)-MIN(ROW(AA$23:AA$192)),0,1)), --($G$23:$G$192=$A14))/$I14,0)</f>
        <v>0.811423058550351</v>
      </c>
      <c r="AB14" s="98" t="n">
        <f aca="true">IFERROR(SUMPRODUCT($I$23:$I$192,SUBTOTAL(109,OFFSET(AB$23:AB$192,ROW(AB$23:AB$192)-MIN(ROW(AB$23:AB$192)),0,1)), --($G$23:$G$192=$A14))/$I14,0)</f>
        <v>0.101109773702228</v>
      </c>
      <c r="AC14" s="103" t="n">
        <f aca="true">IFERROR(SUMPRODUCT($I$23:$I$192,SUBTOTAL(109,OFFSET(AC$23:AC$192,ROW(AC$23:AC$192)-MIN(ROW(AC$23:AC$192)),0,1)), --($G$23:$G$192=$A14))/$I14,0)</f>
        <v>5.04143622137642</v>
      </c>
      <c r="AD14" s="104" t="n">
        <f aca="true">IFERROR(SUMPRODUCT($I$23:$I$192,SUBTOTAL(109,OFFSET(AD$23:AD$192,ROW(AD$23:AD$192)-MIN(ROW(AD$23:AD$192)),0,1)), --($G$23:$G$192=$A14))/$I14,0)</f>
        <v>-0.183053020521069</v>
      </c>
      <c r="AE14" s="105" t="n">
        <f aca="true">IFERROR(SUMPRODUCT($I$23:$I$192,SUBTOTAL(109,OFFSET(AE$23:AE$192,ROW(AE$23:AE$192)-MIN(ROW(AE$23:AE$192)),0,1)), --($G$23:$G$192=$A14))/$I14,0)</f>
        <v>1.55573940091544</v>
      </c>
      <c r="AF14" s="104" t="n">
        <f aca="false">IFERROR(W14/AC14,0)</f>
        <v>1.03630969677746</v>
      </c>
    </row>
    <row r="15" customFormat="false" ht="18.75" hidden="false" customHeight="true" outlineLevel="0" collapsed="false">
      <c r="A15" s="124" t="s">
        <v>110</v>
      </c>
      <c r="B15" s="93"/>
      <c r="C15" s="125" t="n">
        <f aca="true">IFERROR(SUMPRODUCT($I$23:$I$192,SUBTOTAL(109,OFFSET(C$23:C$192,ROW(C$23:C$192)-MIN(ROW(C$23:C$192)),0,1)), --($G$23:$G$192=$A15))/$I15,0)</f>
        <v>67.9977747136191</v>
      </c>
      <c r="D15" s="125" t="n">
        <f aca="true">IFERROR(SUMPRODUCT($I$23:$I$192,SUBTOTAL(109,OFFSET(D$23:D$192,ROW(D$23:D$192)-MIN(ROW(D$23:D$192)),0,1)), --($G$23:$G$192=$A15))/$I15,0)</f>
        <v>73.7875132771438</v>
      </c>
      <c r="E15" s="126" t="n">
        <f aca="true">IFERROR(SUMPRODUCT($I$23:$I$192,SUBTOTAL(109,OFFSET(E$23:E$192,ROW(E$23:E$192)-MIN(ROW(E$23:E$192)),0,1)), --($G$23:$G$192=$A15))/$I15,0)</f>
        <v>0.768264092047151</v>
      </c>
      <c r="F15" s="127" t="n">
        <f aca="true">IFERROR(SUMPRODUCT($I$23:$I$192,SUBTOTAL(109,OFFSET(F$23:F$192,ROW(F$23:F$192)-MIN(ROW(F$23:F$192)),0,1)), --($G$23:$G$192=$A15))/$I15,0)</f>
        <v>15821.0748474542</v>
      </c>
      <c r="G15" s="128" t="str">
        <f aca="true">SUMPRODUCT(SUBTOTAL(3,OFFSET($G$23:$G$192,ROW($G$23:$G$192)-MIN(ROW($G$23:$G$192)),0,1)),--($G$23:$G$192=$A15))&amp;" Records"</f>
        <v>10 Records</v>
      </c>
      <c r="H15" s="129"/>
      <c r="I15" s="129" t="n">
        <f aca="true">SUMPRODUCT(SUBTOTAL(9,OFFSET($I$23:$I$192,ROW($I$23:$I$192)-MIN(ROW($I$23:$I$192)),0,1)),--($G$23:$G$192=$A15))</f>
        <v>426.305166</v>
      </c>
      <c r="J15" s="130" t="n">
        <f aca="true">IFERROR(SUMPRODUCT($I$23:$I$192,SUBTOTAL(109,OFFSET(J$23:J$192,ROW(J$23:J$192)-MIN(ROW(J$23:J$192)),0,1)), --($G$23:$G$192=$A15))/$I15,0)</f>
        <v>0.789341476096492</v>
      </c>
      <c r="K15" s="131" t="n">
        <f aca="true">IFERROR(SUMPRODUCT($I$23:$I$192,SUBTOTAL(109,OFFSET(K$23:K$192,ROW(K$23:K$192)-MIN(ROW(K$23:K$192)),0,1)), --($G$23:$G$192=$A15))/$I15,0)</f>
        <v>0.710424316209201</v>
      </c>
      <c r="L15" s="131" t="n">
        <f aca="true">IFERROR(SUMPRODUCT($I$23:$I$192,SUBTOTAL(109,OFFSET(L$23:L$192,ROW(L$23:L$192)-MIN(ROW(L$23:L$192)),0,1)), --($G$23:$G$192=$A15))/$I15,0)</f>
        <v>0.548137225655858</v>
      </c>
      <c r="M15" s="131" t="n">
        <f aca="true">IFERROR(SUMPRODUCT($I$23:$I$192,SUBTOTAL(109,OFFSET(M$23:M$192,ROW(M$23:M$192)-MIN(ROW(M$23:M$192)),0,1)), --($G$23:$G$192=$A15))/$I15,0)</f>
        <v>0.110239336663352</v>
      </c>
      <c r="N15" s="131" t="n">
        <f aca="true">IFERROR(SUMPRODUCT($I$23:$I$192,SUBTOTAL(109,OFFSET(N$23:N$192,ROW(N$23:N$192)-MIN(ROW(N$23:N$192)),0,1)), --($G$23:$G$192=$A15))/$I15,0)</f>
        <v>0.0775999474188873</v>
      </c>
      <c r="O15" s="131" t="n">
        <f aca="true">IFERROR(SUMPRODUCT($I$23:$I$192,SUBTOTAL(109,OFFSET(O$23:O$192,ROW(O$23:O$192)-MIN(ROW(O$23:O$192)),0,1)), --($G$23:$G$192=$A15))/$I15,0)</f>
        <v>0.79009463877339</v>
      </c>
      <c r="P15" s="132" t="n">
        <f aca="true">IFERROR(SUMPRODUCT($I$23:$I$192,SUBTOTAL(109,OFFSET(P$23:P$192,ROW(P$23:P$192)-MIN(ROW(P$23:P$192)),0,1)), --($G$23:$G$192=$A15))/$I15,0)</f>
        <v>3.11434943949049</v>
      </c>
      <c r="Q15" s="125" t="n">
        <f aca="true">IFERROR(SUMPRODUCT($I$23:$I$192,SUBTOTAL(109,OFFSET(Q$23:Q$192,ROW(Q$23:Q$192)-MIN(ROW(Q$23:Q$192)),0,1)), --($G$23:$G$192=$A15))/$I15,0)</f>
        <v>0.484952093735594</v>
      </c>
      <c r="R15" s="133" t="n">
        <f aca="true">IFERROR(SUMPRODUCT($I$23:$I$192,SUBTOTAL(109,OFFSET(R$23:R$192,ROW(R$23:R$192)-MIN(ROW(R$23:R$192)),0,1)), --($G$23:$G$192=$A15))/$I15,0)</f>
        <v>0.582340462043568</v>
      </c>
      <c r="S15" s="133" t="n">
        <f aca="true">IFERROR(SUMPRODUCT($I$23:$I$192,SUBTOTAL(109,OFFSET(S$23:S$192,ROW(S$23:S$192)-MIN(ROW(S$23:S$192)),0,1)), --($G$23:$G$192=$A15))/$I15,0)</f>
        <v>0.341494189347919</v>
      </c>
      <c r="T15" s="133" t="n">
        <f aca="true">IFERROR(SUMPRODUCT($I$23:$I$192,SUBTOTAL(109,OFFSET(T$23:T$192,ROW(T$23:T$192)-MIN(ROW(T$23:T$192)),0,1)), --($G$23:$G$192=$A15))/$I15,0)</f>
        <v>0.0825992758999313</v>
      </c>
      <c r="U15" s="133" t="n">
        <f aca="true">IFERROR(SUMPRODUCT($I$23:$I$192,SUBTOTAL(109,OFFSET(U$23:U$192,ROW(U$23:U$192)-MIN(ROW(U$23:U$192)),0,1)), --($G$23:$G$192=$A15))/$I15,0)</f>
        <v>0.0775999474188873</v>
      </c>
      <c r="V15" s="133" t="n">
        <f aca="true">IFERROR(SUMPRODUCT($I$23:$I$192,SUBTOTAL(109,OFFSET(V$23:V$192,ROW(V$23:V$192)-MIN(ROW(V$23:V$192)),0,1)), --($G$23:$G$192=$A15))/$I15,0)</f>
        <v>0.840788797989842</v>
      </c>
      <c r="W15" s="134" t="n">
        <f aca="true">IFERROR(SUMPRODUCT($I$23:$I$192,SUBTOTAL(109,OFFSET(W$23:W$192,ROW(W$23:W$192)-MIN(ROW(W$23:W$192)),0,1)), --($G$23:$G$192=$A15))/$I15,0)</f>
        <v>2.48812466318553</v>
      </c>
      <c r="X15" s="130" t="n">
        <f aca="true">IFERROR(SUMPRODUCT($I$23:$I$192,SUBTOTAL(109,OFFSET(X$23:X$192,ROW(X$23:X$192)-MIN(ROW(X$23:X$192)),0,1)), --($G$23:$G$192=$A15))/$I15,0)</f>
        <v>0.789341476096492</v>
      </c>
      <c r="Y15" s="131" t="n">
        <f aca="true">IFERROR(SUMPRODUCT($I$23:$I$192,SUBTOTAL(109,OFFSET(Y$23:Y$192,ROW(Y$23:Y$192)-MIN(ROW(Y$23:Y$192)),0,1)), --($G$23:$G$192=$A15))/$I15,0)</f>
        <v>0.803937876450693</v>
      </c>
      <c r="Z15" s="131" t="n">
        <f aca="true">IFERROR(SUMPRODUCT($I$23:$I$192,SUBTOTAL(109,OFFSET(Z$23:Z$192,ROW(Z$23:Z$192)-MIN(ROW(Z$23:Z$192)),0,1)), --($G$23:$G$192=$A15))/$I15,0)</f>
        <v>4.42028711534779</v>
      </c>
      <c r="AA15" s="131" t="n">
        <f aca="true">IFERROR(SUMPRODUCT($I$23:$I$192,SUBTOTAL(109,OFFSET(AA$23:AA$192,ROW(AA$23:AA$192)-MIN(ROW(AA$23:AA$192)),0,1)), --($G$23:$G$192=$A15))/$I15,0)</f>
        <v>0.314263465294249</v>
      </c>
      <c r="AB15" s="131" t="n">
        <f aca="true">IFERROR(SUMPRODUCT($I$23:$I$192,SUBTOTAL(109,OFFSET(AB$23:AB$192,ROW(AB$23:AB$192)-MIN(ROW(AB$23:AB$192)),0,1)), --($G$23:$G$192=$A15))/$I15,0)</f>
        <v>0.0775999474188873</v>
      </c>
      <c r="AC15" s="135" t="n">
        <f aca="true">IFERROR(SUMPRODUCT($I$23:$I$192,SUBTOTAL(109,OFFSET(AC$23:AC$192,ROW(AC$23:AC$192)-MIN(ROW(AC$23:AC$192)),0,1)), --($G$23:$G$192=$A15))/$I15,0)</f>
        <v>6.48326990903507</v>
      </c>
      <c r="AD15" s="136" t="n">
        <f aca="true">IFERROR(SUMPRODUCT($I$23:$I$192,SUBTOTAL(109,OFFSET(AD$23:AD$192,ROW(AD$23:AD$192)-MIN(ROW(AD$23:AD$192)),0,1)), --($G$23:$G$192=$A15))/$I15,0)</f>
        <v>3.99514524584954</v>
      </c>
      <c r="AE15" s="136" t="n">
        <f aca="true">IFERROR(SUMPRODUCT($I$23:$I$192,SUBTOTAL(109,OFFSET(AE$23:AE$192,ROW(AE$23:AE$192)-MIN(ROW(AE$23:AE$192)),0,1)), --($G$23:$G$192=$A15))/$I15,0)</f>
        <v>0.741065962677075</v>
      </c>
      <c r="AF15" s="136" t="n">
        <f aca="false">IFERROR(W15/AC15,0)</f>
        <v>0.383776195977601</v>
      </c>
    </row>
    <row r="16" customFormat="false" ht="18.75" hidden="false" customHeight="true" outlineLevel="0" collapsed="false">
      <c r="A16" s="137" t="s">
        <v>111</v>
      </c>
      <c r="B16" s="138" t="s">
        <v>112</v>
      </c>
      <c r="C16" s="139" t="n">
        <f aca="true" t="array" ref="C16:C16">IFERROR(SUMPRODUCT($I$23:$I$192,SUBTOTAL(109,OFFSET(C$23:C$192,ROW(C$23:C$192)-MIN(ROW(C$23:C$192)),0,1)), --($H$23:$H$192=$B16))/$I16,0)</f>
        <v>45.9582592632593</v>
      </c>
      <c r="D16" s="139" t="n">
        <f aca="true" t="array" ref="D16:D16">IFERROR(SUMPRODUCT($I$23:$I$192,SUBTOTAL(109,OFFSET(D$23:D$192,ROW(D$23:D$192)-MIN(ROW(D$23:D$192)),0,1)), --($H$23:$H$192=$B16))/$I16,0)</f>
        <v>65.3140893571763</v>
      </c>
      <c r="E16" s="140" t="n">
        <f aca="true" t="array" ref="E16:E16">IFERROR(SUMPRODUCT($I$23:$I$192,SUBTOTAL(109,OFFSET(E$23:E$192,ROW(E$23:E$192)-MIN(ROW(E$23:E$192)),0,1)), --($H$23:$H$192=$B16))/$I16,0)</f>
        <v>0.521929731607144</v>
      </c>
      <c r="F16" s="141" t="n">
        <f aca="true" t="array" ref="F16:F16">IFERROR(SUMPRODUCT($I$23:$I$192,SUBTOTAL(109,OFFSET(F$23:F$192,ROW(F$23:F$192)-MIN(ROW(F$23:F$192)),0,1)), --($H$23:$H$192=$B16))/$I16,0)</f>
        <v>3217.60199584834</v>
      </c>
      <c r="G16" s="142" t="str">
        <f aca="true">SUMPRODUCT(SUBTOTAL(3,OFFSET($H$23:$H$192,ROW($H$23:$H$192)-MIN(ROW($H$23:$H$192)),0,1)),--($H$23:$H$192="LI"))&amp;" Records"</f>
        <v>34 Records</v>
      </c>
      <c r="H16" s="143"/>
      <c r="I16" s="143" t="n">
        <f aca="true">SUMPRODUCT(SUBTOTAL(9,OFFSET($I$23:$I$192,ROW($I$23:$I$192)-MIN(ROW($I$23:$I$192)),0,1)),--($H$23:$H$192="LI"))</f>
        <v>1038.429613</v>
      </c>
      <c r="J16" s="144" t="n">
        <f aca="true">IFERROR(SUMPRODUCT($I$23:$I$192,SUBTOTAL(109,OFFSET(J$23:J$192,ROW(J$23:J$192)-MIN(ROW(J$23:J$192)),0,1)), --($H$23:$H$192="LI"))/$I16,0)</f>
        <v>0.252217013726476</v>
      </c>
      <c r="K16" s="144" t="n">
        <f aca="true">IFERROR(SUMPRODUCT($I$23:$I$192,SUBTOTAL(109,OFFSET(K$23:K$192,ROW(K$23:K$192)-MIN(ROW(K$23:K$192)),0,1)), --($H$23:$H$192="LI"))/$I16,0)</f>
        <v>0.121693641118264</v>
      </c>
      <c r="L16" s="144" t="n">
        <f aca="true">IFERROR(SUMPRODUCT($I$23:$I$192,SUBTOTAL(109,OFFSET(L$23:L$192,ROW(L$23:L$192)-MIN(ROW(L$23:L$192)),0,1)), --($H$23:$H$192="LI"))/$I16,0)</f>
        <v>0.233436018490162</v>
      </c>
      <c r="M16" s="144" t="n">
        <f aca="true">IFERROR(SUMPRODUCT($I$23:$I$192,SUBTOTAL(109,OFFSET(M$23:M$192,ROW(M$23:M$192)-MIN(ROW(M$23:M$192)),0,1)), --($H$23:$H$192="LI"))/$I16,0)</f>
        <v>0.028240876274009</v>
      </c>
      <c r="N16" s="144" t="n">
        <f aca="true">IFERROR(SUMPRODUCT($I$23:$I$192,SUBTOTAL(109,OFFSET(N$23:N$192,ROW(N$23:N$192)-MIN(ROW(N$23:N$192)),0,1)), --($H$23:$H$192="LI"))/$I16,0)</f>
        <v>0.0493945716549977</v>
      </c>
      <c r="O16" s="144" t="n">
        <f aca="true">IFERROR(SUMPRODUCT($I$23:$I$192,SUBTOTAL(109,OFFSET(O$23:O$192,ROW(O$23:O$192)-MIN(ROW(O$23:O$192)),0,1)), --($H$23:$H$192="LI"))/$I16,0)</f>
        <v>0.12430880567155</v>
      </c>
      <c r="P16" s="99" t="n">
        <f aca="true">IFERROR(SUMPRODUCT($I$23:$I$192,SUBTOTAL(109,OFFSET(P$23:P$192,ROW(P$23:P$192)-MIN(ROW(P$23:P$192)),0,1)), --($H$23:$H$192="LI"))/$I16,0)</f>
        <v>0.83002704656979</v>
      </c>
      <c r="Q16" s="145" t="n">
        <f aca="true">IFERROR(SUMPRODUCT($I$23:$I$192,SUBTOTAL(109,OFFSET(Q$23:Q$192,ROW(Q$23:Q$192)-MIN(ROW(Q$23:Q$192)),0,1)), --($H$23:$H$192="LI"))/$I16,0)</f>
        <v>0.279733662893914</v>
      </c>
      <c r="R16" s="145" t="n">
        <f aca="true">IFERROR(SUMPRODUCT($I$23:$I$192,SUBTOTAL(109,OFFSET(R$23:R$192,ROW(R$23:R$192)-MIN(ROW(R$23:R$192)),0,1)), --($H$23:$H$192="LI"))/$I16,0)</f>
        <v>0.121529946817878</v>
      </c>
      <c r="S16" s="145" t="n">
        <f aca="true">IFERROR(SUMPRODUCT($I$23:$I$192,SUBTOTAL(109,OFFSET(S$23:S$192,ROW(S$23:S$192)-MIN(ROW(S$23:S$192)),0,1)), --($H$23:$H$192="LI"))/$I16,0)</f>
        <v>0.237045221335575</v>
      </c>
      <c r="T16" s="145" t="n">
        <f aca="true">IFERROR(SUMPRODUCT($I$23:$I$192,SUBTOTAL(109,OFFSET(T$23:T$192,ROW(T$23:T$192)-MIN(ROW(T$23:T$192)),0,1)), --($H$23:$H$192="LI"))/$I16,0)</f>
        <v>0.031988094576806</v>
      </c>
      <c r="U16" s="145" t="n">
        <f aca="true">IFERROR(SUMPRODUCT($I$23:$I$192,SUBTOTAL(109,OFFSET(U$23:U$192,ROW(U$23:U$192)-MIN(ROW(U$23:U$192)),0,1)), --($H$23:$H$192="LI"))/$I16,0)</f>
        <v>0.0493945716549977</v>
      </c>
      <c r="V16" s="145" t="n">
        <f aca="true">IFERROR(SUMPRODUCT($I$23:$I$192,SUBTOTAL(109,OFFSET(V$23:V$192,ROW(V$23:V$192)-MIN(ROW(V$23:V$192)),0,1)), --($H$23:$H$192="LI"))/$I16,0)</f>
        <v>0.209774212506014</v>
      </c>
      <c r="W16" s="102" t="n">
        <f aca="true">IFERROR(SUMPRODUCT($I$23:$I$192,SUBTOTAL(109,OFFSET(W$23:W$192,ROW(W$23:W$192)-MIN(ROW(W$23:W$192)),0,1)), --($H$23:$H$192="LI"))/$I16,0)</f>
        <v>0.957246752292878</v>
      </c>
      <c r="X16" s="144" t="n">
        <f aca="true">IFERROR(SUMPRODUCT($I$23:$I$192,SUBTOTAL(109,OFFSET(X$23:X$192,ROW(X$23:X$192)-MIN(ROW(X$23:X$192)),0,1)), --($H$23:$H$192="LI"))/$I16,0)</f>
        <v>0.252217013726476</v>
      </c>
      <c r="Y16" s="144" t="n">
        <f aca="true">IFERROR(SUMPRODUCT($I$23:$I$192,SUBTOTAL(109,OFFSET(Y$23:Y$192,ROW(Y$23:Y$192)-MIN(ROW(Y$23:Y$192)),0,1)), --($H$23:$H$192="LI"))/$I16,0)</f>
        <v>0.187597137188922</v>
      </c>
      <c r="Z16" s="144" t="n">
        <f aca="true">IFERROR(SUMPRODUCT($I$23:$I$192,SUBTOTAL(109,OFFSET(Z$23:Z$192,ROW(Z$23:Z$192)-MIN(ROW(Z$23:Z$192)),0,1)), --($H$23:$H$192="LI"))/$I16,0)</f>
        <v>0.287594290841935</v>
      </c>
      <c r="AA16" s="144" t="n">
        <f aca="true">IFERROR(SUMPRODUCT($I$23:$I$192,SUBTOTAL(109,OFFSET(AA$23:AA$192,ROW(AA$23:AA$192)-MIN(ROW(AA$23:AA$192)),0,1)), --($H$23:$H$192="LI"))/$I16,0)</f>
        <v>0.0631364041637746</v>
      </c>
      <c r="AB16" s="144" t="n">
        <f aca="true">IFERROR(SUMPRODUCT($I$23:$I$192,SUBTOTAL(109,OFFSET(AB$23:AB$192,ROW(AB$23:AB$192)-MIN(ROW(AB$23:AB$192)),0,1)), --($H$23:$H$192="LI"))/$I16,0)</f>
        <v>0.0493945716549977</v>
      </c>
      <c r="AC16" s="146" t="n">
        <f aca="true">IFERROR(SUMPRODUCT($I$23:$I$192,SUBTOTAL(109,OFFSET(AC$23:AC$192,ROW(AC$23:AC$192)-MIN(ROW(AC$23:AC$192)),0,1)), --($H$23:$H$192="LI"))/$I16,0)</f>
        <v>0.858042106426331</v>
      </c>
      <c r="AD16" s="147" t="n">
        <f aca="true">IFERROR(SUMPRODUCT($I$23:$I$192,SUBTOTAL(109,OFFSET(AD$23:AD$192,ROW(AD$23:AD$192)-MIN(ROW(AD$23:AD$192)),0,1)), --($H$23:$H$192="LI"))/$I16,0)</f>
        <v>-0.0992046458665466</v>
      </c>
      <c r="AE16" s="148" t="n">
        <f aca="true">IFERROR(SUMPRODUCT($I$23:$I$192,SUBTOTAL(109,OFFSET(AE$23:AE$192,ROW(AE$23:AE$192)-MIN(ROW(AE$23:AE$192)),0,1)), --($H$23:$H$192="LI"))/$I16,0)</f>
        <v>0.285119141193058</v>
      </c>
      <c r="AF16" s="149" t="n">
        <f aca="false">IFERROR(W16/AC16,0)</f>
        <v>1.11561745644363</v>
      </c>
    </row>
    <row r="17" customFormat="false" ht="18.75" hidden="false" customHeight="true" outlineLevel="0" collapsed="false">
      <c r="A17" s="137" t="s">
        <v>113</v>
      </c>
      <c r="B17" s="138" t="s">
        <v>114</v>
      </c>
      <c r="C17" s="150" t="n">
        <f aca="true" t="array" ref="C17:C17">IFERROR(SUMPRODUCT($I$23:$I$192,SUBTOTAL(109,OFFSET(C$23:C$192,ROW(C$23:C$192)-MIN(ROW(C$23:C$192)),0,1)), --($H$23:$H$192=$B17))/$I17,0)</f>
        <v>56.4368453451025</v>
      </c>
      <c r="D17" s="150" t="n">
        <f aca="true" t="array" ref="D17:D17">IFERROR(SUMPRODUCT($I$23:$I$192,SUBTOTAL(109,OFFSET(D$23:D$192,ROW(D$23:D$192)-MIN(ROW(D$23:D$192)),0,1)), --($H$23:$H$192=$B17))/$I17,0)</f>
        <v>67.0293199777785</v>
      </c>
      <c r="E17" s="151" t="n">
        <f aca="true" t="array" ref="E17:E17">IFERROR(SUMPRODUCT($I$23:$I$192,SUBTOTAL(109,OFFSET(E$23:E$192,ROW(E$23:E$192)-MIN(ROW(E$23:E$192)),0,1)), --($H$23:$H$192=$B17))/$I17,0)</f>
        <v>0.637886940645119</v>
      </c>
      <c r="F17" s="141" t="n">
        <f aca="true" t="array" ref="F17:F17">IFERROR(SUMPRODUCT($I$23:$I$192,SUBTOTAL(109,OFFSET(F$23:F$192,ROW(F$23:F$192)-MIN(ROW(F$23:F$192)),0,1)), --($H$23:$H$192=$B17))/$I17,0)</f>
        <v>7709.31744291619</v>
      </c>
      <c r="G17" s="142" t="str">
        <f aca="true">SUMPRODUCT(SUBTOTAL(3,OFFSET($H$23:$H$192,ROW($H$23:$H$192)-MIN(ROW($H$23:$H$192)),0,1)),--($H$23:$H$192="LM"))&amp;" Records"</f>
        <v>42 Records</v>
      </c>
      <c r="H17" s="143"/>
      <c r="I17" s="143" t="n">
        <f aca="true">SUMPRODUCT(SUBTOTAL(9,OFFSET($I$23:$I$192,ROW($I$23:$I$192)-MIN(ROW($I$23:$I$192)),0,1)),--($H$23:$H$192="LM"))</f>
        <v>2956.012931</v>
      </c>
      <c r="J17" s="144" t="n">
        <f aca="true">IFERROR(SUMPRODUCT($I$23:$I$192,SUBTOTAL(109,OFFSET(J$23:J$192,ROW(J$23:J$192)-MIN(ROW(J$23:J$192)),0,1)), --($H$23:$H$192="LM"))/$I17,0)</f>
        <v>0.285374375983405</v>
      </c>
      <c r="K17" s="144" t="n">
        <f aca="true">IFERROR(SUMPRODUCT($I$23:$I$192,SUBTOTAL(109,OFFSET(K$23:K$192,ROW(K$23:K$192)-MIN(ROW(K$23:K$192)),0,1)), --($H$23:$H$192="LM"))/$I17,0)</f>
        <v>0.0540394205931165</v>
      </c>
      <c r="L17" s="144" t="n">
        <f aca="true">IFERROR(SUMPRODUCT($I$23:$I$192,SUBTOTAL(109,OFFSET(L$23:L$192,ROW(L$23:L$192)-MIN(ROW(L$23:L$192)),0,1)), --($H$23:$H$192="LM"))/$I17,0)</f>
        <v>0.139150742332798</v>
      </c>
      <c r="M17" s="144" t="n">
        <f aca="true">IFERROR(SUMPRODUCT($I$23:$I$192,SUBTOTAL(109,OFFSET(M$23:M$192,ROW(M$23:M$192)-MIN(ROW(M$23:M$192)),0,1)), --($H$23:$H$192="LM"))/$I17,0)</f>
        <v>0.0623140183570462</v>
      </c>
      <c r="N17" s="144" t="n">
        <f aca="true">IFERROR(SUMPRODUCT($I$23:$I$192,SUBTOTAL(109,OFFSET(N$23:N$192,ROW(N$23:N$192)-MIN(ROW(N$23:N$192)),0,1)), --($H$23:$H$192="LM"))/$I17,0)</f>
        <v>0.0439410261838939</v>
      </c>
      <c r="O17" s="144" t="n">
        <f aca="true">IFERROR(SUMPRODUCT($I$23:$I$192,SUBTOTAL(109,OFFSET(O$23:O$192,ROW(O$23:O$192)-MIN(ROW(O$23:O$192)),0,1)), --($H$23:$H$192="LM"))/$I17,0)</f>
        <v>0.614629656407954</v>
      </c>
      <c r="P17" s="99" t="n">
        <f aca="true">IFERROR(SUMPRODUCT($I$23:$I$192,SUBTOTAL(109,OFFSET(P$23:P$192,ROW(P$23:P$192)-MIN(ROW(P$23:P$192)),0,1)), --($H$23:$H$192="LM"))/$I17,0)</f>
        <v>1.21723825400614</v>
      </c>
      <c r="Q17" s="145" t="n">
        <f aca="true">IFERROR(SUMPRODUCT($I$23:$I$192,SUBTOTAL(109,OFFSET(Q$23:Q$192,ROW(Q$23:Q$192)-MIN(ROW(Q$23:Q$192)),0,1)), --($H$23:$H$192="LM"))/$I17,0)</f>
        <v>0.29983556822844</v>
      </c>
      <c r="R17" s="145" t="n">
        <f aca="true">IFERROR(SUMPRODUCT($I$23:$I$192,SUBTOTAL(109,OFFSET(R$23:R$192,ROW(R$23:R$192)-MIN(ROW(R$23:R$192)),0,1)), --($H$23:$H$192="LM"))/$I17,0)</f>
        <v>0.065324714433734</v>
      </c>
      <c r="S17" s="145" t="n">
        <f aca="true">IFERROR(SUMPRODUCT($I$23:$I$192,SUBTOTAL(109,OFFSET(S$23:S$192,ROW(S$23:S$192)-MIN(ROW(S$23:S$192)),0,1)), --($H$23:$H$192="LM"))/$I17,0)</f>
        <v>0.142137905181918</v>
      </c>
      <c r="T17" s="145" t="n">
        <f aca="true">IFERROR(SUMPRODUCT($I$23:$I$192,SUBTOTAL(109,OFFSET(T$23:T$192,ROW(T$23:T$192)-MIN(ROW(T$23:T$192)),0,1)), --($H$23:$H$192="LM"))/$I17,0)</f>
        <v>0.0571696108909884</v>
      </c>
      <c r="U17" s="145" t="n">
        <f aca="true">IFERROR(SUMPRODUCT($I$23:$I$192,SUBTOTAL(109,OFFSET(U$23:U$192,ROW(U$23:U$192)-MIN(ROW(U$23:U$192)),0,1)), --($H$23:$H$192="LM"))/$I17,0)</f>
        <v>0.0439410261838939</v>
      </c>
      <c r="V17" s="145" t="n">
        <f aca="true">IFERROR(SUMPRODUCT($I$23:$I$192,SUBTOTAL(109,OFFSET(V$23:V$192,ROW(V$23:V$192)-MIN(ROW(V$23:V$192)),0,1)), --($H$23:$H$192="LM"))/$I17,0)</f>
        <v>0.66939446034108</v>
      </c>
      <c r="W17" s="102" t="n">
        <f aca="true">IFERROR(SUMPRODUCT($I$23:$I$192,SUBTOTAL(109,OFFSET(W$23:W$192,ROW(W$23:W$192)-MIN(ROW(W$23:W$192)),0,1)), --($H$23:$H$192="LM"))/$I17,0)</f>
        <v>1.29766805972237</v>
      </c>
      <c r="X17" s="144" t="n">
        <f aca="true">IFERROR(SUMPRODUCT($I$23:$I$192,SUBTOTAL(109,OFFSET(X$23:X$192,ROW(X$23:X$192)-MIN(ROW(X$23:X$192)),0,1)), --($H$23:$H$192="LM"))/$I17,0)</f>
        <v>0.285374375983405</v>
      </c>
      <c r="Y17" s="144" t="n">
        <f aca="true">IFERROR(SUMPRODUCT($I$23:$I$192,SUBTOTAL(109,OFFSET(Y$23:Y$192,ROW(Y$23:Y$192)-MIN(ROW(Y$23:Y$192)),0,1)), --($H$23:$H$192="LM"))/$I17,0)</f>
        <v>0.0805461735508897</v>
      </c>
      <c r="Z17" s="144" t="n">
        <f aca="true">IFERROR(SUMPRODUCT($I$23:$I$192,SUBTOTAL(109,OFFSET(Z$23:Z$192,ROW(Z$23:Z$192)-MIN(ROW(Z$23:Z$192)),0,1)), --($H$23:$H$192="LM"))/$I17,0)</f>
        <v>0.162952687454262</v>
      </c>
      <c r="AA17" s="144" t="n">
        <f aca="true">IFERROR(SUMPRODUCT($I$23:$I$192,SUBTOTAL(109,OFFSET(AA$23:AA$192,ROW(AA$23:AA$192)-MIN(ROW(AA$23:AA$192)),0,1)), --($H$23:$H$192="LM"))/$I17,0)</f>
        <v>0.0693134717887335</v>
      </c>
      <c r="AB17" s="144" t="n">
        <f aca="true">IFERROR(SUMPRODUCT($I$23:$I$192,SUBTOTAL(109,OFFSET(AB$23:AB$192,ROW(AB$23:AB$192)-MIN(ROW(AB$23:AB$192)),0,1)), --($H$23:$H$192="LM"))/$I17,0)</f>
        <v>0.0439410261838939</v>
      </c>
      <c r="AC17" s="146" t="n">
        <f aca="true">IFERROR(SUMPRODUCT($I$23:$I$192,SUBTOTAL(109,OFFSET(AC$23:AC$192,ROW(AC$23:AC$192)-MIN(ROW(AC$23:AC$192)),0,1)), --($H$23:$H$192="LM"))/$I17,0)</f>
        <v>0.659682924827503</v>
      </c>
      <c r="AD17" s="147" t="n">
        <f aca="true">IFERROR(SUMPRODUCT($I$23:$I$192,SUBTOTAL(109,OFFSET(AD$23:AD$192,ROW(AD$23:AD$192)-MIN(ROW(AD$23:AD$192)),0,1)), --($H$23:$H$192="LM"))/$I17,0)</f>
        <v>-0.637985134894865</v>
      </c>
      <c r="AE17" s="148" t="n">
        <f aca="true">IFERROR(SUMPRODUCT($I$23:$I$192,SUBTOTAL(109,OFFSET(AE$23:AE$192,ROW(AE$23:AE$192)-MIN(ROW(AE$23:AE$192)),0,1)), --($H$23:$H$192="LM"))/$I17,0)</f>
        <v>0.386314134924534</v>
      </c>
      <c r="AF17" s="149" t="n">
        <f aca="false">IFERROR(W17/AC17,0)</f>
        <v>1.96710875919926</v>
      </c>
    </row>
    <row r="18" customFormat="false" ht="18.75" hidden="false" customHeight="true" outlineLevel="0" collapsed="false">
      <c r="A18" s="137" t="s">
        <v>115</v>
      </c>
      <c r="B18" s="138" t="s">
        <v>116</v>
      </c>
      <c r="C18" s="150" t="n">
        <f aca="true" t="array" ref="C18:C18">IFERROR(SUMPRODUCT($I$23:$I$192,SUBTOTAL(109,OFFSET(C$23:C$192,ROW(C$23:C$192)-MIN(ROW(C$23:C$192)),0,1)), --($H$23:$H$192=$B18))/$I18,0)</f>
        <v>67.7357193247791</v>
      </c>
      <c r="D18" s="150" t="n">
        <f aca="true" t="array" ref="D18:D18">IFERROR(SUMPRODUCT($I$23:$I$192,SUBTOTAL(109,OFFSET(D$23:D$192,ROW(D$23:D$192)-MIN(ROW(D$23:D$192)),0,1)), --($H$23:$H$192=$B18))/$I18,0)</f>
        <v>76.4827464552831</v>
      </c>
      <c r="E18" s="151" t="n">
        <f aca="true" t="array" ref="E18:E18">IFERROR(SUMPRODUCT($I$23:$I$192,SUBTOTAL(109,OFFSET(E$23:E$192,ROW(E$23:E$192)-MIN(ROW(E$23:E$192)),0,1)), --($H$23:$H$192=$B18))/$I18,0)</f>
        <v>0.784819702195343</v>
      </c>
      <c r="F18" s="141" t="n">
        <f aca="true" t="array" ref="F18:F18">IFERROR(SUMPRODUCT($I$23:$I$192,SUBTOTAL(109,OFFSET(F$23:F$192,ROW(F$23:F$192)-MIN(ROW(F$23:F$192)),0,1)), --($H$23:$H$192=$B18))/$I18,0)</f>
        <v>15786.067752397</v>
      </c>
      <c r="G18" s="142" t="str">
        <f aca="true">SUMPRODUCT(SUBTOTAL(3,OFFSET($H$23:$H$192,ROW($H$23:$H$192)-MIN(ROW($H$23:$H$192)),0,1)),--($H$23:$H$192="UM"))&amp;" Records"</f>
        <v>46 Records</v>
      </c>
      <c r="H18" s="143"/>
      <c r="I18" s="143" t="n">
        <f aca="true">SUMPRODUCT(SUBTOTAL(9,OFFSET($I$23:$I$192,ROW($I$23:$I$192)-MIN(ROW($I$23:$I$192)),0,1)),--($H$23:$H$192="UM"))</f>
        <v>2706.866198</v>
      </c>
      <c r="J18" s="144" t="n">
        <f aca="true">IFERROR(SUMPRODUCT($I$23:$I$192,SUBTOTAL(109,OFFSET(J$23:J$192,ROW(J$23:J$192)-MIN(ROW(J$23:J$192)),0,1)), --($H$23:$H$192="UM"))/$I18,0)</f>
        <v>0.484244068119986</v>
      </c>
      <c r="K18" s="144" t="n">
        <f aca="true">IFERROR(SUMPRODUCT($I$23:$I$192,SUBTOTAL(109,OFFSET(K$23:K$192,ROW(K$23:K$192)-MIN(ROW(K$23:K$192)),0,1)), --($H$23:$H$192="UM"))/$I18,0)</f>
        <v>0.170455735298225</v>
      </c>
      <c r="L18" s="144" t="n">
        <f aca="true">IFERROR(SUMPRODUCT($I$23:$I$192,SUBTOTAL(109,OFFSET(L$23:L$192,ROW(L$23:L$192)-MIN(ROW(L$23:L$192)),0,1)), --($H$23:$H$192="UM"))/$I18,0)</f>
        <v>0.256317927690566</v>
      </c>
      <c r="M18" s="144" t="n">
        <f aca="true">IFERROR(SUMPRODUCT($I$23:$I$192,SUBTOTAL(109,OFFSET(M$23:M$192,ROW(M$23:M$192)-MIN(ROW(M$23:M$192)),0,1)), --($H$23:$H$192="UM"))/$I18,0)</f>
        <v>0.0919512629966352</v>
      </c>
      <c r="N18" s="144" t="n">
        <f aca="true">IFERROR(SUMPRODUCT($I$23:$I$192,SUBTOTAL(109,OFFSET(N$23:N$192,ROW(N$23:N$192)-MIN(ROW(N$23:N$192)),0,1)), --($H$23:$H$192="UM"))/$I18,0)</f>
        <v>0.0696942498226874</v>
      </c>
      <c r="O18" s="144" t="n">
        <f aca="true">IFERROR(SUMPRODUCT($I$23:$I$192,SUBTOTAL(109,OFFSET(O$23:O$192,ROW(O$23:O$192)-MIN(ROW(O$23:O$192)),0,1)), --($H$23:$H$192="UM"))/$I18,0)</f>
        <v>2.35636602512039</v>
      </c>
      <c r="P18" s="99" t="n">
        <f aca="true">IFERROR(SUMPRODUCT($I$23:$I$192,SUBTOTAL(109,OFFSET(P$23:P$192,ROW(P$23:P$192)-MIN(ROW(P$23:P$192)),0,1)), --($H$23:$H$192="UM"))/$I18,0)</f>
        <v>3.44967884481706</v>
      </c>
      <c r="Q18" s="145" t="n">
        <f aca="true">IFERROR(SUMPRODUCT($I$23:$I$192,SUBTOTAL(109,OFFSET(Q$23:Q$192,ROW(Q$23:Q$192)-MIN(ROW(Q$23:Q$192)),0,1)), --($H$23:$H$192="UM"))/$I18,0)</f>
        <v>0.511812934746322</v>
      </c>
      <c r="R18" s="145" t="n">
        <f aca="true">IFERROR(SUMPRODUCT($I$23:$I$192,SUBTOTAL(109,OFFSET(R$23:R$192,ROW(R$23:R$192)-MIN(ROW(R$23:R$192)),0,1)), --($H$23:$H$192="UM"))/$I18,0)</f>
        <v>0.186889297214535</v>
      </c>
      <c r="S18" s="145" t="n">
        <f aca="true">IFERROR(SUMPRODUCT($I$23:$I$192,SUBTOTAL(109,OFFSET(S$23:S$192,ROW(S$23:S$192)-MIN(ROW(S$23:S$192)),0,1)), --($H$23:$H$192="UM"))/$I18,0)</f>
        <v>0.270378060813555</v>
      </c>
      <c r="T18" s="145" t="n">
        <f aca="true">IFERROR(SUMPRODUCT($I$23:$I$192,SUBTOTAL(109,OFFSET(T$23:T$192,ROW(T$23:T$192)-MIN(ROW(T$23:T$192)),0,1)), --($H$23:$H$192="UM"))/$I18,0)</f>
        <v>0.0932312422207875</v>
      </c>
      <c r="U18" s="145" t="n">
        <f aca="true">IFERROR(SUMPRODUCT($I$23:$I$192,SUBTOTAL(109,OFFSET(U$23:U$192,ROW(U$23:U$192)-MIN(ROW(U$23:U$192)),0,1)), --($H$23:$H$192="UM"))/$I18,0)</f>
        <v>0.0696942498226874</v>
      </c>
      <c r="V18" s="145" t="n">
        <f aca="true">IFERROR(SUMPRODUCT($I$23:$I$192,SUBTOTAL(109,OFFSET(V$23:V$192,ROW(V$23:V$192)-MIN(ROW(V$23:V$192)),0,1)), --($H$23:$H$192="UM"))/$I18,0)</f>
        <v>2.25639874998358</v>
      </c>
      <c r="W18" s="152" t="n">
        <f aca="true">IFERROR(SUMPRODUCT($I$23:$I$192,SUBTOTAL(109,OFFSET(W$23:W$192,ROW(W$23:W$192)-MIN(ROW(W$23:W$192)),0,1)), --($H$23:$H$192="UM"))/$I18,0)</f>
        <v>3.40991117081953</v>
      </c>
      <c r="X18" s="144" t="n">
        <f aca="true">IFERROR(SUMPRODUCT($I$23:$I$192,SUBTOTAL(109,OFFSET(X$23:X$192,ROW(X$23:X$192)-MIN(ROW(X$23:X$192)),0,1)), --($H$23:$H$192="UM"))/$I18,0)</f>
        <v>0.484244068119986</v>
      </c>
      <c r="Y18" s="144" t="n">
        <f aca="true">IFERROR(SUMPRODUCT($I$23:$I$192,SUBTOTAL(109,OFFSET(Y$23:Y$192,ROW(Y$23:Y$192)-MIN(ROW(Y$23:Y$192)),0,1)), --($H$23:$H$192="UM"))/$I18,0)</f>
        <v>0.255915818675423</v>
      </c>
      <c r="Z18" s="144" t="n">
        <f aca="true">IFERROR(SUMPRODUCT($I$23:$I$192,SUBTOTAL(109,OFFSET(Z$23:Z$192,ROW(Z$23:Z$192)-MIN(ROW(Z$23:Z$192)),0,1)), --($H$23:$H$192="UM"))/$I18,0)</f>
        <v>1.08403599415999</v>
      </c>
      <c r="AA18" s="144" t="n">
        <f aca="true">IFERROR(SUMPRODUCT($I$23:$I$192,SUBTOTAL(109,OFFSET(AA$23:AA$192,ROW(AA$23:AA$192)-MIN(ROW(AA$23:AA$192)),0,1)), --($H$23:$H$192="UM"))/$I18,0)</f>
        <v>0.173991225207209</v>
      </c>
      <c r="AB18" s="144" t="n">
        <f aca="true">IFERROR(SUMPRODUCT($I$23:$I$192,SUBTOTAL(109,OFFSET(AB$23:AB$192,ROW(AB$23:AB$192)-MIN(ROW(AB$23:AB$192)),0,1)), --($H$23:$H$192="UM"))/$I18,0)</f>
        <v>0.0696942498226874</v>
      </c>
      <c r="AC18" s="146" t="n">
        <f aca="true">IFERROR(SUMPRODUCT($I$23:$I$192,SUBTOTAL(109,OFFSET(AC$23:AC$192,ROW(AC$23:AC$192)-MIN(ROW(AC$23:AC$192)),0,1)), --($H$23:$H$192="UM"))/$I18,0)</f>
        <v>2.08444195091168</v>
      </c>
      <c r="AD18" s="147" t="n">
        <f aca="true">IFERROR(SUMPRODUCT($I$23:$I$192,SUBTOTAL(109,OFFSET(AD$23:AD$192,ROW(AD$23:AD$192)-MIN(ROW(AD$23:AD$192)),0,1)), --($H$23:$H$192="UM"))/$I18,0)</f>
        <v>-1.32546921990785</v>
      </c>
      <c r="AE18" s="148" t="n">
        <f aca="true">IFERROR(SUMPRODUCT($I$23:$I$192,SUBTOTAL(109,OFFSET(AE$23:AE$192,ROW(AE$23:AE$192)-MIN(ROW(AE$23:AE$192)),0,1)), --($H$23:$H$192="UM"))/$I18,0)</f>
        <v>1.01566910234327</v>
      </c>
      <c r="AF18" s="149" t="n">
        <f aca="false">IFERROR(W18/AC18,0)</f>
        <v>1.63588684699429</v>
      </c>
    </row>
    <row r="19" customFormat="false" ht="18.75" hidden="false" customHeight="true" outlineLevel="0" collapsed="false">
      <c r="A19" s="153" t="s">
        <v>117</v>
      </c>
      <c r="B19" s="154" t="s">
        <v>118</v>
      </c>
      <c r="C19" s="155" t="n">
        <f aca="true" t="array" ref="C19:C19">IFERROR(SUMPRODUCT($I$23:$I$192,SUBTOTAL(109,OFFSET(C$23:C$192,ROW(C$23:C$192)-MIN(ROW(C$23:C$192)),0,1)), --($H$23:$H$192=$B19))/$I19,0)</f>
        <v>51.4814699881389</v>
      </c>
      <c r="D19" s="155" t="n">
        <f aca="true" t="array" ref="D19:D19">IFERROR(SUMPRODUCT($I$23:$I$192,SUBTOTAL(109,OFFSET(D$23:D$192,ROW(D$23:D$192)-MIN(ROW(D$23:D$192)),0,1)), --($H$23:$H$192=$B19))/$I19,0)</f>
        <v>80.0873270251504</v>
      </c>
      <c r="E19" s="156" t="n">
        <f aca="true" t="array" ref="E19:E19">IFERROR(SUMPRODUCT($I$23:$I$192,SUBTOTAL(109,OFFSET(E$23:E$192,ROW(E$23:E$192)-MIN(ROW(E$23:E$192)),0,1)), --($H$23:$H$192=$B19))/$I19,0)</f>
        <v>0.915068604802791</v>
      </c>
      <c r="F19" s="157" t="n">
        <f aca="true" t="array" ref="F19:F19">IFERROR(SUMPRODUCT($I$23:$I$192,SUBTOTAL(109,OFFSET(F$23:F$192,ROW(F$23:F$192)-MIN(ROW(F$23:F$192)),0,1)), --($H$23:$H$192=$B19))/$I19,0)</f>
        <v>52270.9444975853</v>
      </c>
      <c r="G19" s="158" t="str">
        <f aca="true">SUMPRODUCT(SUBTOTAL(3,OFFSET($H$23:$H$192,ROW($H$23:$H$192)-MIN(ROW($H$23:$H$192)),0,1)),--($H$23:$H$192="HI"))&amp;" Records"</f>
        <v>48 Records</v>
      </c>
      <c r="H19" s="159"/>
      <c r="I19" s="159" t="n">
        <f aca="true">SUMPRODUCT(SUBTOTAL(9,OFFSET($I$23:$I$192,ROW($I$23:$I$192)-MIN(ROW($I$23:$I$192)),0,1)),--($H$23:$H$192="HI"))</f>
        <v>1181.945326</v>
      </c>
      <c r="J19" s="160" t="n">
        <f aca="true">IFERROR(SUMPRODUCT($I$23:$I$192,SUBTOTAL(109,OFFSET(J$23:J$192,ROW(J$23:J$192)-MIN(ROW(J$23:J$192)),0,1)), --($H$23:$H$192="HI"))/$I19,0)</f>
        <v>0.942861404661116</v>
      </c>
      <c r="K19" s="160" t="n">
        <f aca="true">IFERROR(SUMPRODUCT($I$23:$I$192,SUBTOTAL(109,OFFSET(K$23:K$192,ROW(K$23:K$192)-MIN(ROW(K$23:K$192)),0,1)),--($H$23:$H$192="HI")/$I19),0)</f>
        <v>0.182692922599704</v>
      </c>
      <c r="L19" s="160" t="n">
        <f aca="true">IFERROR(SUMPRODUCT($I$23:$I$192,SUBTOTAL(109,OFFSET(L$23:L$192,ROW(L$23:L$192)-MIN(ROW(L$23:L$192)),0,1)),--($H$23:$H$192="HI")/$I19),0)</f>
        <v>0.660511643650258</v>
      </c>
      <c r="M19" s="160" t="n">
        <f aca="true">IFERROR(SUMPRODUCT($I$23:$I$192,SUBTOTAL(109,OFFSET(M$23:M$192,ROW(M$23:M$192)-MIN(ROW(M$23:M$192)),0,1)),--($H$23:$H$192="HI")/$I19),0)</f>
        <v>0.120549519898859</v>
      </c>
      <c r="N19" s="160" t="n">
        <f aca="true">IFERROR(SUMPRODUCT($I$23:$I$192,SUBTOTAL(109,OFFSET(N$23:N$192,ROW(N$23:N$192)-MIN(ROW(N$23:N$192)),0,1)),--($H$23:$H$192="HI")/$I19),0)</f>
        <v>0.0980037165670047</v>
      </c>
      <c r="O19" s="160" t="n">
        <f aca="true">IFERROR(SUMPRODUCT($I$23:$I$192,SUBTOTAL(109,OFFSET(O$23:O$192,ROW(O$23:O$192)-MIN(ROW(O$23:O$192)),0,1)),--($H$23:$H$192="HI")/$I19),0)</f>
        <v>3.30725692619389</v>
      </c>
      <c r="P19" s="161" t="n">
        <f aca="true">IFERROR(SUMPRODUCT($I$23:$I$192,SUBTOTAL(109,OFFSET(P$23:P$192,ROW(P$23:P$192)-MIN(ROW(P$23:P$192)),0,1)),--($H$23:$H$192="HI")/$I19),0)</f>
        <v>5.44274615778209</v>
      </c>
      <c r="Q19" s="162" t="n">
        <f aca="true">IFERROR(SUMPRODUCT($I$23:$I$192,SUBTOTAL(109,OFFSET(Q$23:Q$192,ROW(Q$23:Q$192)-MIN(ROW(Q$23:Q$192)),0,1)), --($H$23:$H$192="HI"))/$I19,0)</f>
        <v>0.925156171158631</v>
      </c>
      <c r="R19" s="162" t="n">
        <f aca="true">IFERROR(SUMPRODUCT($I$23:$I$192,SUBTOTAL(109,OFFSET(R$23:R$192,ROW(R$23:R$192)-MIN(ROW(R$23:R$192)),0,1)),--($H$23:$H$192="HI")/$I19),0)</f>
        <v>0.243917402747105</v>
      </c>
      <c r="S19" s="162" t="n">
        <f aca="true">IFERROR(SUMPRODUCT($I$23:$I$192,SUBTOTAL(109,OFFSET(S$23:S$192,ROW(S$23:S$192)-MIN(ROW(S$23:S$192)),0,1)),--($H$23:$H$192="HI")/$I19),0)</f>
        <v>0.633392619345237</v>
      </c>
      <c r="T19" s="162" t="n">
        <f aca="true">IFERROR(SUMPRODUCT($I$23:$I$192,SUBTOTAL(109,OFFSET(T$23:T$192,ROW(T$23:T$192)-MIN(ROW(T$23:T$192)),0,1)),--($H$23:$H$192="HI")/$I19),0)</f>
        <v>0.16319284036832</v>
      </c>
      <c r="U19" s="162" t="n">
        <f aca="true">IFERROR(SUMPRODUCT($I$23:$I$192,SUBTOTAL(109,OFFSET(U$23:U$192,ROW(U$23:U$192)-MIN(ROW(U$23:U$192)),0,1)),--($H$23:$H$192="HI")/$I19),0)</f>
        <v>0.0980037165670047</v>
      </c>
      <c r="V19" s="162" t="n">
        <f aca="true">IFERROR(SUMPRODUCT($I$23:$I$192,SUBTOTAL(109,OFFSET(V$23:V$192,ROW(V$23:V$192)-MIN(ROW(V$23:V$192)),0,1)),--($H$23:$H$192="HI")/$I19),0)</f>
        <v>3.60650648836273</v>
      </c>
      <c r="W19" s="163" t="n">
        <f aca="true">IFERROR(SUMPRODUCT($I$23:$I$192,SUBTOTAL(109,OFFSET(W$23:W$192,ROW(W$23:W$192)-MIN(ROW(W$23:W$192)),0,1)),--($H$23:$H$192="HI")/$I19),0)</f>
        <v>5.81792627691562</v>
      </c>
      <c r="X19" s="160" t="n">
        <f aca="true">IFERROR(SUMPRODUCT($I$23:$I$192,SUBTOTAL(109,OFFSET(X$23:X$192,ROW(X$23:X$192)-MIN(ROW(X$23:X$192)),0,1)),--($H$23:$H$192="HI")/$I19),0)</f>
        <v>0.942861404661116</v>
      </c>
      <c r="Y19" s="160" t="n">
        <f aca="true">IFERROR(SUMPRODUCT($I$23:$I$192,SUBTOTAL(109,OFFSET(Y$23:Y$192,ROW(Y$23:Y$192)-MIN(ROW(Y$23:Y$192)),0,1)),--($H$23:$H$192="HI")/$I19),0)</f>
        <v>0.242354466394328</v>
      </c>
      <c r="Z19" s="160" t="n">
        <f aca="true">IFERROR(SUMPRODUCT($I$23:$I$192,SUBTOTAL(109,OFFSET(Z$23:Z$192,ROW(Z$23:Z$192)-MIN(ROW(Z$23:Z$192)),0,1)),--($H$23:$H$192="HI")/$I19),0)</f>
        <v>1.15126786880665</v>
      </c>
      <c r="AA19" s="160" t="n">
        <f aca="true">IFERROR(SUMPRODUCT($I$23:$I$192,SUBTOTAL(109,OFFSET(AA$23:AA$192,ROW(AA$23:AA$192)-MIN(ROW(AA$23:AA$192)),0,1)),--($H$23:$H$192="HI")/$I19),0)</f>
        <v>0.411775716574051</v>
      </c>
      <c r="AB19" s="160" t="n">
        <f aca="true">IFERROR(SUMPRODUCT($I$23:$I$192,SUBTOTAL(109,OFFSET(AB$23:AB$192,ROW(AB$23:AB$192)-MIN(ROW(AB$23:AB$192)),0,1)),--($H$23:$H$192="HI")/$I19),0)</f>
        <v>0.0980037165670047</v>
      </c>
      <c r="AC19" s="164" t="n">
        <f aca="true">IFERROR(SUMPRODUCT($I$23:$I$192,SUBTOTAL(109,OFFSET(AC$23:AC$192,ROW(AC$23:AC$192)-MIN(ROW(AC$23:AC$192)),0,1)),--($H$23:$H$192="HI")/$I19),0)</f>
        <v>2.89294926022661</v>
      </c>
      <c r="AD19" s="165" t="n">
        <f aca="true">IFERROR(SUMPRODUCT($I$23:$I$192,SUBTOTAL(109,OFFSET(AD$23:AD$192,ROW(AD$23:AD$192)-MIN(ROW(AD$23:AD$192)),0,1)),--($H$23:$H$192="HI")/$I19),0)</f>
        <v>-2.92497701668901</v>
      </c>
      <c r="AE19" s="166" t="n">
        <f aca="true">IFERROR(SUMPRODUCT($I$23:$I$192,SUBTOTAL(109,OFFSET(AE$23:AE$192,ROW(AE$23:AE$192)-MIN(ROW(AE$23:AE$192)),0,1)),--($H$23:$H$192="HI")/$I19),0)</f>
        <v>1.73251541639245</v>
      </c>
      <c r="AF19" s="165" t="n">
        <f aca="false">IFERROR(W19/AC19,0)</f>
        <v>2.01107097068819</v>
      </c>
    </row>
    <row r="20" customFormat="false" ht="18.75" hidden="false" customHeight="true" outlineLevel="0" collapsed="false">
      <c r="A20" s="167"/>
      <c r="B20" s="168"/>
      <c r="C20" s="168"/>
      <c r="D20" s="168"/>
      <c r="F20" s="169"/>
      <c r="G20" s="168"/>
      <c r="H20" s="170"/>
      <c r="I20" s="171"/>
      <c r="J20" s="172"/>
      <c r="K20" s="172"/>
      <c r="L20" s="172"/>
      <c r="M20" s="172"/>
      <c r="N20" s="172"/>
      <c r="O20" s="172"/>
      <c r="P20" s="173"/>
      <c r="Q20" s="172"/>
      <c r="R20" s="172"/>
      <c r="S20" s="172"/>
      <c r="T20" s="172"/>
      <c r="U20" s="172"/>
      <c r="V20" s="172"/>
      <c r="W20" s="173"/>
      <c r="X20" s="172"/>
      <c r="Y20" s="172"/>
      <c r="Z20" s="172"/>
      <c r="AA20" s="172"/>
      <c r="AB20" s="172"/>
      <c r="AC20" s="174"/>
      <c r="AD20" s="175"/>
      <c r="AE20" s="175"/>
      <c r="AF20" s="175"/>
    </row>
    <row r="21" customFormat="false" ht="33.85" hidden="false" customHeight="false" outlineLevel="0" collapsed="false">
      <c r="A21" s="176"/>
      <c r="B21" s="176"/>
      <c r="C21" s="176"/>
      <c r="D21" s="176"/>
      <c r="E21" s="176"/>
      <c r="F21" s="176"/>
      <c r="G21" s="176"/>
      <c r="H21" s="176"/>
      <c r="I21" s="176"/>
      <c r="J21" s="177"/>
      <c r="K21" s="178"/>
      <c r="L21" s="178"/>
      <c r="M21" s="178"/>
      <c r="N21" s="178"/>
      <c r="O21" s="178"/>
      <c r="P21" s="178"/>
      <c r="Q21" s="178"/>
      <c r="R21" s="178"/>
      <c r="S21" s="178"/>
      <c r="T21" s="178"/>
      <c r="U21" s="178"/>
      <c r="V21" s="178"/>
      <c r="W21" s="177"/>
      <c r="X21" s="177"/>
      <c r="Y21" s="177"/>
      <c r="Z21" s="177"/>
      <c r="AA21" s="177"/>
      <c r="AB21" s="177"/>
      <c r="AC21" s="177"/>
      <c r="AD21" s="179"/>
      <c r="AE21" s="179"/>
      <c r="AF21" s="179"/>
    </row>
    <row r="22" s="182" customFormat="true" ht="69" hidden="false" customHeight="true" outlineLevel="0" collapsed="false">
      <c r="A22" s="64" t="s">
        <v>78</v>
      </c>
      <c r="B22" s="65" t="s">
        <v>119</v>
      </c>
      <c r="C22" s="65" t="s">
        <v>80</v>
      </c>
      <c r="D22" s="65" t="s">
        <v>81</v>
      </c>
      <c r="E22" s="65" t="s">
        <v>82</v>
      </c>
      <c r="F22" s="64" t="s">
        <v>83</v>
      </c>
      <c r="G22" s="64" t="s">
        <v>84</v>
      </c>
      <c r="H22" s="64" t="s">
        <v>85</v>
      </c>
      <c r="I22" s="64" t="s">
        <v>86</v>
      </c>
      <c r="J22" s="180" t="s">
        <v>87</v>
      </c>
      <c r="K22" s="67" t="s">
        <v>88</v>
      </c>
      <c r="L22" s="67" t="s">
        <v>89</v>
      </c>
      <c r="M22" s="67" t="s">
        <v>90</v>
      </c>
      <c r="N22" s="67" t="s">
        <v>91</v>
      </c>
      <c r="O22" s="67" t="s">
        <v>92</v>
      </c>
      <c r="P22" s="68" t="s">
        <v>93</v>
      </c>
      <c r="Q22" s="69" t="s">
        <v>87</v>
      </c>
      <c r="R22" s="69" t="s">
        <v>88</v>
      </c>
      <c r="S22" s="69" t="s">
        <v>89</v>
      </c>
      <c r="T22" s="69" t="s">
        <v>90</v>
      </c>
      <c r="U22" s="69" t="s">
        <v>91</v>
      </c>
      <c r="V22" s="69" t="s">
        <v>92</v>
      </c>
      <c r="W22" s="70" t="s">
        <v>94</v>
      </c>
      <c r="X22" s="71" t="s">
        <v>95</v>
      </c>
      <c r="Y22" s="71" t="s">
        <v>96</v>
      </c>
      <c r="Z22" s="71" t="s">
        <v>97</v>
      </c>
      <c r="AA22" s="71" t="s">
        <v>98</v>
      </c>
      <c r="AB22" s="71" t="s">
        <v>92</v>
      </c>
      <c r="AC22" s="72" t="s">
        <v>99</v>
      </c>
      <c r="AD22" s="73" t="s">
        <v>100</v>
      </c>
      <c r="AE22" s="74" t="s">
        <v>101</v>
      </c>
      <c r="AF22" s="74" t="s">
        <v>102</v>
      </c>
      <c r="AG22" s="181"/>
      <c r="AH22" s="181"/>
      <c r="AI22" s="181"/>
      <c r="AJ22" s="181"/>
      <c r="AK22" s="181"/>
      <c r="AL22" s="181"/>
      <c r="AM22" s="181"/>
      <c r="AN22" s="181"/>
      <c r="AO22" s="181"/>
      <c r="AP22" s="181"/>
      <c r="AQ22" s="181"/>
      <c r="AR22" s="181"/>
      <c r="AS22" s="181"/>
      <c r="AT22" s="181"/>
      <c r="AU22" s="181"/>
      <c r="AV22" s="181"/>
      <c r="AW22" s="181"/>
      <c r="AX22" s="181"/>
      <c r="AY22" s="181"/>
      <c r="AZ22" s="181"/>
      <c r="BA22" s="181"/>
      <c r="BB22" s="181"/>
      <c r="BC22" s="181"/>
      <c r="BD22" s="181"/>
      <c r="BE22" s="181"/>
      <c r="BF22" s="181"/>
      <c r="BG22" s="181"/>
      <c r="BH22" s="181"/>
      <c r="BI22" s="181"/>
      <c r="BJ22" s="181"/>
      <c r="BK22" s="181"/>
      <c r="BL22" s="181"/>
      <c r="BM22" s="181"/>
      <c r="BN22" s="181"/>
      <c r="BO22" s="181"/>
      <c r="BP22" s="181"/>
      <c r="BQ22" s="181"/>
      <c r="BR22" s="181"/>
      <c r="BS22" s="181"/>
      <c r="BT22" s="181"/>
      <c r="BU22" s="181"/>
      <c r="BV22" s="181"/>
      <c r="BW22" s="181"/>
      <c r="BX22" s="181"/>
      <c r="BY22" s="181"/>
      <c r="BZ22" s="181"/>
      <c r="CA22" s="181"/>
      <c r="CB22" s="181"/>
      <c r="CC22" s="181"/>
      <c r="CD22" s="181"/>
      <c r="CE22" s="181"/>
      <c r="CF22" s="181"/>
      <c r="CG22" s="181"/>
      <c r="CH22" s="181"/>
      <c r="CI22" s="181"/>
      <c r="CJ22" s="181"/>
      <c r="CK22" s="181"/>
      <c r="CL22" s="181"/>
      <c r="CM22" s="181"/>
      <c r="CN22" s="181"/>
      <c r="CO22" s="181"/>
      <c r="CP22" s="181"/>
      <c r="CQ22" s="181"/>
      <c r="CR22" s="181"/>
      <c r="CS22" s="181"/>
      <c r="CT22" s="181"/>
      <c r="CU22" s="181"/>
      <c r="CV22" s="181"/>
      <c r="CW22" s="181"/>
      <c r="CX22" s="181"/>
      <c r="CY22" s="181"/>
      <c r="CZ22" s="181"/>
      <c r="DA22" s="181"/>
      <c r="DB22" s="181"/>
      <c r="DC22" s="181"/>
      <c r="DD22" s="181"/>
      <c r="DE22" s="181"/>
      <c r="DF22" s="181"/>
      <c r="DG22" s="181"/>
      <c r="DH22" s="181"/>
      <c r="DI22" s="181"/>
      <c r="DJ22" s="181"/>
      <c r="DK22" s="181"/>
      <c r="DL22" s="181"/>
      <c r="DM22" s="181"/>
      <c r="DN22" s="181"/>
      <c r="DO22" s="181"/>
      <c r="DP22" s="181"/>
      <c r="DQ22" s="181"/>
      <c r="DR22" s="181"/>
      <c r="DS22" s="181"/>
      <c r="DT22" s="181"/>
      <c r="DU22" s="181"/>
      <c r="DV22" s="181"/>
      <c r="DW22" s="181"/>
      <c r="DX22" s="181"/>
      <c r="DY22" s="181"/>
      <c r="DZ22" s="181"/>
      <c r="EA22" s="181"/>
      <c r="EB22" s="181"/>
      <c r="EC22" s="181"/>
      <c r="ED22" s="181"/>
      <c r="EE22" s="181"/>
      <c r="EF22" s="181"/>
      <c r="EG22" s="181"/>
      <c r="EH22" s="181"/>
      <c r="EI22" s="181"/>
      <c r="EJ22" s="181"/>
      <c r="EK22" s="181"/>
      <c r="EL22" s="181"/>
      <c r="EM22" s="181"/>
      <c r="EN22" s="181"/>
      <c r="EO22" s="181"/>
      <c r="EP22" s="181"/>
      <c r="EQ22" s="181"/>
      <c r="ER22" s="181"/>
      <c r="ES22" s="181"/>
      <c r="ET22" s="181"/>
      <c r="EU22" s="181"/>
      <c r="EV22" s="181"/>
      <c r="EW22" s="181"/>
      <c r="EX22" s="181"/>
      <c r="EY22" s="181"/>
      <c r="EZ22" s="181"/>
      <c r="FA22" s="181"/>
      <c r="FB22" s="181"/>
      <c r="FC22" s="181"/>
      <c r="FD22" s="181"/>
      <c r="FE22" s="181"/>
      <c r="FF22" s="181"/>
      <c r="FG22" s="181"/>
      <c r="FH22" s="181"/>
      <c r="FI22" s="181"/>
      <c r="FJ22" s="181"/>
      <c r="FK22" s="181"/>
      <c r="FL22" s="181"/>
      <c r="FM22" s="181"/>
      <c r="FN22" s="181"/>
      <c r="FO22" s="181"/>
      <c r="FP22" s="181"/>
      <c r="FQ22" s="181"/>
      <c r="FR22" s="181"/>
      <c r="FS22" s="181"/>
      <c r="FT22" s="181"/>
      <c r="FU22" s="181"/>
    </row>
    <row r="23" customFormat="false" ht="15" hidden="false" customHeight="true" outlineLevel="0" collapsed="false">
      <c r="A23" s="183" t="s">
        <v>120</v>
      </c>
      <c r="B23" s="184" t="s">
        <v>121</v>
      </c>
      <c r="C23" s="185" t="n">
        <v>45.46</v>
      </c>
      <c r="D23" s="185" t="n">
        <v>62.88</v>
      </c>
      <c r="E23" s="186" t="n">
        <v>0.462</v>
      </c>
      <c r="F23" s="187" t="n">
        <v>1793.92</v>
      </c>
      <c r="G23" s="188" t="s">
        <v>107</v>
      </c>
      <c r="H23" s="189" t="s">
        <v>112</v>
      </c>
      <c r="I23" s="190" t="n">
        <v>41.1288</v>
      </c>
      <c r="J23" s="191" t="n">
        <v>0.35</v>
      </c>
      <c r="K23" s="192" t="n">
        <v>0.143</v>
      </c>
      <c r="L23" s="192" t="n">
        <v>0.05</v>
      </c>
      <c r="M23" s="192" t="n">
        <v>0</v>
      </c>
      <c r="N23" s="192" t="n">
        <v>0.03</v>
      </c>
      <c r="O23" s="192" t="n">
        <v>0.062</v>
      </c>
      <c r="P23" s="193" t="n">
        <v>0.635</v>
      </c>
      <c r="Q23" s="191" t="n">
        <v>0.448</v>
      </c>
      <c r="R23" s="192" t="n">
        <v>0.146</v>
      </c>
      <c r="S23" s="192" t="n">
        <v>0.055</v>
      </c>
      <c r="T23" s="192" t="n">
        <v>0</v>
      </c>
      <c r="U23" s="192" t="n">
        <v>0.03</v>
      </c>
      <c r="V23" s="192" t="n">
        <v>0.072</v>
      </c>
      <c r="W23" s="194" t="n">
        <v>0.751</v>
      </c>
      <c r="X23" s="191" t="n">
        <v>0.35</v>
      </c>
      <c r="Y23" s="192" t="n">
        <v>0.143</v>
      </c>
      <c r="Z23" s="192" t="n">
        <v>0.013</v>
      </c>
      <c r="AA23" s="192" t="n">
        <v>0.001</v>
      </c>
      <c r="AB23" s="192" t="n">
        <v>0.03</v>
      </c>
      <c r="AC23" s="195" t="n">
        <v>0.538</v>
      </c>
      <c r="AD23" s="196" t="n">
        <v>-0.213</v>
      </c>
      <c r="AE23" s="197" t="n">
        <v>0.224</v>
      </c>
      <c r="AF23" s="198" t="n">
        <v>1.396</v>
      </c>
      <c r="AG23" s="90"/>
      <c r="AH23" s="90"/>
      <c r="AI23" s="90"/>
      <c r="AJ23" s="90"/>
      <c r="AK23" s="90"/>
      <c r="AL23" s="90"/>
      <c r="AM23" s="90"/>
      <c r="AN23" s="90"/>
      <c r="AO23" s="90"/>
      <c r="AP23" s="90"/>
      <c r="AQ23" s="199"/>
      <c r="AR23" s="199"/>
      <c r="AS23" s="199"/>
      <c r="AT23" s="199"/>
      <c r="AU23" s="199"/>
      <c r="AV23" s="199"/>
      <c r="AW23" s="199"/>
      <c r="AX23" s="199"/>
      <c r="AY23" s="199"/>
      <c r="AZ23" s="199"/>
      <c r="BA23" s="199"/>
      <c r="BB23" s="199"/>
      <c r="BC23" s="199"/>
      <c r="BD23" s="199"/>
      <c r="BE23" s="199"/>
      <c r="BF23" s="199"/>
      <c r="BG23" s="199"/>
      <c r="BH23" s="199"/>
      <c r="BI23" s="199"/>
      <c r="BJ23" s="199"/>
      <c r="BK23" s="199"/>
      <c r="BL23" s="199"/>
      <c r="BM23" s="199"/>
      <c r="BN23" s="199"/>
      <c r="BO23" s="199"/>
      <c r="BP23" s="199"/>
      <c r="BQ23" s="199"/>
      <c r="BR23" s="199"/>
      <c r="BS23" s="199"/>
      <c r="BT23" s="199"/>
      <c r="BU23" s="199"/>
      <c r="BV23" s="199"/>
      <c r="BW23" s="199"/>
      <c r="BX23" s="199"/>
      <c r="BY23" s="199"/>
      <c r="BZ23" s="199"/>
      <c r="CA23" s="199"/>
      <c r="CB23" s="199"/>
      <c r="CC23" s="199"/>
      <c r="CD23" s="199"/>
      <c r="CE23" s="199"/>
      <c r="CF23" s="199"/>
      <c r="CG23" s="199"/>
      <c r="CH23" s="199"/>
      <c r="CI23" s="199"/>
      <c r="CJ23" s="199"/>
      <c r="CK23" s="199"/>
      <c r="CL23" s="199"/>
      <c r="CM23" s="199"/>
      <c r="CN23" s="199"/>
      <c r="CO23" s="199"/>
      <c r="CP23" s="199"/>
      <c r="CQ23" s="199"/>
      <c r="CR23" s="199"/>
      <c r="CS23" s="199"/>
      <c r="CT23" s="199"/>
      <c r="CU23" s="199"/>
      <c r="CV23" s="199"/>
      <c r="CW23" s="199"/>
      <c r="CX23" s="199"/>
      <c r="CY23" s="199"/>
      <c r="CZ23" s="199"/>
      <c r="DA23" s="199"/>
      <c r="DB23" s="199"/>
      <c r="DC23" s="199"/>
      <c r="DD23" s="199"/>
      <c r="DE23" s="199"/>
      <c r="DF23" s="199"/>
      <c r="DG23" s="199"/>
      <c r="DH23" s="199"/>
      <c r="DI23" s="199"/>
      <c r="DJ23" s="199"/>
      <c r="DK23" s="199"/>
      <c r="DL23" s="199"/>
      <c r="DM23" s="199"/>
      <c r="DN23" s="199"/>
      <c r="DO23" s="199"/>
      <c r="DP23" s="199"/>
      <c r="DQ23" s="199"/>
      <c r="DR23" s="199"/>
      <c r="DS23" s="199"/>
      <c r="DT23" s="199"/>
      <c r="DU23" s="199"/>
      <c r="DV23" s="199"/>
      <c r="DW23" s="199"/>
      <c r="DX23" s="199"/>
      <c r="DY23" s="199"/>
      <c r="DZ23" s="199"/>
      <c r="EA23" s="199"/>
      <c r="EB23" s="199"/>
      <c r="EC23" s="199"/>
      <c r="ED23" s="199"/>
      <c r="EE23" s="199"/>
      <c r="EF23" s="199"/>
      <c r="EG23" s="199"/>
      <c r="EH23" s="199"/>
      <c r="EI23" s="199"/>
      <c r="EJ23" s="199"/>
      <c r="EK23" s="199"/>
      <c r="EL23" s="199"/>
      <c r="EM23" s="199"/>
      <c r="EN23" s="199"/>
    </row>
    <row r="24" customFormat="false" ht="15" hidden="false" customHeight="true" outlineLevel="0" collapsed="false">
      <c r="A24" s="183" t="s">
        <v>122</v>
      </c>
      <c r="B24" s="184" t="s">
        <v>121</v>
      </c>
      <c r="C24" s="185" t="n">
        <v>74.89</v>
      </c>
      <c r="D24" s="185" t="n">
        <v>76.83</v>
      </c>
      <c r="E24" s="186" t="n">
        <v>0.789</v>
      </c>
      <c r="F24" s="187" t="n">
        <v>15383.9</v>
      </c>
      <c r="G24" s="188" t="s">
        <v>109</v>
      </c>
      <c r="H24" s="189" t="s">
        <v>116</v>
      </c>
      <c r="I24" s="190" t="n">
        <v>2.84232</v>
      </c>
      <c r="J24" s="191" t="n">
        <v>0.587</v>
      </c>
      <c r="K24" s="192" t="n">
        <v>0.193</v>
      </c>
      <c r="L24" s="192" t="n">
        <v>0.124</v>
      </c>
      <c r="M24" s="192" t="n">
        <v>0.02</v>
      </c>
      <c r="N24" s="192" t="n">
        <v>0.066</v>
      </c>
      <c r="O24" s="192" t="n">
        <v>0.58</v>
      </c>
      <c r="P24" s="193" t="n">
        <v>1.571</v>
      </c>
      <c r="Q24" s="191" t="n">
        <v>0.772</v>
      </c>
      <c r="R24" s="192" t="n">
        <v>0.279</v>
      </c>
      <c r="S24" s="192" t="n">
        <v>0.188</v>
      </c>
      <c r="T24" s="192" t="n">
        <v>0.059</v>
      </c>
      <c r="U24" s="192" t="n">
        <v>0.066</v>
      </c>
      <c r="V24" s="192" t="n">
        <v>0.812</v>
      </c>
      <c r="W24" s="194" t="n">
        <v>2.177</v>
      </c>
      <c r="X24" s="191" t="n">
        <v>0.587</v>
      </c>
      <c r="Y24" s="192" t="n">
        <v>0.193</v>
      </c>
      <c r="Z24" s="192" t="n">
        <v>0.23</v>
      </c>
      <c r="AA24" s="192" t="n">
        <v>0.08</v>
      </c>
      <c r="AB24" s="192" t="n">
        <v>0.066</v>
      </c>
      <c r="AC24" s="195" t="n">
        <v>1.157</v>
      </c>
      <c r="AD24" s="196" t="n">
        <v>-1.02</v>
      </c>
      <c r="AE24" s="197" t="n">
        <v>0.648</v>
      </c>
      <c r="AF24" s="198" t="n">
        <v>1.882</v>
      </c>
      <c r="AG24" s="90"/>
      <c r="AH24" s="90"/>
      <c r="AI24" s="90"/>
      <c r="AJ24" s="90"/>
      <c r="AK24" s="90"/>
      <c r="AL24" s="90"/>
      <c r="AM24" s="90"/>
      <c r="AN24" s="90"/>
      <c r="AO24" s="90"/>
      <c r="AP24" s="90"/>
      <c r="AQ24" s="199"/>
      <c r="AR24" s="199"/>
      <c r="AS24" s="199"/>
      <c r="AT24" s="199"/>
      <c r="AU24" s="199"/>
      <c r="AV24" s="199"/>
      <c r="AW24" s="199"/>
      <c r="AX24" s="199"/>
      <c r="AY24" s="199"/>
      <c r="AZ24" s="199"/>
      <c r="BA24" s="199"/>
      <c r="BB24" s="199"/>
      <c r="BC24" s="199"/>
      <c r="BD24" s="199"/>
      <c r="BE24" s="199"/>
      <c r="BF24" s="199"/>
      <c r="BG24" s="199"/>
      <c r="BH24" s="199"/>
      <c r="BI24" s="199"/>
      <c r="BJ24" s="199"/>
      <c r="BK24" s="199"/>
      <c r="BL24" s="199"/>
      <c r="BM24" s="199"/>
      <c r="BN24" s="199"/>
      <c r="BO24" s="199"/>
      <c r="BP24" s="199"/>
      <c r="BQ24" s="199"/>
      <c r="BR24" s="199"/>
      <c r="BS24" s="199"/>
      <c r="BT24" s="199"/>
      <c r="BU24" s="199"/>
      <c r="BV24" s="199"/>
      <c r="BW24" s="199"/>
      <c r="BX24" s="199"/>
      <c r="BY24" s="199"/>
      <c r="BZ24" s="199"/>
      <c r="CA24" s="199"/>
      <c r="CB24" s="199"/>
      <c r="CC24" s="199"/>
      <c r="CD24" s="199"/>
      <c r="CE24" s="199"/>
      <c r="CF24" s="199"/>
      <c r="CG24" s="199"/>
      <c r="CH24" s="199"/>
      <c r="CI24" s="199"/>
      <c r="CJ24" s="199"/>
      <c r="CK24" s="199"/>
      <c r="CL24" s="199"/>
      <c r="CM24" s="199"/>
      <c r="CN24" s="199"/>
      <c r="CO24" s="199"/>
      <c r="CP24" s="199"/>
      <c r="CQ24" s="199"/>
      <c r="CR24" s="199"/>
      <c r="CS24" s="199"/>
      <c r="CT24" s="199"/>
      <c r="CU24" s="199"/>
      <c r="CV24" s="199"/>
      <c r="CW24" s="199"/>
      <c r="CX24" s="199"/>
      <c r="CY24" s="199"/>
      <c r="CZ24" s="199"/>
      <c r="DA24" s="199"/>
      <c r="DB24" s="199"/>
      <c r="DC24" s="199"/>
      <c r="DD24" s="199"/>
      <c r="DE24" s="199"/>
      <c r="DF24" s="199"/>
      <c r="DG24" s="199"/>
      <c r="DH24" s="199"/>
      <c r="DI24" s="199"/>
      <c r="DJ24" s="199"/>
      <c r="DK24" s="199"/>
      <c r="DL24" s="199"/>
      <c r="DM24" s="199"/>
      <c r="DN24" s="199"/>
      <c r="DO24" s="199"/>
      <c r="DP24" s="199"/>
      <c r="DQ24" s="199"/>
      <c r="DR24" s="199"/>
      <c r="DS24" s="199"/>
      <c r="DT24" s="199"/>
      <c r="DU24" s="199"/>
      <c r="DV24" s="199"/>
      <c r="DW24" s="199"/>
      <c r="DX24" s="199"/>
      <c r="DY24" s="199"/>
      <c r="DZ24" s="199"/>
      <c r="EA24" s="199"/>
      <c r="EB24" s="199"/>
      <c r="EC24" s="199"/>
      <c r="ED24" s="199"/>
      <c r="EE24" s="199"/>
      <c r="EF24" s="199"/>
      <c r="EG24" s="199"/>
      <c r="EH24" s="199"/>
      <c r="EI24" s="199"/>
      <c r="EJ24" s="199"/>
      <c r="EK24" s="199"/>
      <c r="EL24" s="199"/>
      <c r="EM24" s="199"/>
      <c r="EN24" s="199"/>
    </row>
    <row r="25" customFormat="false" ht="15" hidden="false" customHeight="true" outlineLevel="0" collapsed="false">
      <c r="A25" s="183" t="s">
        <v>123</v>
      </c>
      <c r="B25" s="184" t="s">
        <v>121</v>
      </c>
      <c r="C25" s="185" t="n">
        <v>70.64</v>
      </c>
      <c r="D25" s="185" t="n">
        <v>77.13</v>
      </c>
      <c r="E25" s="186" t="n">
        <v>0.745</v>
      </c>
      <c r="F25" s="187" t="n">
        <v>12524.6</v>
      </c>
      <c r="G25" s="188" t="s">
        <v>103</v>
      </c>
      <c r="H25" s="189" t="s">
        <v>116</v>
      </c>
      <c r="I25" s="190" t="n">
        <v>44.9032</v>
      </c>
      <c r="J25" s="191" t="n">
        <v>0.345</v>
      </c>
      <c r="K25" s="192" t="n">
        <v>0.117</v>
      </c>
      <c r="L25" s="192" t="n">
        <v>0.079</v>
      </c>
      <c r="M25" s="192" t="n">
        <v>0.018</v>
      </c>
      <c r="N25" s="192" t="n">
        <v>0.029</v>
      </c>
      <c r="O25" s="192" t="n">
        <v>1.271</v>
      </c>
      <c r="P25" s="193" t="n">
        <v>1.859</v>
      </c>
      <c r="Q25" s="191" t="n">
        <v>0.622</v>
      </c>
      <c r="R25" s="192" t="n">
        <v>0.139</v>
      </c>
      <c r="S25" s="192" t="n">
        <v>0.153</v>
      </c>
      <c r="T25" s="192" t="n">
        <v>0.028</v>
      </c>
      <c r="U25" s="192" t="n">
        <v>0.029</v>
      </c>
      <c r="V25" s="192" t="n">
        <v>1.432</v>
      </c>
      <c r="W25" s="194" t="n">
        <v>2.403</v>
      </c>
      <c r="X25" s="191" t="n">
        <v>0.345</v>
      </c>
      <c r="Y25" s="192" t="n">
        <v>0.234</v>
      </c>
      <c r="Z25" s="192" t="n">
        <v>0.025</v>
      </c>
      <c r="AA25" s="192" t="n">
        <v>0.007</v>
      </c>
      <c r="AB25" s="192" t="n">
        <v>0.029</v>
      </c>
      <c r="AC25" s="195" t="n">
        <v>0.639</v>
      </c>
      <c r="AD25" s="196" t="n">
        <v>-1.764</v>
      </c>
      <c r="AE25" s="197" t="n">
        <v>0.716</v>
      </c>
      <c r="AF25" s="198" t="n">
        <v>3.761</v>
      </c>
      <c r="AG25" s="90"/>
      <c r="AH25" s="90"/>
      <c r="AI25" s="90"/>
      <c r="AJ25" s="90"/>
      <c r="AK25" s="90"/>
      <c r="AL25" s="90"/>
      <c r="AM25" s="90"/>
      <c r="AN25" s="90"/>
      <c r="AO25" s="90"/>
      <c r="AP25" s="90"/>
      <c r="AQ25" s="199"/>
      <c r="AR25" s="199"/>
      <c r="AS25" s="199"/>
      <c r="AT25" s="199"/>
      <c r="AU25" s="199"/>
      <c r="AV25" s="199"/>
      <c r="AW25" s="199"/>
      <c r="AX25" s="199"/>
      <c r="AY25" s="199"/>
      <c r="AZ25" s="199"/>
      <c r="BA25" s="199"/>
      <c r="BB25" s="199"/>
      <c r="BC25" s="199"/>
      <c r="BD25" s="199"/>
      <c r="BE25" s="199"/>
      <c r="BF25" s="199"/>
      <c r="BG25" s="199"/>
      <c r="BH25" s="199"/>
      <c r="BI25" s="199"/>
      <c r="BJ25" s="199"/>
      <c r="BK25" s="199"/>
      <c r="BL25" s="199"/>
      <c r="BM25" s="199"/>
      <c r="BN25" s="199"/>
      <c r="BO25" s="199"/>
      <c r="BP25" s="199"/>
      <c r="BQ25" s="199"/>
      <c r="BR25" s="199"/>
      <c r="BS25" s="199"/>
      <c r="BT25" s="199"/>
      <c r="BU25" s="199"/>
      <c r="BV25" s="199"/>
      <c r="BW25" s="199"/>
      <c r="BX25" s="199"/>
      <c r="BY25" s="199"/>
      <c r="BZ25" s="199"/>
      <c r="CA25" s="199"/>
      <c r="CB25" s="199"/>
      <c r="CC25" s="199"/>
      <c r="CD25" s="199"/>
      <c r="CE25" s="199"/>
      <c r="CF25" s="199"/>
      <c r="CG25" s="199"/>
      <c r="CH25" s="199"/>
      <c r="CI25" s="199"/>
      <c r="CJ25" s="199"/>
      <c r="CK25" s="199"/>
      <c r="CL25" s="199"/>
      <c r="CM25" s="199"/>
      <c r="CN25" s="199"/>
      <c r="CO25" s="199"/>
      <c r="CP25" s="199"/>
      <c r="CQ25" s="199"/>
      <c r="CR25" s="199"/>
      <c r="CS25" s="199"/>
      <c r="CT25" s="199"/>
      <c r="CU25" s="199"/>
      <c r="CV25" s="199"/>
      <c r="CW25" s="199"/>
      <c r="CX25" s="199"/>
      <c r="CY25" s="199"/>
      <c r="CZ25" s="199"/>
      <c r="DA25" s="199"/>
      <c r="DB25" s="199"/>
      <c r="DC25" s="199"/>
      <c r="DD25" s="199"/>
      <c r="DE25" s="199"/>
      <c r="DF25" s="199"/>
      <c r="DG25" s="199"/>
      <c r="DH25" s="199"/>
      <c r="DI25" s="199"/>
      <c r="DJ25" s="199"/>
      <c r="DK25" s="199"/>
      <c r="DL25" s="199"/>
      <c r="DM25" s="199"/>
      <c r="DN25" s="199"/>
      <c r="DO25" s="199"/>
      <c r="DP25" s="199"/>
      <c r="DQ25" s="199"/>
      <c r="DR25" s="199"/>
      <c r="DS25" s="199"/>
      <c r="DT25" s="199"/>
      <c r="DU25" s="199"/>
      <c r="DV25" s="199"/>
      <c r="DW25" s="199"/>
      <c r="DX25" s="199"/>
      <c r="DY25" s="199"/>
      <c r="DZ25" s="199"/>
      <c r="EA25" s="199"/>
      <c r="EB25" s="199"/>
      <c r="EC25" s="199"/>
      <c r="ED25" s="199"/>
      <c r="EE25" s="199"/>
      <c r="EF25" s="199"/>
      <c r="EG25" s="199"/>
      <c r="EH25" s="199"/>
      <c r="EI25" s="199"/>
      <c r="EJ25" s="199"/>
      <c r="EK25" s="199"/>
      <c r="EL25" s="199"/>
      <c r="EM25" s="199"/>
      <c r="EN25" s="199"/>
    </row>
    <row r="26" customFormat="false" ht="15" hidden="false" customHeight="true" outlineLevel="0" collapsed="false">
      <c r="A26" s="183" t="s">
        <v>124</v>
      </c>
      <c r="B26" s="184" t="s">
        <v>121</v>
      </c>
      <c r="C26" s="185" t="n">
        <v>51.58</v>
      </c>
      <c r="D26" s="185" t="n">
        <v>61.93</v>
      </c>
      <c r="E26" s="186" t="n">
        <v>0.591</v>
      </c>
      <c r="F26" s="187" t="n">
        <v>5880.91</v>
      </c>
      <c r="G26" s="188" t="s">
        <v>103</v>
      </c>
      <c r="H26" s="189" t="s">
        <v>114</v>
      </c>
      <c r="I26" s="190" t="n">
        <v>35.589</v>
      </c>
      <c r="J26" s="191" t="n">
        <v>0.17</v>
      </c>
      <c r="K26" s="192" t="n">
        <v>0.087</v>
      </c>
      <c r="L26" s="192" t="n">
        <v>0.082</v>
      </c>
      <c r="M26" s="192" t="n">
        <v>0.059</v>
      </c>
      <c r="N26" s="192" t="n">
        <v>0.044</v>
      </c>
      <c r="O26" s="192" t="n">
        <v>0.231</v>
      </c>
      <c r="P26" s="193" t="n">
        <v>0.673</v>
      </c>
      <c r="Q26" s="191" t="n">
        <v>0.257</v>
      </c>
      <c r="R26" s="192" t="n">
        <v>0.104</v>
      </c>
      <c r="S26" s="192" t="n">
        <v>0.089</v>
      </c>
      <c r="T26" s="192" t="n">
        <v>0.06</v>
      </c>
      <c r="U26" s="192" t="n">
        <v>0.044</v>
      </c>
      <c r="V26" s="192" t="n">
        <v>0.266</v>
      </c>
      <c r="W26" s="194" t="n">
        <v>0.82</v>
      </c>
      <c r="X26" s="191" t="n">
        <v>0.17</v>
      </c>
      <c r="Y26" s="192" t="n">
        <v>0.625</v>
      </c>
      <c r="Z26" s="192" t="n">
        <v>0.422</v>
      </c>
      <c r="AA26" s="192" t="n">
        <v>0.151</v>
      </c>
      <c r="AB26" s="192" t="n">
        <v>0.044</v>
      </c>
      <c r="AC26" s="195" t="n">
        <v>1.413</v>
      </c>
      <c r="AD26" s="196" t="n">
        <v>0.593</v>
      </c>
      <c r="AE26" s="197" t="n">
        <v>0.244</v>
      </c>
      <c r="AF26" s="198" t="n">
        <v>0.58</v>
      </c>
      <c r="AG26" s="90"/>
      <c r="AH26" s="90"/>
      <c r="AI26" s="90"/>
      <c r="AJ26" s="90"/>
      <c r="AK26" s="90"/>
      <c r="AL26" s="90"/>
      <c r="AM26" s="90"/>
      <c r="AN26" s="90"/>
      <c r="AO26" s="90"/>
      <c r="AP26" s="90"/>
      <c r="AQ26" s="199"/>
      <c r="AR26" s="199"/>
      <c r="AS26" s="199"/>
      <c r="AT26" s="199"/>
      <c r="AU26" s="199"/>
      <c r="AV26" s="199"/>
      <c r="AW26" s="199"/>
      <c r="AX26" s="199"/>
      <c r="AY26" s="199"/>
      <c r="AZ26" s="199"/>
      <c r="BA26" s="199"/>
      <c r="BB26" s="199"/>
      <c r="BC26" s="199"/>
      <c r="BD26" s="199"/>
      <c r="BE26" s="199"/>
      <c r="BF26" s="199"/>
      <c r="BG26" s="199"/>
      <c r="BH26" s="199"/>
      <c r="BI26" s="199"/>
      <c r="BJ26" s="199"/>
      <c r="BK26" s="199"/>
      <c r="BL26" s="199"/>
      <c r="BM26" s="199"/>
      <c r="BN26" s="199"/>
      <c r="BO26" s="199"/>
      <c r="BP26" s="199"/>
      <c r="BQ26" s="199"/>
      <c r="BR26" s="199"/>
      <c r="BS26" s="199"/>
      <c r="BT26" s="199"/>
      <c r="BU26" s="199"/>
      <c r="BV26" s="199"/>
      <c r="BW26" s="199"/>
      <c r="BX26" s="199"/>
      <c r="BY26" s="199"/>
      <c r="BZ26" s="199"/>
      <c r="CA26" s="199"/>
      <c r="CB26" s="199"/>
      <c r="CC26" s="199"/>
      <c r="CD26" s="199"/>
      <c r="CE26" s="199"/>
      <c r="CF26" s="199"/>
      <c r="CG26" s="199"/>
      <c r="CH26" s="199"/>
      <c r="CI26" s="199"/>
      <c r="CJ26" s="199"/>
      <c r="CK26" s="199"/>
      <c r="CL26" s="199"/>
      <c r="CM26" s="199"/>
      <c r="CN26" s="199"/>
      <c r="CO26" s="199"/>
      <c r="CP26" s="199"/>
      <c r="CQ26" s="199"/>
      <c r="CR26" s="199"/>
      <c r="CS26" s="199"/>
      <c r="CT26" s="199"/>
      <c r="CU26" s="199"/>
      <c r="CV26" s="199"/>
      <c r="CW26" s="199"/>
      <c r="CX26" s="199"/>
      <c r="CY26" s="199"/>
      <c r="CZ26" s="199"/>
      <c r="DA26" s="199"/>
      <c r="DB26" s="199"/>
      <c r="DC26" s="199"/>
      <c r="DD26" s="199"/>
      <c r="DE26" s="199"/>
      <c r="DF26" s="199"/>
      <c r="DG26" s="199"/>
      <c r="DH26" s="199"/>
      <c r="DI26" s="199"/>
      <c r="DJ26" s="199"/>
      <c r="DK26" s="199"/>
      <c r="DL26" s="199"/>
      <c r="DM26" s="199"/>
      <c r="DN26" s="199"/>
      <c r="DO26" s="199"/>
      <c r="DP26" s="199"/>
      <c r="DQ26" s="199"/>
      <c r="DR26" s="199"/>
      <c r="DS26" s="199"/>
      <c r="DT26" s="199"/>
      <c r="DU26" s="199"/>
      <c r="DV26" s="199"/>
      <c r="DW26" s="199"/>
      <c r="DX26" s="199"/>
      <c r="DY26" s="199"/>
      <c r="DZ26" s="199"/>
      <c r="EA26" s="199"/>
      <c r="EB26" s="199"/>
      <c r="EC26" s="199"/>
      <c r="ED26" s="199"/>
      <c r="EE26" s="199"/>
      <c r="EF26" s="199"/>
      <c r="EG26" s="199"/>
      <c r="EH26" s="199"/>
      <c r="EI26" s="199"/>
      <c r="EJ26" s="199"/>
      <c r="EK26" s="199"/>
      <c r="EL26" s="199"/>
      <c r="EM26" s="199"/>
      <c r="EN26" s="199"/>
    </row>
    <row r="27" customFormat="false" ht="15" hidden="false" customHeight="true" outlineLevel="0" collapsed="false">
      <c r="A27" s="183" t="s">
        <v>125</v>
      </c>
      <c r="B27" s="184" t="s">
        <v>126</v>
      </c>
      <c r="C27" s="185"/>
      <c r="D27" s="185" t="n">
        <v>79.24</v>
      </c>
      <c r="E27" s="186" t="n">
        <v>0.826</v>
      </c>
      <c r="F27" s="187" t="n">
        <v>19966</v>
      </c>
      <c r="G27" s="188" t="s">
        <v>105</v>
      </c>
      <c r="H27" s="189" t="s">
        <v>118</v>
      </c>
      <c r="I27" s="190" t="n">
        <v>0.093763</v>
      </c>
      <c r="J27" s="191"/>
      <c r="K27" s="192"/>
      <c r="L27" s="192"/>
      <c r="M27" s="192"/>
      <c r="N27" s="192"/>
      <c r="O27" s="192"/>
      <c r="P27" s="193" t="n">
        <v>3.23</v>
      </c>
      <c r="Q27" s="191"/>
      <c r="R27" s="192"/>
      <c r="S27" s="192"/>
      <c r="T27" s="192"/>
      <c r="U27" s="192"/>
      <c r="V27" s="192"/>
      <c r="W27" s="194" t="n">
        <v>5.705</v>
      </c>
      <c r="X27" s="191"/>
      <c r="Y27" s="192"/>
      <c r="Z27" s="192"/>
      <c r="AA27" s="192"/>
      <c r="AB27" s="192"/>
      <c r="AC27" s="195" t="n">
        <v>0.9</v>
      </c>
      <c r="AD27" s="196" t="n">
        <v>-4.805</v>
      </c>
      <c r="AE27" s="197" t="n">
        <v>1.699</v>
      </c>
      <c r="AF27" s="198" t="n">
        <v>6.339</v>
      </c>
      <c r="AG27" s="90"/>
      <c r="AH27" s="90"/>
      <c r="AI27" s="90"/>
      <c r="AJ27" s="90"/>
      <c r="AK27" s="90"/>
      <c r="AL27" s="90"/>
      <c r="AM27" s="90"/>
      <c r="AN27" s="90"/>
      <c r="AO27" s="90"/>
      <c r="AP27" s="90"/>
      <c r="AQ27" s="199"/>
      <c r="AR27" s="199"/>
      <c r="AS27" s="199"/>
      <c r="AT27" s="199"/>
      <c r="AU27" s="199"/>
      <c r="AV27" s="199"/>
      <c r="AW27" s="199"/>
      <c r="AX27" s="199"/>
      <c r="AY27" s="199"/>
      <c r="AZ27" s="199"/>
      <c r="BA27" s="199"/>
      <c r="BB27" s="199"/>
      <c r="BC27" s="199"/>
      <c r="BD27" s="199"/>
      <c r="BE27" s="199"/>
      <c r="BF27" s="199"/>
      <c r="BG27" s="199"/>
      <c r="BH27" s="199"/>
      <c r="BI27" s="199"/>
      <c r="BJ27" s="199"/>
      <c r="BK27" s="199"/>
      <c r="BL27" s="199"/>
      <c r="BM27" s="199"/>
      <c r="BN27" s="199"/>
      <c r="BO27" s="199"/>
      <c r="BP27" s="199"/>
      <c r="BQ27" s="199"/>
      <c r="BR27" s="199"/>
      <c r="BS27" s="199"/>
      <c r="BT27" s="199"/>
      <c r="BU27" s="199"/>
      <c r="BV27" s="199"/>
      <c r="BW27" s="199"/>
      <c r="BX27" s="199"/>
      <c r="BY27" s="199"/>
      <c r="BZ27" s="199"/>
      <c r="CA27" s="199"/>
      <c r="CB27" s="199"/>
      <c r="CC27" s="199"/>
      <c r="CD27" s="199"/>
      <c r="CE27" s="199"/>
      <c r="CF27" s="199"/>
      <c r="CG27" s="199"/>
      <c r="CH27" s="199"/>
      <c r="CI27" s="199"/>
      <c r="CJ27" s="199"/>
      <c r="CK27" s="199"/>
      <c r="CL27" s="199"/>
      <c r="CM27" s="199"/>
      <c r="CN27" s="199"/>
      <c r="CO27" s="199"/>
      <c r="CP27" s="199"/>
      <c r="CQ27" s="199"/>
      <c r="CR27" s="199"/>
      <c r="CS27" s="199"/>
      <c r="CT27" s="199"/>
      <c r="CU27" s="199"/>
      <c r="CV27" s="199"/>
      <c r="CW27" s="199"/>
      <c r="CX27" s="199"/>
      <c r="CY27" s="199"/>
      <c r="CZ27" s="199"/>
      <c r="DA27" s="199"/>
      <c r="DB27" s="199"/>
      <c r="DC27" s="199"/>
      <c r="DD27" s="199"/>
      <c r="DE27" s="199"/>
      <c r="DF27" s="199"/>
      <c r="DG27" s="199"/>
      <c r="DH27" s="199"/>
      <c r="DI27" s="199"/>
      <c r="DJ27" s="199"/>
      <c r="DK27" s="199"/>
      <c r="DL27" s="199"/>
      <c r="DM27" s="199"/>
      <c r="DN27" s="199"/>
      <c r="DO27" s="199"/>
      <c r="DP27" s="199"/>
      <c r="DQ27" s="199"/>
      <c r="DR27" s="199"/>
      <c r="DS27" s="199"/>
      <c r="DT27" s="199"/>
      <c r="DU27" s="199"/>
      <c r="DV27" s="199"/>
      <c r="DW27" s="199"/>
      <c r="DX27" s="199"/>
      <c r="DY27" s="199"/>
      <c r="DZ27" s="199"/>
      <c r="EA27" s="199"/>
      <c r="EB27" s="199"/>
      <c r="EC27" s="199"/>
      <c r="ED27" s="199"/>
      <c r="EE27" s="199"/>
      <c r="EF27" s="199"/>
      <c r="EG27" s="199"/>
      <c r="EH27" s="199"/>
      <c r="EI27" s="199"/>
      <c r="EJ27" s="199"/>
      <c r="EK27" s="199"/>
      <c r="EL27" s="199"/>
      <c r="EM27" s="199"/>
      <c r="EN27" s="199"/>
    </row>
    <row r="28" customFormat="false" ht="15" hidden="false" customHeight="true" outlineLevel="0" collapsed="false">
      <c r="A28" s="183" t="s">
        <v>127</v>
      </c>
      <c r="B28" s="184" t="s">
        <v>121</v>
      </c>
      <c r="C28" s="185" t="n">
        <v>74.68</v>
      </c>
      <c r="D28" s="185" t="n">
        <v>76.06</v>
      </c>
      <c r="E28" s="186" t="n">
        <v>0.849</v>
      </c>
      <c r="F28" s="187" t="n">
        <v>22461.4</v>
      </c>
      <c r="G28" s="188" t="s">
        <v>110</v>
      </c>
      <c r="H28" s="189" t="s">
        <v>116</v>
      </c>
      <c r="I28" s="190" t="n">
        <v>45.5103</v>
      </c>
      <c r="J28" s="191" t="n">
        <v>2.457</v>
      </c>
      <c r="K28" s="192" t="n">
        <v>0.717</v>
      </c>
      <c r="L28" s="192" t="n">
        <v>0.271</v>
      </c>
      <c r="M28" s="192" t="n">
        <v>0.216</v>
      </c>
      <c r="N28" s="192" t="n">
        <v>0.094</v>
      </c>
      <c r="O28" s="192" t="n">
        <v>1.406</v>
      </c>
      <c r="P28" s="193" t="n">
        <v>5.161</v>
      </c>
      <c r="Q28" s="191" t="n">
        <v>1.059</v>
      </c>
      <c r="R28" s="192" t="n">
        <v>0.444</v>
      </c>
      <c r="S28" s="192" t="n">
        <v>0.301</v>
      </c>
      <c r="T28" s="192" t="n">
        <v>0.098</v>
      </c>
      <c r="U28" s="192" t="n">
        <v>0.094</v>
      </c>
      <c r="V28" s="192" t="n">
        <v>1.232</v>
      </c>
      <c r="W28" s="194" t="n">
        <v>3.227</v>
      </c>
      <c r="X28" s="191" t="n">
        <v>2.457</v>
      </c>
      <c r="Y28" s="192" t="n">
        <v>1.162</v>
      </c>
      <c r="Z28" s="192" t="n">
        <v>0.605</v>
      </c>
      <c r="AA28" s="192" t="n">
        <v>1.505</v>
      </c>
      <c r="AB28" s="192" t="n">
        <v>0.094</v>
      </c>
      <c r="AC28" s="195" t="n">
        <v>5.823</v>
      </c>
      <c r="AD28" s="196" t="n">
        <v>2.596</v>
      </c>
      <c r="AE28" s="197" t="n">
        <v>0.961</v>
      </c>
      <c r="AF28" s="198" t="n">
        <v>0.554</v>
      </c>
      <c r="AG28" s="90"/>
      <c r="AH28" s="90"/>
      <c r="AI28" s="90"/>
      <c r="AJ28" s="90"/>
      <c r="AL28" s="90"/>
      <c r="AM28" s="90"/>
      <c r="AN28" s="90"/>
      <c r="AO28" s="90"/>
      <c r="AP28" s="90"/>
      <c r="AQ28" s="199"/>
      <c r="AR28" s="199"/>
      <c r="AS28" s="199"/>
      <c r="AT28" s="199"/>
      <c r="AU28" s="199"/>
      <c r="AV28" s="199"/>
      <c r="AW28" s="199"/>
      <c r="AX28" s="199"/>
      <c r="AY28" s="199"/>
      <c r="AZ28" s="199"/>
      <c r="BA28" s="199"/>
      <c r="BB28" s="199"/>
      <c r="BC28" s="199"/>
      <c r="BD28" s="199"/>
      <c r="BE28" s="199"/>
      <c r="BF28" s="199"/>
      <c r="BG28" s="199"/>
      <c r="BH28" s="199"/>
      <c r="BI28" s="199"/>
      <c r="BJ28" s="199"/>
      <c r="BK28" s="199"/>
      <c r="BL28" s="199"/>
      <c r="BM28" s="199"/>
      <c r="BN28" s="199"/>
      <c r="BO28" s="199"/>
      <c r="BP28" s="199"/>
      <c r="BQ28" s="199"/>
      <c r="BR28" s="199"/>
      <c r="BS28" s="199"/>
      <c r="BT28" s="199"/>
      <c r="BU28" s="199"/>
      <c r="BV28" s="199"/>
      <c r="BW28" s="199"/>
      <c r="BX28" s="199"/>
      <c r="BY28" s="199"/>
      <c r="BZ28" s="199"/>
      <c r="CA28" s="199"/>
      <c r="CB28" s="199"/>
      <c r="CC28" s="199"/>
      <c r="CD28" s="199"/>
      <c r="CE28" s="199"/>
      <c r="CF28" s="199"/>
      <c r="CG28" s="199"/>
      <c r="CH28" s="199"/>
      <c r="CI28" s="199"/>
      <c r="CJ28" s="199"/>
      <c r="CK28" s="199"/>
      <c r="CL28" s="199"/>
      <c r="CM28" s="199"/>
      <c r="CN28" s="199"/>
      <c r="CO28" s="199"/>
      <c r="CP28" s="199"/>
      <c r="CQ28" s="199"/>
      <c r="CR28" s="199"/>
      <c r="CS28" s="199"/>
      <c r="CT28" s="199"/>
      <c r="CU28" s="199"/>
      <c r="CV28" s="199"/>
      <c r="CW28" s="199"/>
      <c r="CX28" s="199"/>
      <c r="CY28" s="199"/>
      <c r="CZ28" s="199"/>
      <c r="DA28" s="199"/>
      <c r="DB28" s="199"/>
      <c r="DC28" s="199"/>
      <c r="DD28" s="199"/>
      <c r="DE28" s="199"/>
      <c r="DF28" s="199"/>
      <c r="DG28" s="199"/>
      <c r="DH28" s="199"/>
      <c r="DI28" s="199"/>
      <c r="DJ28" s="199"/>
      <c r="DK28" s="199"/>
      <c r="DL28" s="199"/>
      <c r="DM28" s="199"/>
      <c r="DN28" s="199"/>
      <c r="DO28" s="199"/>
      <c r="DP28" s="199"/>
      <c r="DQ28" s="199"/>
      <c r="DR28" s="199"/>
      <c r="DS28" s="199"/>
      <c r="DT28" s="199"/>
      <c r="DU28" s="199"/>
      <c r="DV28" s="199"/>
      <c r="DW28" s="199"/>
      <c r="DX28" s="199"/>
      <c r="DY28" s="199"/>
      <c r="DZ28" s="199"/>
      <c r="EA28" s="199"/>
      <c r="EB28" s="199"/>
      <c r="EC28" s="199"/>
      <c r="ED28" s="199"/>
      <c r="EE28" s="199"/>
      <c r="EF28" s="199"/>
      <c r="EG28" s="199"/>
      <c r="EH28" s="199"/>
      <c r="EI28" s="199"/>
      <c r="EJ28" s="199"/>
      <c r="EK28" s="199"/>
      <c r="EL28" s="199"/>
      <c r="EM28" s="199"/>
      <c r="EN28" s="199"/>
    </row>
    <row r="29" customFormat="false" ht="15" hidden="false" customHeight="true" outlineLevel="0" collapsed="false">
      <c r="A29" s="183" t="s">
        <v>128</v>
      </c>
      <c r="B29" s="184" t="s">
        <v>121</v>
      </c>
      <c r="C29" s="185" t="n">
        <v>74.32</v>
      </c>
      <c r="D29" s="185" t="n">
        <v>73.37</v>
      </c>
      <c r="E29" s="186" t="n">
        <v>0.786</v>
      </c>
      <c r="F29" s="187" t="n">
        <v>15070.7</v>
      </c>
      <c r="G29" s="188" t="s">
        <v>107</v>
      </c>
      <c r="H29" s="189" t="s">
        <v>114</v>
      </c>
      <c r="I29" s="190" t="n">
        <v>2.78047</v>
      </c>
      <c r="J29" s="191" t="n">
        <v>0.406</v>
      </c>
      <c r="K29" s="192" t="n">
        <v>0.198</v>
      </c>
      <c r="L29" s="192" t="n">
        <v>0.101</v>
      </c>
      <c r="M29" s="192" t="n">
        <v>0.001</v>
      </c>
      <c r="N29" s="192" t="n">
        <v>0.027</v>
      </c>
      <c r="O29" s="192" t="n">
        <v>0.919</v>
      </c>
      <c r="P29" s="193" t="n">
        <v>1.652</v>
      </c>
      <c r="Q29" s="191" t="n">
        <v>0.692</v>
      </c>
      <c r="R29" s="192" t="n">
        <v>0.243</v>
      </c>
      <c r="S29" s="192" t="n">
        <v>0.201</v>
      </c>
      <c r="T29" s="192" t="n">
        <v>0.001</v>
      </c>
      <c r="U29" s="192" t="n">
        <v>0.027</v>
      </c>
      <c r="V29" s="192" t="n">
        <v>1.462</v>
      </c>
      <c r="W29" s="194" t="n">
        <v>2.625</v>
      </c>
      <c r="X29" s="191" t="n">
        <v>0.406</v>
      </c>
      <c r="Y29" s="192" t="n">
        <v>0.279</v>
      </c>
      <c r="Z29" s="192" t="n">
        <v>0.101</v>
      </c>
      <c r="AA29" s="192" t="n">
        <v>0.017</v>
      </c>
      <c r="AB29" s="192" t="n">
        <v>0.027</v>
      </c>
      <c r="AC29" s="195" t="n">
        <v>0.829</v>
      </c>
      <c r="AD29" s="196" t="n">
        <v>-1.796</v>
      </c>
      <c r="AE29" s="197" t="n">
        <v>0.782</v>
      </c>
      <c r="AF29" s="198" t="n">
        <v>3.166</v>
      </c>
      <c r="AG29" s="90"/>
      <c r="AH29" s="90"/>
      <c r="AI29" s="90"/>
      <c r="AJ29" s="90"/>
      <c r="AK29" s="90"/>
      <c r="AL29" s="90"/>
      <c r="AM29" s="90"/>
      <c r="AN29" s="90"/>
      <c r="AO29" s="90"/>
      <c r="AP29" s="90"/>
      <c r="AQ29" s="199"/>
      <c r="AR29" s="199"/>
      <c r="AS29" s="199"/>
      <c r="AT29" s="199"/>
      <c r="AU29" s="199"/>
      <c r="AV29" s="199"/>
      <c r="AW29" s="199"/>
      <c r="AX29" s="199"/>
      <c r="AY29" s="199"/>
      <c r="AZ29" s="199"/>
      <c r="BA29" s="199"/>
      <c r="BB29" s="199"/>
      <c r="BC29" s="199"/>
      <c r="BD29" s="199"/>
      <c r="BE29" s="199"/>
      <c r="BF29" s="199"/>
      <c r="BG29" s="199"/>
      <c r="BH29" s="199"/>
      <c r="BI29" s="199"/>
      <c r="BJ29" s="199"/>
      <c r="BK29" s="199"/>
      <c r="BL29" s="199"/>
      <c r="BM29" s="199"/>
      <c r="BN29" s="199"/>
      <c r="BO29" s="199"/>
      <c r="BP29" s="199"/>
      <c r="BQ29" s="199"/>
      <c r="BR29" s="199"/>
      <c r="BS29" s="199"/>
      <c r="BT29" s="199"/>
      <c r="BU29" s="199"/>
      <c r="BV29" s="199"/>
      <c r="BW29" s="199"/>
      <c r="BX29" s="199"/>
      <c r="BY29" s="199"/>
      <c r="BZ29" s="199"/>
      <c r="CA29" s="199"/>
      <c r="CB29" s="199"/>
      <c r="CC29" s="199"/>
      <c r="CD29" s="199"/>
      <c r="CE29" s="199"/>
      <c r="CF29" s="199"/>
      <c r="CG29" s="199"/>
      <c r="CH29" s="199"/>
      <c r="CI29" s="199"/>
      <c r="CJ29" s="199"/>
      <c r="CK29" s="199"/>
      <c r="CL29" s="199"/>
      <c r="CM29" s="199"/>
      <c r="CN29" s="199"/>
      <c r="CO29" s="199"/>
      <c r="CP29" s="199"/>
      <c r="CQ29" s="199"/>
      <c r="CR29" s="199"/>
      <c r="CS29" s="199"/>
      <c r="CT29" s="199"/>
      <c r="CU29" s="199"/>
      <c r="CV29" s="199"/>
      <c r="CW29" s="199"/>
      <c r="CX29" s="199"/>
      <c r="CY29" s="199"/>
      <c r="CZ29" s="199"/>
      <c r="DA29" s="199"/>
      <c r="DB29" s="199"/>
      <c r="DC29" s="199"/>
      <c r="DD29" s="199"/>
      <c r="DE29" s="199"/>
      <c r="DF29" s="199"/>
      <c r="DG29" s="199"/>
      <c r="DH29" s="199"/>
      <c r="DI29" s="199"/>
      <c r="DJ29" s="199"/>
      <c r="DK29" s="199"/>
      <c r="DL29" s="199"/>
      <c r="DM29" s="199"/>
      <c r="DN29" s="199"/>
      <c r="DO29" s="199"/>
      <c r="DP29" s="199"/>
      <c r="DQ29" s="199"/>
      <c r="DR29" s="199"/>
      <c r="DS29" s="199"/>
      <c r="DT29" s="199"/>
      <c r="DU29" s="199"/>
      <c r="DV29" s="199"/>
      <c r="DW29" s="199"/>
      <c r="DX29" s="199"/>
      <c r="DY29" s="199"/>
      <c r="DZ29" s="199"/>
      <c r="EA29" s="199"/>
      <c r="EB29" s="199"/>
      <c r="EC29" s="199"/>
      <c r="ED29" s="199"/>
      <c r="EE29" s="199"/>
      <c r="EF29" s="199"/>
      <c r="EG29" s="199"/>
      <c r="EH29" s="199"/>
      <c r="EI29" s="199"/>
      <c r="EJ29" s="199"/>
      <c r="EK29" s="199"/>
      <c r="EL29" s="199"/>
      <c r="EM29" s="199"/>
      <c r="EN29" s="199"/>
    </row>
    <row r="30" customFormat="false" ht="15" hidden="false" customHeight="true" outlineLevel="0" collapsed="false">
      <c r="A30" s="183" t="s">
        <v>129</v>
      </c>
      <c r="B30" s="184" t="s">
        <v>121</v>
      </c>
      <c r="C30" s="185" t="n">
        <v>76.39</v>
      </c>
      <c r="D30" s="185" t="n">
        <v>83.2</v>
      </c>
      <c r="E30" s="186" t="n">
        <v>0.946</v>
      </c>
      <c r="F30" s="187" t="n">
        <v>52517.2</v>
      </c>
      <c r="G30" s="188" t="s">
        <v>104</v>
      </c>
      <c r="H30" s="189" t="s">
        <v>118</v>
      </c>
      <c r="I30" s="190" t="n">
        <v>26.1774</v>
      </c>
      <c r="J30" s="191" t="n">
        <v>3.06</v>
      </c>
      <c r="K30" s="192" t="n">
        <v>2.175</v>
      </c>
      <c r="L30" s="192" t="n">
        <v>0.767</v>
      </c>
      <c r="M30" s="192" t="n">
        <v>0.057</v>
      </c>
      <c r="N30" s="192" t="n">
        <v>0.057</v>
      </c>
      <c r="O30" s="192" t="n">
        <v>4.921</v>
      </c>
      <c r="P30" s="193" t="n">
        <v>11.036</v>
      </c>
      <c r="Q30" s="191" t="n">
        <v>0.934</v>
      </c>
      <c r="R30" s="192" t="n">
        <v>0.618</v>
      </c>
      <c r="S30" s="192" t="n">
        <v>0.84</v>
      </c>
      <c r="T30" s="192" t="n">
        <v>0.124</v>
      </c>
      <c r="U30" s="192" t="n">
        <v>0.057</v>
      </c>
      <c r="V30" s="192" t="n">
        <v>4.734</v>
      </c>
      <c r="W30" s="194" t="n">
        <v>7.307</v>
      </c>
      <c r="X30" s="191" t="n">
        <v>3.06</v>
      </c>
      <c r="Y30" s="192" t="n">
        <v>4.433</v>
      </c>
      <c r="Z30" s="192" t="n">
        <v>1.917</v>
      </c>
      <c r="AA30" s="192" t="n">
        <v>2.785</v>
      </c>
      <c r="AB30" s="192" t="n">
        <v>0.057</v>
      </c>
      <c r="AC30" s="195" t="n">
        <v>12.252</v>
      </c>
      <c r="AD30" s="196" t="n">
        <v>4.945</v>
      </c>
      <c r="AE30" s="197" t="n">
        <v>2.176</v>
      </c>
      <c r="AF30" s="198" t="n">
        <v>0.596</v>
      </c>
      <c r="AG30" s="90"/>
      <c r="AH30" s="90"/>
      <c r="AI30" s="90"/>
      <c r="AJ30" s="90"/>
      <c r="AK30" s="90"/>
      <c r="AL30" s="90"/>
      <c r="AM30" s="90"/>
      <c r="AN30" s="90"/>
      <c r="AO30" s="90"/>
      <c r="AP30" s="90"/>
      <c r="AQ30" s="199"/>
      <c r="AR30" s="199"/>
      <c r="AS30" s="199"/>
      <c r="AT30" s="199"/>
      <c r="AU30" s="199"/>
      <c r="AV30" s="199"/>
      <c r="AW30" s="199"/>
      <c r="AX30" s="199"/>
      <c r="AY30" s="199"/>
      <c r="AZ30" s="199"/>
      <c r="BA30" s="199"/>
      <c r="BB30" s="199"/>
      <c r="BC30" s="199"/>
      <c r="BD30" s="199"/>
      <c r="BE30" s="199"/>
      <c r="BF30" s="199"/>
      <c r="BG30" s="199"/>
      <c r="BH30" s="199"/>
      <c r="BI30" s="199"/>
      <c r="BJ30" s="199"/>
      <c r="BK30" s="199"/>
      <c r="BL30" s="199"/>
      <c r="BM30" s="199"/>
      <c r="BN30" s="199"/>
      <c r="BO30" s="199"/>
      <c r="BP30" s="199"/>
      <c r="BQ30" s="199"/>
      <c r="BR30" s="199"/>
      <c r="BS30" s="199"/>
      <c r="BT30" s="199"/>
      <c r="BU30" s="199"/>
      <c r="BV30" s="199"/>
      <c r="BW30" s="199"/>
      <c r="BX30" s="199"/>
      <c r="BY30" s="199"/>
      <c r="BZ30" s="199"/>
      <c r="CA30" s="199"/>
      <c r="CB30" s="199"/>
      <c r="CC30" s="199"/>
      <c r="CD30" s="199"/>
      <c r="CE30" s="199"/>
      <c r="CF30" s="199"/>
      <c r="CG30" s="199"/>
      <c r="CH30" s="199"/>
      <c r="CI30" s="199"/>
      <c r="CJ30" s="199"/>
      <c r="CK30" s="199"/>
      <c r="CL30" s="199"/>
      <c r="CM30" s="199"/>
      <c r="CN30" s="199"/>
      <c r="CO30" s="199"/>
      <c r="CP30" s="199"/>
      <c r="CQ30" s="199"/>
      <c r="CR30" s="199"/>
      <c r="CS30" s="199"/>
      <c r="CT30" s="199"/>
      <c r="CU30" s="199"/>
      <c r="CV30" s="199"/>
      <c r="CW30" s="199"/>
      <c r="CX30" s="199"/>
      <c r="CY30" s="199"/>
      <c r="CZ30" s="199"/>
      <c r="DA30" s="199"/>
      <c r="DB30" s="199"/>
      <c r="DC30" s="199"/>
      <c r="DD30" s="199"/>
      <c r="DE30" s="199"/>
      <c r="DF30" s="199"/>
      <c r="DG30" s="199"/>
      <c r="DH30" s="199"/>
      <c r="DI30" s="199"/>
      <c r="DJ30" s="199"/>
      <c r="DK30" s="199"/>
      <c r="DL30" s="199"/>
      <c r="DM30" s="199"/>
      <c r="DN30" s="199"/>
      <c r="DO30" s="199"/>
      <c r="DP30" s="199"/>
      <c r="DQ30" s="199"/>
      <c r="DR30" s="199"/>
      <c r="DS30" s="199"/>
      <c r="DT30" s="199"/>
      <c r="DU30" s="199"/>
      <c r="DV30" s="199"/>
      <c r="DW30" s="199"/>
      <c r="DX30" s="199"/>
      <c r="DY30" s="199"/>
      <c r="DZ30" s="199"/>
      <c r="EA30" s="199"/>
      <c r="EB30" s="199"/>
      <c r="EC30" s="199"/>
      <c r="ED30" s="199"/>
      <c r="EE30" s="199"/>
      <c r="EF30" s="199"/>
      <c r="EG30" s="199"/>
      <c r="EH30" s="199"/>
      <c r="EI30" s="199"/>
      <c r="EJ30" s="199"/>
      <c r="EK30" s="199"/>
      <c r="EL30" s="199"/>
      <c r="EM30" s="199"/>
      <c r="EN30" s="199"/>
    </row>
    <row r="31" customFormat="false" ht="15" hidden="false" customHeight="true" outlineLevel="0" collapsed="false">
      <c r="A31" s="183" t="s">
        <v>130</v>
      </c>
      <c r="B31" s="184" t="s">
        <v>121</v>
      </c>
      <c r="C31" s="185" t="n">
        <v>83.71</v>
      </c>
      <c r="D31" s="185" t="n">
        <v>81.09</v>
      </c>
      <c r="E31" s="186" t="n">
        <v>0.926</v>
      </c>
      <c r="F31" s="187" t="n">
        <v>56601.5</v>
      </c>
      <c r="G31" s="188" t="s">
        <v>106</v>
      </c>
      <c r="H31" s="189" t="s">
        <v>118</v>
      </c>
      <c r="I31" s="190" t="n">
        <v>8.93962</v>
      </c>
      <c r="J31" s="191" t="n">
        <v>0.566</v>
      </c>
      <c r="K31" s="192" t="n">
        <v>0.129</v>
      </c>
      <c r="L31" s="192" t="n">
        <v>1.348</v>
      </c>
      <c r="M31" s="192" t="n">
        <v>0</v>
      </c>
      <c r="N31" s="192" t="n">
        <v>0.201</v>
      </c>
      <c r="O31" s="192" t="n">
        <v>2.371</v>
      </c>
      <c r="P31" s="193" t="n">
        <v>4.615</v>
      </c>
      <c r="Q31" s="191" t="n">
        <v>0.917</v>
      </c>
      <c r="R31" s="192" t="n">
        <v>0.263</v>
      </c>
      <c r="S31" s="192" t="n">
        <v>0.945</v>
      </c>
      <c r="T31" s="192" t="n">
        <v>0.044</v>
      </c>
      <c r="U31" s="192" t="n">
        <v>0.201</v>
      </c>
      <c r="V31" s="192" t="n">
        <v>3.888</v>
      </c>
      <c r="W31" s="194" t="n">
        <v>6.258</v>
      </c>
      <c r="X31" s="191" t="n">
        <v>0.566</v>
      </c>
      <c r="Y31" s="192" t="n">
        <v>0.129</v>
      </c>
      <c r="Z31" s="192" t="n">
        <v>2.014</v>
      </c>
      <c r="AA31" s="192" t="n">
        <v>0.006</v>
      </c>
      <c r="AB31" s="192" t="n">
        <v>0.201</v>
      </c>
      <c r="AC31" s="195" t="n">
        <v>2.915</v>
      </c>
      <c r="AD31" s="196" t="n">
        <v>-3.343</v>
      </c>
      <c r="AE31" s="197" t="n">
        <v>1.864</v>
      </c>
      <c r="AF31" s="198" t="n">
        <v>2.147</v>
      </c>
      <c r="AG31" s="90"/>
      <c r="AH31" s="90"/>
      <c r="AI31" s="90"/>
      <c r="AJ31" s="90"/>
      <c r="AK31" s="90"/>
      <c r="AL31" s="90"/>
      <c r="AM31" s="90"/>
      <c r="AN31" s="90"/>
      <c r="AO31" s="90"/>
      <c r="AP31" s="90"/>
      <c r="AQ31" s="199"/>
      <c r="AR31" s="199"/>
      <c r="AS31" s="199"/>
      <c r="AT31" s="199"/>
      <c r="AU31" s="199"/>
      <c r="AV31" s="199"/>
      <c r="AW31" s="199"/>
      <c r="AX31" s="199"/>
      <c r="AY31" s="199"/>
      <c r="AZ31" s="199"/>
      <c r="BA31" s="199"/>
      <c r="BB31" s="199"/>
      <c r="BC31" s="199"/>
      <c r="BD31" s="199"/>
      <c r="BE31" s="199"/>
      <c r="BF31" s="199"/>
      <c r="BG31" s="199"/>
      <c r="BH31" s="199"/>
      <c r="BI31" s="199"/>
      <c r="BJ31" s="199"/>
      <c r="BK31" s="199"/>
      <c r="BL31" s="199"/>
      <c r="BM31" s="199"/>
      <c r="BN31" s="199"/>
      <c r="BO31" s="199"/>
      <c r="BP31" s="199"/>
      <c r="BQ31" s="199"/>
      <c r="BR31" s="199"/>
      <c r="BS31" s="199"/>
      <c r="BT31" s="199"/>
      <c r="BU31" s="199"/>
      <c r="BV31" s="199"/>
      <c r="BW31" s="199"/>
      <c r="BX31" s="199"/>
      <c r="BY31" s="199"/>
      <c r="BZ31" s="199"/>
      <c r="CA31" s="199"/>
      <c r="CB31" s="199"/>
      <c r="CC31" s="199"/>
      <c r="CD31" s="199"/>
      <c r="CE31" s="199"/>
      <c r="CF31" s="199"/>
      <c r="CG31" s="199"/>
      <c r="CH31" s="199"/>
      <c r="CI31" s="199"/>
      <c r="CJ31" s="199"/>
      <c r="CK31" s="199"/>
      <c r="CL31" s="199"/>
      <c r="CM31" s="199"/>
      <c r="CN31" s="199"/>
      <c r="CO31" s="199"/>
      <c r="CP31" s="199"/>
      <c r="CQ31" s="199"/>
      <c r="CR31" s="199"/>
      <c r="CS31" s="199"/>
      <c r="CT31" s="199"/>
      <c r="CU31" s="199"/>
      <c r="CV31" s="199"/>
      <c r="CW31" s="199"/>
      <c r="CX31" s="199"/>
      <c r="CY31" s="199"/>
      <c r="CZ31" s="199"/>
      <c r="DA31" s="199"/>
      <c r="DB31" s="199"/>
      <c r="DC31" s="199"/>
      <c r="DD31" s="199"/>
      <c r="DE31" s="199"/>
      <c r="DF31" s="199"/>
      <c r="DG31" s="199"/>
      <c r="DH31" s="199"/>
      <c r="DI31" s="199"/>
      <c r="DJ31" s="199"/>
      <c r="DK31" s="199"/>
      <c r="DL31" s="199"/>
      <c r="DM31" s="199"/>
      <c r="DN31" s="199"/>
      <c r="DO31" s="199"/>
      <c r="DP31" s="199"/>
      <c r="DQ31" s="199"/>
      <c r="DR31" s="199"/>
      <c r="DS31" s="199"/>
      <c r="DT31" s="199"/>
      <c r="DU31" s="199"/>
      <c r="DV31" s="199"/>
      <c r="DW31" s="199"/>
      <c r="DX31" s="199"/>
      <c r="DY31" s="199"/>
      <c r="DZ31" s="199"/>
      <c r="EA31" s="199"/>
      <c r="EB31" s="199"/>
      <c r="EC31" s="199"/>
      <c r="ED31" s="199"/>
      <c r="EE31" s="199"/>
      <c r="EF31" s="199"/>
      <c r="EG31" s="199"/>
      <c r="EH31" s="199"/>
      <c r="EI31" s="199"/>
      <c r="EJ31" s="199"/>
      <c r="EK31" s="199"/>
      <c r="EL31" s="199"/>
      <c r="EM31" s="199"/>
      <c r="EN31" s="199"/>
    </row>
    <row r="32" customFormat="false" ht="15" hidden="false" customHeight="true" outlineLevel="0" collapsed="false">
      <c r="A32" s="183" t="s">
        <v>131</v>
      </c>
      <c r="B32" s="184" t="s">
        <v>121</v>
      </c>
      <c r="C32" s="185" t="n">
        <v>72.56</v>
      </c>
      <c r="D32" s="185" t="n">
        <v>73.49</v>
      </c>
      <c r="E32" s="186" t="n">
        <v>0.76</v>
      </c>
      <c r="F32" s="187" t="n">
        <v>15214.8</v>
      </c>
      <c r="G32" s="188" t="s">
        <v>107</v>
      </c>
      <c r="H32" s="189" t="s">
        <v>116</v>
      </c>
      <c r="I32" s="190" t="n">
        <v>10.3581</v>
      </c>
      <c r="J32" s="191" t="n">
        <v>0.608</v>
      </c>
      <c r="K32" s="192" t="n">
        <v>0.165</v>
      </c>
      <c r="L32" s="192" t="n">
        <v>0.016</v>
      </c>
      <c r="M32" s="192" t="n">
        <v>0</v>
      </c>
      <c r="N32" s="192" t="n">
        <v>0.05</v>
      </c>
      <c r="O32" s="192" t="n">
        <v>1.276</v>
      </c>
      <c r="P32" s="193" t="n">
        <v>2.115</v>
      </c>
      <c r="Q32" s="191" t="n">
        <v>0.752</v>
      </c>
      <c r="R32" s="192" t="n">
        <v>0.195</v>
      </c>
      <c r="S32" s="192" t="n">
        <v>0.124</v>
      </c>
      <c r="T32" s="192" t="n">
        <v>0.009</v>
      </c>
      <c r="U32" s="192" t="n">
        <v>0.05</v>
      </c>
      <c r="V32" s="192" t="n">
        <v>1.128</v>
      </c>
      <c r="W32" s="194" t="n">
        <v>2.258</v>
      </c>
      <c r="X32" s="191" t="n">
        <v>0.608</v>
      </c>
      <c r="Y32" s="192" t="n">
        <v>0.165</v>
      </c>
      <c r="Z32" s="192" t="n">
        <v>0.109</v>
      </c>
      <c r="AA32" s="192" t="n">
        <v>0.014</v>
      </c>
      <c r="AB32" s="192" t="n">
        <v>0.05</v>
      </c>
      <c r="AC32" s="195" t="n">
        <v>0.945</v>
      </c>
      <c r="AD32" s="196" t="n">
        <v>-1.313</v>
      </c>
      <c r="AE32" s="197" t="n">
        <v>0.672</v>
      </c>
      <c r="AF32" s="198" t="n">
        <v>2.389</v>
      </c>
      <c r="AG32" s="90"/>
      <c r="AH32" s="90"/>
      <c r="AI32" s="90"/>
      <c r="AJ32" s="90"/>
      <c r="AK32" s="90"/>
      <c r="AL32" s="90"/>
      <c r="AM32" s="90"/>
      <c r="AN32" s="90"/>
      <c r="AO32" s="90"/>
      <c r="AP32" s="90"/>
      <c r="AQ32" s="199"/>
      <c r="AR32" s="199"/>
      <c r="AS32" s="199"/>
      <c r="AT32" s="199"/>
      <c r="AU32" s="199"/>
      <c r="AV32" s="199"/>
      <c r="AW32" s="199"/>
      <c r="AX32" s="199"/>
      <c r="AY32" s="199"/>
      <c r="AZ32" s="199"/>
      <c r="BA32" s="199"/>
      <c r="BB32" s="199"/>
      <c r="BC32" s="199"/>
      <c r="BD32" s="199"/>
      <c r="BE32" s="199"/>
      <c r="BF32" s="199"/>
      <c r="BG32" s="199"/>
      <c r="BH32" s="199"/>
      <c r="BI32" s="199"/>
      <c r="BJ32" s="199"/>
      <c r="BK32" s="199"/>
      <c r="BL32" s="199"/>
      <c r="BM32" s="199"/>
      <c r="BN32" s="199"/>
      <c r="BO32" s="199"/>
      <c r="BP32" s="199"/>
      <c r="BQ32" s="199"/>
      <c r="BR32" s="199"/>
      <c r="BS32" s="199"/>
      <c r="BT32" s="199"/>
      <c r="BU32" s="199"/>
      <c r="BV32" s="199"/>
      <c r="BW32" s="199"/>
      <c r="BX32" s="199"/>
      <c r="BY32" s="199"/>
      <c r="BZ32" s="199"/>
      <c r="CA32" s="199"/>
      <c r="CB32" s="199"/>
      <c r="CC32" s="199"/>
      <c r="CD32" s="199"/>
      <c r="CE32" s="199"/>
      <c r="CF32" s="199"/>
      <c r="CG32" s="199"/>
      <c r="CH32" s="199"/>
      <c r="CI32" s="199"/>
      <c r="CJ32" s="199"/>
      <c r="CK32" s="199"/>
      <c r="CL32" s="199"/>
      <c r="CM32" s="199"/>
      <c r="CN32" s="199"/>
      <c r="CO32" s="199"/>
      <c r="CP32" s="199"/>
      <c r="CQ32" s="199"/>
      <c r="CR32" s="199"/>
      <c r="CS32" s="199"/>
      <c r="CT32" s="199"/>
      <c r="CU32" s="199"/>
      <c r="CV32" s="199"/>
      <c r="CW32" s="199"/>
      <c r="CX32" s="199"/>
      <c r="CY32" s="199"/>
      <c r="CZ32" s="199"/>
      <c r="DA32" s="199"/>
      <c r="DB32" s="199"/>
      <c r="DC32" s="199"/>
      <c r="DD32" s="199"/>
      <c r="DE32" s="199"/>
      <c r="DF32" s="199"/>
      <c r="DG32" s="199"/>
      <c r="DH32" s="199"/>
      <c r="DI32" s="199"/>
      <c r="DJ32" s="199"/>
      <c r="DK32" s="199"/>
      <c r="DL32" s="199"/>
      <c r="DM32" s="199"/>
      <c r="DN32" s="199"/>
      <c r="DO32" s="199"/>
      <c r="DP32" s="199"/>
      <c r="DQ32" s="199"/>
      <c r="DR32" s="199"/>
      <c r="DS32" s="199"/>
      <c r="DT32" s="199"/>
      <c r="DU32" s="199"/>
      <c r="DV32" s="199"/>
      <c r="DW32" s="199"/>
      <c r="DX32" s="199"/>
      <c r="DY32" s="199"/>
      <c r="DZ32" s="199"/>
      <c r="EA32" s="199"/>
      <c r="EB32" s="199"/>
      <c r="EC32" s="199"/>
      <c r="ED32" s="199"/>
      <c r="EE32" s="199"/>
      <c r="EF32" s="199"/>
      <c r="EG32" s="199"/>
      <c r="EH32" s="199"/>
      <c r="EI32" s="199"/>
      <c r="EJ32" s="199"/>
      <c r="EK32" s="199"/>
      <c r="EL32" s="199"/>
      <c r="EM32" s="199"/>
      <c r="EN32" s="199"/>
    </row>
    <row r="33" customFormat="false" ht="15" hidden="false" customHeight="true" outlineLevel="0" collapsed="false">
      <c r="A33" s="183" t="s">
        <v>132</v>
      </c>
      <c r="B33" s="184" t="s">
        <v>121</v>
      </c>
      <c r="C33" s="185"/>
      <c r="D33" s="185" t="n">
        <v>74.36</v>
      </c>
      <c r="E33" s="186" t="n">
        <v>0.82</v>
      </c>
      <c r="F33" s="187" t="n">
        <v>35590</v>
      </c>
      <c r="G33" s="188" t="s">
        <v>105</v>
      </c>
      <c r="H33" s="189" t="s">
        <v>118</v>
      </c>
      <c r="I33" s="190" t="n">
        <v>0.409984</v>
      </c>
      <c r="J33" s="191" t="n">
        <v>0.044</v>
      </c>
      <c r="K33" s="192" t="n">
        <v>0.003</v>
      </c>
      <c r="L33" s="192" t="n">
        <v>0.062</v>
      </c>
      <c r="M33" s="192" t="n">
        <v>0.054</v>
      </c>
      <c r="N33" s="192" t="n">
        <v>0.041</v>
      </c>
      <c r="O33" s="192" t="n">
        <v>3.223</v>
      </c>
      <c r="P33" s="193" t="n">
        <v>3.427</v>
      </c>
      <c r="Q33" s="191" t="n">
        <v>0.531</v>
      </c>
      <c r="R33" s="192" t="n">
        <v>0.399</v>
      </c>
      <c r="S33" s="192" t="n">
        <v>0.412</v>
      </c>
      <c r="T33" s="192" t="n">
        <v>0.127</v>
      </c>
      <c r="U33" s="192" t="n">
        <v>0.041</v>
      </c>
      <c r="V33" s="192" t="n">
        <v>4.92</v>
      </c>
      <c r="W33" s="194" t="n">
        <v>6.43</v>
      </c>
      <c r="X33" s="191" t="n">
        <v>0.044</v>
      </c>
      <c r="Y33" s="192" t="n">
        <v>0.003</v>
      </c>
      <c r="Z33" s="192" t="n">
        <v>1.064</v>
      </c>
      <c r="AA33" s="192" t="n">
        <v>7.487</v>
      </c>
      <c r="AB33" s="192" t="n">
        <v>0.041</v>
      </c>
      <c r="AC33" s="195" t="n">
        <v>8.639</v>
      </c>
      <c r="AD33" s="196" t="n">
        <v>2.209</v>
      </c>
      <c r="AE33" s="197" t="n">
        <v>1.915</v>
      </c>
      <c r="AF33" s="198" t="n">
        <v>0.744</v>
      </c>
      <c r="AG33" s="90"/>
      <c r="AH33" s="90"/>
      <c r="AI33" s="90"/>
      <c r="AJ33" s="90"/>
      <c r="AK33" s="90"/>
      <c r="AL33" s="90"/>
      <c r="AM33" s="90"/>
      <c r="AN33" s="90"/>
      <c r="AO33" s="90"/>
      <c r="AP33" s="90"/>
      <c r="AQ33" s="199"/>
      <c r="AR33" s="199"/>
      <c r="AS33" s="199"/>
      <c r="AT33" s="199"/>
      <c r="AU33" s="199"/>
      <c r="AV33" s="199"/>
      <c r="AW33" s="199"/>
      <c r="AX33" s="199"/>
      <c r="AY33" s="199"/>
      <c r="AZ33" s="199"/>
      <c r="BA33" s="199"/>
      <c r="BB33" s="199"/>
      <c r="BC33" s="199"/>
      <c r="BD33" s="199"/>
      <c r="BE33" s="199"/>
      <c r="BF33" s="199"/>
      <c r="BG33" s="199"/>
      <c r="BH33" s="199"/>
      <c r="BI33" s="199"/>
      <c r="BJ33" s="199"/>
      <c r="BK33" s="199"/>
      <c r="BL33" s="199"/>
      <c r="BM33" s="199"/>
      <c r="BN33" s="199"/>
      <c r="BO33" s="199"/>
      <c r="BP33" s="199"/>
      <c r="BQ33" s="199"/>
      <c r="BR33" s="199"/>
      <c r="BS33" s="199"/>
      <c r="BT33" s="199"/>
      <c r="BU33" s="199"/>
      <c r="BV33" s="199"/>
      <c r="BW33" s="199"/>
      <c r="BX33" s="199"/>
      <c r="BY33" s="199"/>
      <c r="BZ33" s="199"/>
      <c r="CA33" s="199"/>
      <c r="CB33" s="199"/>
      <c r="CC33" s="199"/>
      <c r="CD33" s="199"/>
      <c r="CE33" s="199"/>
      <c r="CF33" s="199"/>
      <c r="CG33" s="199"/>
      <c r="CH33" s="199"/>
      <c r="CI33" s="199"/>
      <c r="CJ33" s="199"/>
      <c r="CK33" s="199"/>
      <c r="CL33" s="199"/>
      <c r="CM33" s="199"/>
      <c r="CN33" s="199"/>
      <c r="CO33" s="199"/>
      <c r="CP33" s="199"/>
      <c r="CQ33" s="199"/>
      <c r="CR33" s="199"/>
      <c r="CS33" s="199"/>
      <c r="CT33" s="199"/>
      <c r="CU33" s="199"/>
      <c r="CV33" s="199"/>
      <c r="CW33" s="199"/>
      <c r="CX33" s="199"/>
      <c r="CY33" s="199"/>
      <c r="CZ33" s="199"/>
      <c r="DA33" s="199"/>
      <c r="DB33" s="199"/>
      <c r="DC33" s="199"/>
      <c r="DD33" s="199"/>
      <c r="DE33" s="199"/>
      <c r="DF33" s="199"/>
      <c r="DG33" s="199"/>
      <c r="DH33" s="199"/>
      <c r="DI33" s="199"/>
      <c r="DJ33" s="199"/>
      <c r="DK33" s="199"/>
      <c r="DL33" s="199"/>
      <c r="DM33" s="199"/>
      <c r="DN33" s="199"/>
      <c r="DO33" s="199"/>
      <c r="DP33" s="199"/>
      <c r="DQ33" s="199"/>
      <c r="DR33" s="199"/>
      <c r="DS33" s="199"/>
      <c r="DT33" s="199"/>
      <c r="DU33" s="199"/>
      <c r="DV33" s="199"/>
      <c r="DW33" s="199"/>
      <c r="DX33" s="199"/>
      <c r="DY33" s="199"/>
      <c r="DZ33" s="199"/>
      <c r="EA33" s="199"/>
      <c r="EB33" s="199"/>
      <c r="EC33" s="199"/>
      <c r="ED33" s="199"/>
      <c r="EE33" s="199"/>
      <c r="EF33" s="199"/>
      <c r="EG33" s="199"/>
      <c r="EH33" s="199"/>
      <c r="EI33" s="199"/>
      <c r="EJ33" s="199"/>
      <c r="EK33" s="199"/>
      <c r="EL33" s="199"/>
      <c r="EM33" s="199"/>
      <c r="EN33" s="199"/>
    </row>
    <row r="34" customFormat="false" ht="15" hidden="false" customHeight="true" outlineLevel="0" collapsed="false">
      <c r="A34" s="183" t="s">
        <v>133</v>
      </c>
      <c r="B34" s="184" t="s">
        <v>121</v>
      </c>
      <c r="C34" s="185" t="n">
        <v>60.45</v>
      </c>
      <c r="D34" s="185" t="n">
        <v>79.25</v>
      </c>
      <c r="E34" s="186" t="n">
        <v>0.888</v>
      </c>
      <c r="F34" s="187" t="n">
        <v>49482.6</v>
      </c>
      <c r="G34" s="188" t="s">
        <v>107</v>
      </c>
      <c r="H34" s="189" t="s">
        <v>118</v>
      </c>
      <c r="I34" s="190" t="n">
        <v>1.47223</v>
      </c>
      <c r="J34" s="191" t="n">
        <v>0.007</v>
      </c>
      <c r="K34" s="192" t="n">
        <v>0</v>
      </c>
      <c r="L34" s="192" t="n">
        <v>0.002</v>
      </c>
      <c r="M34" s="192" t="n">
        <v>0.05</v>
      </c>
      <c r="N34" s="192" t="n">
        <v>0.066</v>
      </c>
      <c r="O34" s="192" t="n">
        <v>8.999</v>
      </c>
      <c r="P34" s="193" t="n">
        <v>9.124</v>
      </c>
      <c r="Q34" s="191" t="n">
        <v>0.549</v>
      </c>
      <c r="R34" s="192" t="n">
        <v>0.401</v>
      </c>
      <c r="S34" s="192" t="n">
        <v>0.244</v>
      </c>
      <c r="T34" s="192" t="n">
        <v>0.138</v>
      </c>
      <c r="U34" s="192" t="n">
        <v>0.066</v>
      </c>
      <c r="V34" s="192" t="n">
        <v>6.323</v>
      </c>
      <c r="W34" s="194" t="n">
        <v>7.722</v>
      </c>
      <c r="X34" s="191" t="n">
        <v>0.007</v>
      </c>
      <c r="Y34" s="192" t="n">
        <v>0</v>
      </c>
      <c r="Z34" s="192" t="n">
        <v>0.001</v>
      </c>
      <c r="AA34" s="192" t="n">
        <v>0.413</v>
      </c>
      <c r="AB34" s="192" t="n">
        <v>0.066</v>
      </c>
      <c r="AC34" s="195" t="n">
        <v>0.487</v>
      </c>
      <c r="AD34" s="196" t="n">
        <v>-7.235</v>
      </c>
      <c r="AE34" s="197" t="n">
        <v>2.3</v>
      </c>
      <c r="AF34" s="198" t="n">
        <v>15.856</v>
      </c>
      <c r="AG34" s="90"/>
      <c r="AH34" s="90"/>
      <c r="AI34" s="90"/>
      <c r="AJ34" s="90"/>
      <c r="AK34" s="90"/>
      <c r="AL34" s="90"/>
      <c r="AM34" s="90"/>
      <c r="AN34" s="90"/>
      <c r="AO34" s="90"/>
      <c r="AP34" s="90"/>
      <c r="AQ34" s="199"/>
      <c r="AR34" s="199"/>
      <c r="AS34" s="199"/>
      <c r="AT34" s="199"/>
      <c r="AU34" s="199"/>
      <c r="AV34" s="199"/>
      <c r="AW34" s="199"/>
      <c r="AX34" s="199"/>
      <c r="AY34" s="199"/>
      <c r="AZ34" s="199"/>
      <c r="BA34" s="199"/>
      <c r="BB34" s="199"/>
      <c r="BC34" s="199"/>
      <c r="BD34" s="199"/>
      <c r="BE34" s="199"/>
      <c r="BF34" s="199"/>
      <c r="BG34" s="199"/>
      <c r="BH34" s="199"/>
      <c r="BI34" s="199"/>
      <c r="BJ34" s="199"/>
      <c r="BK34" s="199"/>
      <c r="BL34" s="199"/>
      <c r="BM34" s="199"/>
      <c r="BN34" s="199"/>
      <c r="BO34" s="199"/>
      <c r="BP34" s="199"/>
      <c r="BQ34" s="199"/>
      <c r="BR34" s="199"/>
      <c r="BS34" s="199"/>
      <c r="BT34" s="199"/>
      <c r="BU34" s="199"/>
      <c r="BV34" s="199"/>
      <c r="BW34" s="199"/>
      <c r="BX34" s="199"/>
      <c r="BY34" s="199"/>
      <c r="BZ34" s="199"/>
      <c r="CA34" s="199"/>
      <c r="CB34" s="199"/>
      <c r="CC34" s="199"/>
      <c r="CD34" s="199"/>
      <c r="CE34" s="199"/>
      <c r="CF34" s="199"/>
      <c r="CG34" s="199"/>
      <c r="CH34" s="199"/>
      <c r="CI34" s="199"/>
      <c r="CJ34" s="199"/>
      <c r="CK34" s="199"/>
      <c r="CL34" s="199"/>
      <c r="CM34" s="199"/>
      <c r="CN34" s="199"/>
      <c r="CO34" s="199"/>
      <c r="CP34" s="199"/>
      <c r="CQ34" s="199"/>
      <c r="CR34" s="199"/>
      <c r="CS34" s="199"/>
      <c r="CT34" s="199"/>
      <c r="CU34" s="199"/>
      <c r="CV34" s="199"/>
      <c r="CW34" s="199"/>
      <c r="CX34" s="199"/>
      <c r="CY34" s="199"/>
      <c r="CZ34" s="199"/>
      <c r="DA34" s="199"/>
      <c r="DB34" s="199"/>
      <c r="DC34" s="199"/>
      <c r="DD34" s="199"/>
      <c r="DE34" s="199"/>
      <c r="DF34" s="199"/>
      <c r="DG34" s="199"/>
      <c r="DH34" s="199"/>
      <c r="DI34" s="199"/>
      <c r="DJ34" s="199"/>
      <c r="DK34" s="199"/>
      <c r="DL34" s="199"/>
      <c r="DM34" s="199"/>
      <c r="DN34" s="199"/>
      <c r="DO34" s="199"/>
      <c r="DP34" s="199"/>
      <c r="DQ34" s="199"/>
      <c r="DR34" s="199"/>
      <c r="DS34" s="199"/>
      <c r="DT34" s="199"/>
      <c r="DU34" s="199"/>
      <c r="DV34" s="199"/>
      <c r="DW34" s="199"/>
      <c r="DX34" s="199"/>
      <c r="DY34" s="199"/>
      <c r="DZ34" s="199"/>
      <c r="EA34" s="199"/>
      <c r="EB34" s="199"/>
      <c r="EC34" s="199"/>
      <c r="ED34" s="199"/>
      <c r="EE34" s="199"/>
      <c r="EF34" s="199"/>
      <c r="EG34" s="199"/>
      <c r="EH34" s="199"/>
      <c r="EI34" s="199"/>
      <c r="EJ34" s="199"/>
      <c r="EK34" s="199"/>
      <c r="EL34" s="199"/>
      <c r="EM34" s="199"/>
      <c r="EN34" s="199"/>
    </row>
    <row r="35" customFormat="false" ht="15" hidden="false" customHeight="true" outlineLevel="0" collapsed="false">
      <c r="A35" s="183" t="s">
        <v>134</v>
      </c>
      <c r="B35" s="184" t="s">
        <v>121</v>
      </c>
      <c r="C35" s="185" t="n">
        <v>63.84</v>
      </c>
      <c r="D35" s="185" t="n">
        <v>73.7</v>
      </c>
      <c r="E35" s="186" t="n">
        <v>0.67</v>
      </c>
      <c r="F35" s="187" t="n">
        <v>6750.75</v>
      </c>
      <c r="G35" s="188" t="s">
        <v>104</v>
      </c>
      <c r="H35" s="189" t="s">
        <v>112</v>
      </c>
      <c r="I35" s="190" t="n">
        <v>171.186</v>
      </c>
      <c r="J35" s="191" t="n">
        <v>0.124</v>
      </c>
      <c r="K35" s="192" t="n">
        <v>0.01</v>
      </c>
      <c r="L35" s="192" t="n">
        <v>0.058</v>
      </c>
      <c r="M35" s="192" t="n">
        <v>0.035</v>
      </c>
      <c r="N35" s="192" t="n">
        <v>0.041</v>
      </c>
      <c r="O35" s="192" t="n">
        <v>0.236</v>
      </c>
      <c r="P35" s="193" t="n">
        <v>0.503</v>
      </c>
      <c r="Q35" s="191" t="n">
        <v>0.224</v>
      </c>
      <c r="R35" s="192" t="n">
        <v>0.013</v>
      </c>
      <c r="S35" s="192" t="n">
        <v>0.075</v>
      </c>
      <c r="T35" s="192" t="n">
        <v>0.041</v>
      </c>
      <c r="U35" s="192" t="n">
        <v>0.041</v>
      </c>
      <c r="V35" s="192" t="n">
        <v>0.361</v>
      </c>
      <c r="W35" s="194" t="n">
        <v>0.755</v>
      </c>
      <c r="X35" s="191" t="n">
        <v>0.124</v>
      </c>
      <c r="Y35" s="192" t="n">
        <v>0.01</v>
      </c>
      <c r="Z35" s="192" t="n">
        <v>0.005</v>
      </c>
      <c r="AA35" s="192" t="n">
        <v>0.048</v>
      </c>
      <c r="AB35" s="192" t="n">
        <v>0.041</v>
      </c>
      <c r="AC35" s="195" t="n">
        <v>0.228</v>
      </c>
      <c r="AD35" s="196" t="n">
        <v>-0.527</v>
      </c>
      <c r="AE35" s="197" t="n">
        <v>0.225</v>
      </c>
      <c r="AF35" s="198" t="n">
        <v>3.311</v>
      </c>
      <c r="AG35" s="90"/>
      <c r="AH35" s="90"/>
      <c r="AI35" s="90"/>
      <c r="AJ35" s="90"/>
      <c r="AK35" s="90"/>
      <c r="AL35" s="90"/>
      <c r="AM35" s="90"/>
      <c r="AN35" s="90"/>
      <c r="AO35" s="90"/>
      <c r="AP35" s="90"/>
      <c r="AQ35" s="199"/>
      <c r="AR35" s="199"/>
      <c r="AS35" s="199"/>
      <c r="AT35" s="199"/>
      <c r="AU35" s="199"/>
      <c r="AV35" s="199"/>
      <c r="AW35" s="199"/>
      <c r="AX35" s="199"/>
      <c r="AY35" s="199"/>
      <c r="AZ35" s="199"/>
      <c r="BA35" s="199"/>
      <c r="BB35" s="199"/>
      <c r="BC35" s="199"/>
      <c r="BD35" s="199"/>
      <c r="BE35" s="199"/>
      <c r="BF35" s="199"/>
      <c r="BG35" s="199"/>
      <c r="BH35" s="199"/>
      <c r="BI35" s="199"/>
      <c r="BJ35" s="199"/>
      <c r="BK35" s="199"/>
      <c r="BL35" s="199"/>
      <c r="BM35" s="199"/>
      <c r="BN35" s="199"/>
      <c r="BO35" s="199"/>
      <c r="BP35" s="199"/>
      <c r="BQ35" s="199"/>
      <c r="BR35" s="199"/>
      <c r="BS35" s="199"/>
      <c r="BT35" s="199"/>
      <c r="BU35" s="199"/>
      <c r="BV35" s="199"/>
      <c r="BW35" s="199"/>
      <c r="BX35" s="199"/>
      <c r="BY35" s="199"/>
      <c r="BZ35" s="199"/>
      <c r="CA35" s="199"/>
      <c r="CB35" s="199"/>
      <c r="CC35" s="199"/>
      <c r="CD35" s="199"/>
      <c r="CE35" s="199"/>
      <c r="CF35" s="199"/>
      <c r="CG35" s="199"/>
      <c r="CH35" s="199"/>
      <c r="CI35" s="199"/>
      <c r="CJ35" s="199"/>
      <c r="CK35" s="199"/>
      <c r="CL35" s="199"/>
      <c r="CM35" s="199"/>
      <c r="CN35" s="199"/>
      <c r="CO35" s="199"/>
      <c r="CP35" s="199"/>
      <c r="CQ35" s="199"/>
      <c r="CR35" s="199"/>
      <c r="CS35" s="199"/>
      <c r="CT35" s="199"/>
      <c r="CU35" s="199"/>
      <c r="CV35" s="199"/>
      <c r="CW35" s="199"/>
      <c r="CX35" s="199"/>
      <c r="CY35" s="199"/>
      <c r="CZ35" s="199"/>
      <c r="DA35" s="199"/>
      <c r="DB35" s="199"/>
      <c r="DC35" s="199"/>
      <c r="DD35" s="199"/>
      <c r="DE35" s="199"/>
      <c r="DF35" s="199"/>
      <c r="DG35" s="199"/>
      <c r="DH35" s="199"/>
      <c r="DI35" s="199"/>
      <c r="DJ35" s="199"/>
      <c r="DK35" s="199"/>
      <c r="DL35" s="199"/>
      <c r="DM35" s="199"/>
      <c r="DN35" s="199"/>
      <c r="DO35" s="199"/>
      <c r="DP35" s="199"/>
      <c r="DQ35" s="199"/>
      <c r="DR35" s="199"/>
      <c r="DS35" s="199"/>
      <c r="DT35" s="199"/>
      <c r="DU35" s="199"/>
      <c r="DV35" s="199"/>
      <c r="DW35" s="199"/>
      <c r="DX35" s="199"/>
      <c r="DY35" s="199"/>
      <c r="DZ35" s="199"/>
      <c r="EA35" s="199"/>
      <c r="EB35" s="199"/>
      <c r="EC35" s="199"/>
      <c r="ED35" s="199"/>
      <c r="EE35" s="199"/>
      <c r="EF35" s="199"/>
      <c r="EG35" s="199"/>
      <c r="EH35" s="199"/>
      <c r="EI35" s="199"/>
      <c r="EJ35" s="199"/>
      <c r="EK35" s="199"/>
      <c r="EL35" s="199"/>
      <c r="EM35" s="199"/>
      <c r="EN35" s="199"/>
    </row>
    <row r="36" customFormat="false" ht="15" hidden="false" customHeight="true" outlineLevel="0" collapsed="false">
      <c r="A36" s="183" t="s">
        <v>135</v>
      </c>
      <c r="B36" s="184" t="s">
        <v>121</v>
      </c>
      <c r="C36" s="185" t="n">
        <v>70.09</v>
      </c>
      <c r="D36" s="185" t="n">
        <v>77.71</v>
      </c>
      <c r="E36" s="186" t="n">
        <v>0.809</v>
      </c>
      <c r="F36" s="187" t="n">
        <v>15266.8</v>
      </c>
      <c r="G36" s="188" t="s">
        <v>105</v>
      </c>
      <c r="H36" s="189" t="s">
        <v>118</v>
      </c>
      <c r="I36" s="190" t="n">
        <v>0.281635</v>
      </c>
      <c r="J36" s="191" t="n">
        <v>0.066</v>
      </c>
      <c r="K36" s="192" t="n">
        <v>0.004</v>
      </c>
      <c r="L36" s="192" t="n">
        <v>0.022</v>
      </c>
      <c r="M36" s="192" t="n">
        <v>0.12</v>
      </c>
      <c r="N36" s="192" t="n">
        <v>0.046</v>
      </c>
      <c r="O36" s="192" t="n">
        <v>1.76</v>
      </c>
      <c r="P36" s="193" t="n">
        <v>2.018</v>
      </c>
      <c r="Q36" s="191" t="n">
        <v>0.552</v>
      </c>
      <c r="R36" s="192" t="n">
        <v>0.322</v>
      </c>
      <c r="S36" s="192" t="n">
        <v>0.147</v>
      </c>
      <c r="T36" s="192" t="n">
        <v>0.56</v>
      </c>
      <c r="U36" s="192" t="n">
        <v>0.046</v>
      </c>
      <c r="V36" s="192" t="n">
        <v>3.138</v>
      </c>
      <c r="W36" s="194" t="n">
        <v>4.764</v>
      </c>
      <c r="X36" s="191" t="n">
        <v>0.066</v>
      </c>
      <c r="Y36" s="192" t="n">
        <v>0.004</v>
      </c>
      <c r="Z36" s="192" t="n">
        <v>0.019</v>
      </c>
      <c r="AA36" s="192" t="n">
        <v>0.044</v>
      </c>
      <c r="AB36" s="192" t="n">
        <v>0.046</v>
      </c>
      <c r="AC36" s="195" t="n">
        <v>0.179</v>
      </c>
      <c r="AD36" s="196" t="n">
        <v>-4.585</v>
      </c>
      <c r="AE36" s="197" t="n">
        <v>1.419</v>
      </c>
      <c r="AF36" s="198" t="n">
        <v>26.615</v>
      </c>
      <c r="AG36" s="90"/>
      <c r="AH36" s="90"/>
      <c r="AI36" s="90"/>
      <c r="AJ36" s="90"/>
      <c r="AK36" s="90"/>
      <c r="AL36" s="90"/>
      <c r="AM36" s="90"/>
      <c r="AN36" s="90"/>
      <c r="AO36" s="90"/>
      <c r="AP36" s="90"/>
      <c r="AQ36" s="199"/>
      <c r="AR36" s="199"/>
      <c r="AS36" s="199"/>
      <c r="AT36" s="199"/>
      <c r="AU36" s="199"/>
      <c r="AV36" s="199"/>
      <c r="AW36" s="199"/>
      <c r="AX36" s="199"/>
      <c r="AY36" s="199"/>
      <c r="AZ36" s="199"/>
      <c r="BA36" s="199"/>
      <c r="BB36" s="199"/>
      <c r="BC36" s="199"/>
      <c r="BD36" s="199"/>
      <c r="BE36" s="199"/>
      <c r="BF36" s="199"/>
      <c r="BG36" s="199"/>
      <c r="BH36" s="199"/>
      <c r="BI36" s="199"/>
      <c r="BJ36" s="199"/>
      <c r="BK36" s="199"/>
      <c r="BL36" s="199"/>
      <c r="BM36" s="199"/>
      <c r="BN36" s="199"/>
      <c r="BO36" s="199"/>
      <c r="BP36" s="199"/>
      <c r="BQ36" s="199"/>
      <c r="BR36" s="199"/>
      <c r="BS36" s="199"/>
      <c r="BT36" s="199"/>
      <c r="BU36" s="199"/>
      <c r="BV36" s="199"/>
      <c r="BW36" s="199"/>
      <c r="BX36" s="199"/>
      <c r="BY36" s="199"/>
      <c r="BZ36" s="199"/>
      <c r="CA36" s="199"/>
      <c r="CB36" s="199"/>
      <c r="CC36" s="199"/>
      <c r="CD36" s="199"/>
      <c r="CE36" s="199"/>
      <c r="CF36" s="199"/>
      <c r="CG36" s="199"/>
      <c r="CH36" s="199"/>
      <c r="CI36" s="199"/>
      <c r="CJ36" s="199"/>
      <c r="CK36" s="199"/>
      <c r="CL36" s="199"/>
      <c r="CM36" s="199"/>
      <c r="CN36" s="199"/>
      <c r="CO36" s="199"/>
      <c r="CP36" s="199"/>
      <c r="CQ36" s="199"/>
      <c r="CR36" s="199"/>
      <c r="CS36" s="199"/>
      <c r="CT36" s="199"/>
      <c r="CU36" s="199"/>
      <c r="CV36" s="199"/>
      <c r="CW36" s="199"/>
      <c r="CX36" s="199"/>
      <c r="CY36" s="199"/>
      <c r="CZ36" s="199"/>
      <c r="DA36" s="199"/>
      <c r="DB36" s="199"/>
      <c r="DC36" s="199"/>
      <c r="DD36" s="199"/>
      <c r="DE36" s="199"/>
      <c r="DF36" s="199"/>
      <c r="DG36" s="199"/>
      <c r="DH36" s="199"/>
      <c r="DI36" s="199"/>
      <c r="DJ36" s="199"/>
      <c r="DK36" s="199"/>
      <c r="DL36" s="199"/>
      <c r="DM36" s="199"/>
      <c r="DN36" s="199"/>
      <c r="DO36" s="199"/>
      <c r="DP36" s="199"/>
      <c r="DQ36" s="199"/>
      <c r="DR36" s="199"/>
      <c r="DS36" s="199"/>
      <c r="DT36" s="199"/>
      <c r="DU36" s="199"/>
      <c r="DV36" s="199"/>
      <c r="DW36" s="199"/>
      <c r="DX36" s="199"/>
      <c r="DY36" s="199"/>
      <c r="DZ36" s="199"/>
      <c r="EA36" s="199"/>
      <c r="EB36" s="199"/>
      <c r="EC36" s="199"/>
      <c r="ED36" s="199"/>
      <c r="EE36" s="199"/>
      <c r="EF36" s="199"/>
      <c r="EG36" s="199"/>
      <c r="EH36" s="199"/>
      <c r="EI36" s="199"/>
      <c r="EJ36" s="199"/>
      <c r="EK36" s="199"/>
      <c r="EL36" s="199"/>
      <c r="EM36" s="199"/>
      <c r="EN36" s="199"/>
    </row>
    <row r="37" customFormat="false" ht="15" hidden="false" customHeight="true" outlineLevel="0" collapsed="false">
      <c r="A37" s="183" t="s">
        <v>136</v>
      </c>
      <c r="B37" s="184" t="s">
        <v>121</v>
      </c>
      <c r="C37" s="185" t="n">
        <v>79.13</v>
      </c>
      <c r="D37" s="185" t="n">
        <v>73.11</v>
      </c>
      <c r="E37" s="186" t="n">
        <v>0.801</v>
      </c>
      <c r="F37" s="187" t="n">
        <v>19090</v>
      </c>
      <c r="G37" s="188" t="s">
        <v>109</v>
      </c>
      <c r="H37" s="189" t="s">
        <v>116</v>
      </c>
      <c r="I37" s="190" t="n">
        <v>9.53495</v>
      </c>
      <c r="J37" s="191" t="n">
        <v>1.174</v>
      </c>
      <c r="K37" s="192" t="n">
        <v>0.345</v>
      </c>
      <c r="L37" s="192" t="n">
        <v>1.729</v>
      </c>
      <c r="M37" s="192" t="n">
        <v>0</v>
      </c>
      <c r="N37" s="192" t="n">
        <v>0.062</v>
      </c>
      <c r="O37" s="192" t="n">
        <v>2.033</v>
      </c>
      <c r="P37" s="193" t="n">
        <v>5.344</v>
      </c>
      <c r="Q37" s="191" t="n">
        <v>1.022</v>
      </c>
      <c r="R37" s="192" t="n">
        <v>0.17</v>
      </c>
      <c r="S37" s="192" t="n">
        <v>1.384</v>
      </c>
      <c r="T37" s="192" t="n">
        <v>0.055</v>
      </c>
      <c r="U37" s="192" t="n">
        <v>0.062</v>
      </c>
      <c r="V37" s="192" t="n">
        <v>1.896</v>
      </c>
      <c r="W37" s="194" t="n">
        <v>4.59</v>
      </c>
      <c r="X37" s="191" t="n">
        <v>1.174</v>
      </c>
      <c r="Y37" s="192" t="n">
        <v>0.345</v>
      </c>
      <c r="Z37" s="192" t="n">
        <v>1.727</v>
      </c>
      <c r="AA37" s="192" t="n">
        <v>0.018</v>
      </c>
      <c r="AB37" s="192" t="n">
        <v>0.062</v>
      </c>
      <c r="AC37" s="195" t="n">
        <v>3.327</v>
      </c>
      <c r="AD37" s="196" t="n">
        <v>-1.263</v>
      </c>
      <c r="AE37" s="197" t="n">
        <v>1.367</v>
      </c>
      <c r="AF37" s="198" t="n">
        <v>1.38</v>
      </c>
      <c r="AG37" s="90"/>
      <c r="AH37" s="90"/>
      <c r="AI37" s="90"/>
      <c r="AJ37" s="90"/>
      <c r="AK37" s="90"/>
      <c r="AL37" s="90"/>
      <c r="AM37" s="90"/>
      <c r="AN37" s="90"/>
      <c r="AO37" s="90"/>
      <c r="AP37" s="90"/>
      <c r="AQ37" s="199"/>
      <c r="AR37" s="199"/>
      <c r="AS37" s="199"/>
      <c r="AT37" s="199"/>
      <c r="AU37" s="199"/>
      <c r="AV37" s="199"/>
      <c r="AW37" s="199"/>
      <c r="AX37" s="199"/>
      <c r="AY37" s="199"/>
      <c r="AZ37" s="199"/>
      <c r="BA37" s="199"/>
      <c r="BB37" s="199"/>
      <c r="BC37" s="199"/>
      <c r="BD37" s="199"/>
      <c r="BE37" s="199"/>
      <c r="BF37" s="199"/>
      <c r="BG37" s="199"/>
      <c r="BH37" s="199"/>
      <c r="BI37" s="199"/>
      <c r="BJ37" s="199"/>
      <c r="BK37" s="199"/>
      <c r="BL37" s="199"/>
      <c r="BM37" s="199"/>
      <c r="BN37" s="199"/>
      <c r="BO37" s="199"/>
      <c r="BP37" s="199"/>
      <c r="BQ37" s="199"/>
      <c r="BR37" s="199"/>
      <c r="BS37" s="199"/>
      <c r="BT37" s="199"/>
      <c r="BU37" s="199"/>
      <c r="BV37" s="199"/>
      <c r="BW37" s="199"/>
      <c r="BX37" s="199"/>
      <c r="BY37" s="199"/>
      <c r="BZ37" s="199"/>
      <c r="CA37" s="199"/>
      <c r="CB37" s="199"/>
      <c r="CC37" s="199"/>
      <c r="CD37" s="199"/>
      <c r="CE37" s="199"/>
      <c r="CF37" s="199"/>
      <c r="CG37" s="199"/>
      <c r="CH37" s="199"/>
      <c r="CI37" s="199"/>
      <c r="CJ37" s="199"/>
      <c r="CK37" s="199"/>
      <c r="CL37" s="199"/>
      <c r="CM37" s="199"/>
      <c r="CN37" s="199"/>
      <c r="CO37" s="199"/>
      <c r="CP37" s="199"/>
      <c r="CQ37" s="199"/>
      <c r="CR37" s="199"/>
      <c r="CS37" s="199"/>
      <c r="CT37" s="199"/>
      <c r="CU37" s="199"/>
      <c r="CV37" s="199"/>
      <c r="CW37" s="199"/>
      <c r="CX37" s="199"/>
      <c r="CY37" s="199"/>
      <c r="CZ37" s="199"/>
      <c r="DA37" s="199"/>
      <c r="DB37" s="199"/>
      <c r="DC37" s="199"/>
      <c r="DD37" s="199"/>
      <c r="DE37" s="199"/>
      <c r="DF37" s="199"/>
      <c r="DG37" s="199"/>
      <c r="DH37" s="199"/>
      <c r="DI37" s="199"/>
      <c r="DJ37" s="199"/>
      <c r="DK37" s="199"/>
      <c r="DL37" s="199"/>
      <c r="DM37" s="199"/>
      <c r="DN37" s="199"/>
      <c r="DO37" s="199"/>
      <c r="DP37" s="199"/>
      <c r="DQ37" s="199"/>
      <c r="DR37" s="199"/>
      <c r="DS37" s="199"/>
      <c r="DT37" s="199"/>
      <c r="DU37" s="199"/>
      <c r="DV37" s="199"/>
      <c r="DW37" s="199"/>
      <c r="DX37" s="199"/>
      <c r="DY37" s="199"/>
      <c r="DZ37" s="199"/>
      <c r="EA37" s="199"/>
      <c r="EB37" s="199"/>
      <c r="EC37" s="199"/>
      <c r="ED37" s="199"/>
      <c r="EE37" s="199"/>
      <c r="EF37" s="199"/>
      <c r="EG37" s="199"/>
      <c r="EH37" s="199"/>
      <c r="EI37" s="199"/>
      <c r="EJ37" s="199"/>
      <c r="EK37" s="199"/>
      <c r="EL37" s="199"/>
      <c r="EM37" s="199"/>
      <c r="EN37" s="199"/>
    </row>
    <row r="38" customFormat="false" ht="15" hidden="false" customHeight="true" outlineLevel="0" collapsed="false">
      <c r="A38" s="183" t="s">
        <v>137</v>
      </c>
      <c r="B38" s="184" t="s">
        <v>121</v>
      </c>
      <c r="C38" s="185" t="n">
        <v>79.98</v>
      </c>
      <c r="D38" s="185" t="n">
        <v>81.7</v>
      </c>
      <c r="E38" s="186" t="n">
        <v>0.942</v>
      </c>
      <c r="F38" s="187" t="n">
        <v>53791</v>
      </c>
      <c r="G38" s="188" t="s">
        <v>106</v>
      </c>
      <c r="H38" s="189" t="s">
        <v>118</v>
      </c>
      <c r="I38" s="190" t="n">
        <v>11.6559</v>
      </c>
      <c r="J38" s="191" t="n">
        <v>0.387</v>
      </c>
      <c r="K38" s="192" t="n">
        <v>0.051</v>
      </c>
      <c r="L38" s="192" t="n">
        <v>0.294</v>
      </c>
      <c r="M38" s="192" t="n">
        <v>0.018</v>
      </c>
      <c r="N38" s="192" t="n">
        <v>0.225</v>
      </c>
      <c r="O38" s="192" t="n">
        <v>2.513</v>
      </c>
      <c r="P38" s="193" t="n">
        <v>3.488</v>
      </c>
      <c r="Q38" s="191" t="n">
        <v>1.226</v>
      </c>
      <c r="R38" s="192" t="n">
        <v>0.404</v>
      </c>
      <c r="S38" s="192" t="n">
        <v>0.627</v>
      </c>
      <c r="T38" s="192" t="n">
        <v>0.15</v>
      </c>
      <c r="U38" s="192" t="n">
        <v>0.225</v>
      </c>
      <c r="V38" s="192" t="n">
        <v>3.352</v>
      </c>
      <c r="W38" s="194" t="n">
        <v>5.983</v>
      </c>
      <c r="X38" s="191" t="n">
        <v>0.387</v>
      </c>
      <c r="Y38" s="192" t="n">
        <v>0.051</v>
      </c>
      <c r="Z38" s="192" t="n">
        <v>0.291</v>
      </c>
      <c r="AA38" s="192" t="n">
        <v>0.041</v>
      </c>
      <c r="AB38" s="192" t="n">
        <v>0.225</v>
      </c>
      <c r="AC38" s="195" t="n">
        <v>0.994</v>
      </c>
      <c r="AD38" s="196" t="n">
        <v>-4.989</v>
      </c>
      <c r="AE38" s="197" t="n">
        <v>1.782</v>
      </c>
      <c r="AF38" s="198" t="n">
        <v>6.019</v>
      </c>
      <c r="AG38" s="90"/>
      <c r="AH38" s="90"/>
      <c r="AI38" s="90"/>
      <c r="AJ38" s="90"/>
      <c r="AK38" s="90"/>
      <c r="AL38" s="90"/>
      <c r="AM38" s="90"/>
      <c r="AN38" s="90"/>
      <c r="AO38" s="90"/>
      <c r="AP38" s="90"/>
      <c r="AQ38" s="199"/>
      <c r="AR38" s="199"/>
      <c r="AS38" s="199"/>
      <c r="AT38" s="199"/>
      <c r="AU38" s="199"/>
      <c r="AV38" s="199"/>
      <c r="AW38" s="199"/>
      <c r="AX38" s="199"/>
      <c r="AY38" s="199"/>
      <c r="AZ38" s="199"/>
      <c r="BA38" s="199"/>
      <c r="BB38" s="199"/>
      <c r="BC38" s="199"/>
      <c r="BD38" s="199"/>
      <c r="BE38" s="199"/>
      <c r="BF38" s="199"/>
      <c r="BG38" s="199"/>
      <c r="BH38" s="199"/>
      <c r="BI38" s="199"/>
      <c r="BJ38" s="199"/>
      <c r="BK38" s="199"/>
      <c r="BL38" s="199"/>
      <c r="BM38" s="199"/>
      <c r="BN38" s="199"/>
      <c r="BO38" s="199"/>
      <c r="BP38" s="199"/>
      <c r="BQ38" s="199"/>
      <c r="BR38" s="199"/>
      <c r="BS38" s="199"/>
      <c r="BT38" s="199"/>
      <c r="BU38" s="199"/>
      <c r="BV38" s="199"/>
      <c r="BW38" s="199"/>
      <c r="BX38" s="199"/>
      <c r="BY38" s="199"/>
      <c r="BZ38" s="199"/>
      <c r="CA38" s="199"/>
      <c r="CB38" s="199"/>
      <c r="CC38" s="199"/>
      <c r="CD38" s="199"/>
      <c r="CE38" s="199"/>
      <c r="CF38" s="199"/>
      <c r="CG38" s="199"/>
      <c r="CH38" s="199"/>
      <c r="CI38" s="199"/>
      <c r="CJ38" s="199"/>
      <c r="CK38" s="199"/>
      <c r="CL38" s="199"/>
      <c r="CM38" s="199"/>
      <c r="CN38" s="199"/>
      <c r="CO38" s="199"/>
      <c r="CP38" s="199"/>
      <c r="CQ38" s="199"/>
      <c r="CR38" s="199"/>
      <c r="CS38" s="199"/>
      <c r="CT38" s="199"/>
      <c r="CU38" s="199"/>
      <c r="CV38" s="199"/>
      <c r="CW38" s="199"/>
      <c r="CX38" s="199"/>
      <c r="CY38" s="199"/>
      <c r="CZ38" s="199"/>
      <c r="DA38" s="199"/>
      <c r="DB38" s="199"/>
      <c r="DC38" s="199"/>
      <c r="DD38" s="199"/>
      <c r="DE38" s="199"/>
      <c r="DF38" s="199"/>
      <c r="DG38" s="199"/>
      <c r="DH38" s="199"/>
      <c r="DI38" s="199"/>
      <c r="DJ38" s="199"/>
      <c r="DK38" s="199"/>
      <c r="DL38" s="199"/>
      <c r="DM38" s="199"/>
      <c r="DN38" s="199"/>
      <c r="DO38" s="199"/>
      <c r="DP38" s="199"/>
      <c r="DQ38" s="199"/>
      <c r="DR38" s="199"/>
      <c r="DS38" s="199"/>
      <c r="DT38" s="199"/>
      <c r="DU38" s="199"/>
      <c r="DV38" s="199"/>
      <c r="DW38" s="199"/>
      <c r="DX38" s="199"/>
      <c r="DY38" s="199"/>
      <c r="DZ38" s="199"/>
      <c r="EA38" s="199"/>
      <c r="EB38" s="199"/>
      <c r="EC38" s="199"/>
      <c r="ED38" s="199"/>
      <c r="EE38" s="199"/>
      <c r="EF38" s="199"/>
      <c r="EG38" s="199"/>
      <c r="EH38" s="199"/>
      <c r="EI38" s="199"/>
      <c r="EJ38" s="199"/>
      <c r="EK38" s="199"/>
      <c r="EL38" s="199"/>
      <c r="EM38" s="199"/>
      <c r="EN38" s="199"/>
    </row>
    <row r="39" customFormat="false" ht="15" hidden="false" customHeight="true" outlineLevel="0" collapsed="false">
      <c r="A39" s="183" t="s">
        <v>138</v>
      </c>
      <c r="B39" s="184" t="s">
        <v>121</v>
      </c>
      <c r="C39" s="185" t="n">
        <v>55.75</v>
      </c>
      <c r="D39" s="185" t="n">
        <v>59.95</v>
      </c>
      <c r="E39" s="186" t="n">
        <v>0.504</v>
      </c>
      <c r="F39" s="187" t="n">
        <v>3431.82</v>
      </c>
      <c r="G39" s="188" t="s">
        <v>103</v>
      </c>
      <c r="H39" s="189" t="s">
        <v>112</v>
      </c>
      <c r="I39" s="190" t="n">
        <v>13.3529</v>
      </c>
      <c r="J39" s="191" t="n">
        <v>0.342</v>
      </c>
      <c r="K39" s="192" t="n">
        <v>0.043</v>
      </c>
      <c r="L39" s="192" t="n">
        <v>0.217</v>
      </c>
      <c r="M39" s="192" t="n">
        <v>0.061</v>
      </c>
      <c r="N39" s="192" t="n">
        <v>0.037</v>
      </c>
      <c r="O39" s="192" t="n">
        <v>0.164</v>
      </c>
      <c r="P39" s="193" t="n">
        <v>0.864</v>
      </c>
      <c r="Q39" s="191" t="n">
        <v>0.431</v>
      </c>
      <c r="R39" s="192" t="n">
        <v>0.054</v>
      </c>
      <c r="S39" s="192" t="n">
        <v>0.214</v>
      </c>
      <c r="T39" s="192" t="n">
        <v>0.152</v>
      </c>
      <c r="U39" s="192" t="n">
        <v>0.037</v>
      </c>
      <c r="V39" s="192" t="n">
        <v>0.33</v>
      </c>
      <c r="W39" s="194" t="n">
        <v>1.218</v>
      </c>
      <c r="X39" s="191" t="n">
        <v>0.342</v>
      </c>
      <c r="Y39" s="192" t="n">
        <v>0.043</v>
      </c>
      <c r="Z39" s="192" t="n">
        <v>0.175</v>
      </c>
      <c r="AA39" s="192" t="n">
        <v>0.017</v>
      </c>
      <c r="AB39" s="192" t="n">
        <v>0.037</v>
      </c>
      <c r="AC39" s="195" t="n">
        <v>0.615</v>
      </c>
      <c r="AD39" s="196" t="n">
        <v>-0.603</v>
      </c>
      <c r="AE39" s="197" t="n">
        <v>0.363</v>
      </c>
      <c r="AF39" s="198" t="n">
        <v>1.98</v>
      </c>
      <c r="AG39" s="90"/>
      <c r="AH39" s="90"/>
      <c r="AI39" s="90"/>
      <c r="AJ39" s="90"/>
      <c r="AK39" s="90"/>
      <c r="AL39" s="90"/>
      <c r="AM39" s="90"/>
      <c r="AN39" s="90"/>
      <c r="AO39" s="90"/>
      <c r="AP39" s="90"/>
      <c r="AQ39" s="199"/>
      <c r="AR39" s="199"/>
      <c r="AS39" s="199"/>
      <c r="AT39" s="199"/>
      <c r="AU39" s="199"/>
      <c r="AV39" s="199"/>
      <c r="AW39" s="199"/>
      <c r="AX39" s="199"/>
      <c r="AY39" s="199"/>
      <c r="AZ39" s="199"/>
      <c r="BA39" s="199"/>
      <c r="BB39" s="199"/>
      <c r="BC39" s="199"/>
      <c r="BD39" s="199"/>
      <c r="BE39" s="199"/>
      <c r="BF39" s="199"/>
      <c r="BG39" s="199"/>
      <c r="BH39" s="199"/>
      <c r="BI39" s="199"/>
      <c r="BJ39" s="199"/>
      <c r="BK39" s="199"/>
      <c r="BL39" s="199"/>
      <c r="BM39" s="199"/>
      <c r="BN39" s="199"/>
      <c r="BO39" s="199"/>
      <c r="BP39" s="199"/>
      <c r="BQ39" s="199"/>
      <c r="BR39" s="199"/>
      <c r="BS39" s="199"/>
      <c r="BT39" s="199"/>
      <c r="BU39" s="199"/>
      <c r="BV39" s="199"/>
      <c r="BW39" s="199"/>
      <c r="BX39" s="199"/>
      <c r="BY39" s="199"/>
      <c r="BZ39" s="199"/>
      <c r="CA39" s="199"/>
      <c r="CB39" s="199"/>
      <c r="CC39" s="199"/>
      <c r="CD39" s="199"/>
      <c r="CE39" s="199"/>
      <c r="CF39" s="199"/>
      <c r="CG39" s="199"/>
      <c r="CH39" s="199"/>
      <c r="CI39" s="199"/>
      <c r="CJ39" s="199"/>
      <c r="CK39" s="199"/>
      <c r="CL39" s="199"/>
      <c r="CM39" s="199"/>
      <c r="CN39" s="199"/>
      <c r="CO39" s="199"/>
      <c r="CP39" s="199"/>
      <c r="CQ39" s="199"/>
      <c r="CR39" s="199"/>
      <c r="CS39" s="199"/>
      <c r="CT39" s="199"/>
      <c r="CU39" s="199"/>
      <c r="CV39" s="199"/>
      <c r="CW39" s="199"/>
      <c r="CX39" s="199"/>
      <c r="CY39" s="199"/>
      <c r="CZ39" s="199"/>
      <c r="DA39" s="199"/>
      <c r="DB39" s="199"/>
      <c r="DC39" s="199"/>
      <c r="DD39" s="199"/>
      <c r="DE39" s="199"/>
      <c r="DF39" s="199"/>
      <c r="DG39" s="199"/>
      <c r="DH39" s="199"/>
      <c r="DI39" s="199"/>
      <c r="DJ39" s="199"/>
      <c r="DK39" s="199"/>
      <c r="DL39" s="199"/>
      <c r="DM39" s="199"/>
      <c r="DN39" s="199"/>
      <c r="DO39" s="199"/>
      <c r="DP39" s="199"/>
      <c r="DQ39" s="199"/>
      <c r="DR39" s="199"/>
      <c r="DS39" s="199"/>
      <c r="DT39" s="199"/>
      <c r="DU39" s="199"/>
      <c r="DV39" s="199"/>
      <c r="DW39" s="199"/>
      <c r="DX39" s="199"/>
      <c r="DY39" s="199"/>
      <c r="DZ39" s="199"/>
      <c r="EA39" s="199"/>
      <c r="EB39" s="199"/>
      <c r="EC39" s="199"/>
      <c r="ED39" s="199"/>
      <c r="EE39" s="199"/>
      <c r="EF39" s="199"/>
      <c r="EG39" s="199"/>
      <c r="EH39" s="199"/>
      <c r="EI39" s="199"/>
      <c r="EJ39" s="199"/>
      <c r="EK39" s="199"/>
      <c r="EL39" s="199"/>
      <c r="EM39" s="199"/>
      <c r="EN39" s="199"/>
    </row>
    <row r="40" customFormat="false" ht="15" hidden="false" customHeight="true" outlineLevel="0" collapsed="false">
      <c r="A40" s="183" t="s">
        <v>139</v>
      </c>
      <c r="B40" s="184" t="s">
        <v>121</v>
      </c>
      <c r="C40" s="185" t="n">
        <v>73.67</v>
      </c>
      <c r="D40" s="185" t="n">
        <v>72.23</v>
      </c>
      <c r="E40" s="186" t="n">
        <v>0.681</v>
      </c>
      <c r="F40" s="187" t="n">
        <v>11919.2</v>
      </c>
      <c r="G40" s="188" t="s">
        <v>104</v>
      </c>
      <c r="H40" s="189" t="s">
        <v>114</v>
      </c>
      <c r="I40" s="190" t="n">
        <v>0.782455</v>
      </c>
      <c r="J40" s="191" t="n">
        <v>0.265</v>
      </c>
      <c r="K40" s="192" t="n">
        <v>0.329</v>
      </c>
      <c r="L40" s="192" t="n">
        <v>2.79</v>
      </c>
      <c r="M40" s="192" t="n">
        <v>0</v>
      </c>
      <c r="N40" s="192" t="n">
        <v>0.129</v>
      </c>
      <c r="O40" s="192" t="n">
        <v>0.356</v>
      </c>
      <c r="P40" s="193" t="n">
        <v>3.868</v>
      </c>
      <c r="Q40" s="191" t="n">
        <v>0.571</v>
      </c>
      <c r="R40" s="192" t="n">
        <v>0.446</v>
      </c>
      <c r="S40" s="192" t="n">
        <v>2.923</v>
      </c>
      <c r="T40" s="192" t="n">
        <v>0.026</v>
      </c>
      <c r="U40" s="192" t="n">
        <v>0.129</v>
      </c>
      <c r="V40" s="192" t="n">
        <v>0.42</v>
      </c>
      <c r="W40" s="194" t="n">
        <v>4.515</v>
      </c>
      <c r="X40" s="191" t="n">
        <v>0.265</v>
      </c>
      <c r="Y40" s="192" t="n">
        <v>0.329</v>
      </c>
      <c r="Z40" s="192" t="n">
        <v>4.162</v>
      </c>
      <c r="AA40" s="192" t="n">
        <v>0.012</v>
      </c>
      <c r="AB40" s="192" t="n">
        <v>0.129</v>
      </c>
      <c r="AC40" s="195" t="n">
        <v>4.896</v>
      </c>
      <c r="AD40" s="196" t="n">
        <v>0.381</v>
      </c>
      <c r="AE40" s="197" t="n">
        <v>1.345</v>
      </c>
      <c r="AF40" s="198" t="n">
        <v>0.922</v>
      </c>
      <c r="AG40" s="90"/>
      <c r="AH40" s="90"/>
      <c r="AI40" s="90"/>
      <c r="AJ40" s="90"/>
      <c r="AK40" s="90"/>
      <c r="AL40" s="90"/>
      <c r="AM40" s="90"/>
      <c r="AN40" s="90"/>
      <c r="AO40" s="90"/>
      <c r="AP40" s="90"/>
      <c r="AQ40" s="199"/>
      <c r="AR40" s="199"/>
      <c r="AS40" s="199"/>
      <c r="AT40" s="199"/>
      <c r="AU40" s="199"/>
      <c r="AV40" s="199"/>
      <c r="AW40" s="199"/>
      <c r="AX40" s="199"/>
      <c r="AY40" s="199"/>
      <c r="AZ40" s="199"/>
      <c r="BA40" s="199"/>
      <c r="BB40" s="199"/>
      <c r="BC40" s="199"/>
      <c r="BD40" s="199"/>
      <c r="BE40" s="199"/>
      <c r="BF40" s="199"/>
      <c r="BG40" s="199"/>
      <c r="BH40" s="199"/>
      <c r="BI40" s="199"/>
      <c r="BJ40" s="199"/>
      <c r="BK40" s="199"/>
      <c r="BL40" s="199"/>
      <c r="BM40" s="199"/>
      <c r="BN40" s="199"/>
      <c r="BO40" s="199"/>
      <c r="BP40" s="199"/>
      <c r="BQ40" s="199"/>
      <c r="BR40" s="199"/>
      <c r="BS40" s="199"/>
      <c r="BT40" s="199"/>
      <c r="BU40" s="199"/>
      <c r="BV40" s="199"/>
      <c r="BW40" s="199"/>
      <c r="BX40" s="199"/>
      <c r="BY40" s="199"/>
      <c r="BZ40" s="199"/>
      <c r="CA40" s="199"/>
      <c r="CB40" s="199"/>
      <c r="CC40" s="199"/>
      <c r="CD40" s="199"/>
      <c r="CE40" s="199"/>
      <c r="CF40" s="199"/>
      <c r="CG40" s="199"/>
      <c r="CH40" s="199"/>
      <c r="CI40" s="199"/>
      <c r="CJ40" s="199"/>
      <c r="CK40" s="199"/>
      <c r="CL40" s="199"/>
      <c r="CM40" s="199"/>
      <c r="CN40" s="199"/>
      <c r="CO40" s="199"/>
      <c r="CP40" s="199"/>
      <c r="CQ40" s="199"/>
      <c r="CR40" s="199"/>
      <c r="CS40" s="199"/>
      <c r="CT40" s="199"/>
      <c r="CU40" s="199"/>
      <c r="CV40" s="199"/>
      <c r="CW40" s="199"/>
      <c r="CX40" s="199"/>
      <c r="CY40" s="199"/>
      <c r="CZ40" s="199"/>
      <c r="DA40" s="199"/>
      <c r="DB40" s="199"/>
      <c r="DC40" s="199"/>
      <c r="DD40" s="199"/>
      <c r="DE40" s="199"/>
      <c r="DF40" s="199"/>
      <c r="DG40" s="199"/>
      <c r="DH40" s="199"/>
      <c r="DI40" s="199"/>
      <c r="DJ40" s="199"/>
      <c r="DK40" s="199"/>
      <c r="DL40" s="199"/>
      <c r="DM40" s="199"/>
      <c r="DN40" s="199"/>
      <c r="DO40" s="199"/>
      <c r="DP40" s="199"/>
      <c r="DQ40" s="199"/>
      <c r="DR40" s="199"/>
      <c r="DS40" s="199"/>
      <c r="DT40" s="199"/>
      <c r="DU40" s="199"/>
      <c r="DV40" s="199"/>
      <c r="DW40" s="199"/>
      <c r="DX40" s="199"/>
      <c r="DY40" s="199"/>
      <c r="DZ40" s="199"/>
      <c r="EA40" s="199"/>
      <c r="EB40" s="199"/>
      <c r="EC40" s="199"/>
      <c r="ED40" s="199"/>
      <c r="EE40" s="199"/>
      <c r="EF40" s="199"/>
      <c r="EG40" s="199"/>
      <c r="EH40" s="199"/>
      <c r="EI40" s="199"/>
      <c r="EJ40" s="199"/>
      <c r="EK40" s="199"/>
      <c r="EL40" s="199"/>
      <c r="EM40" s="199"/>
      <c r="EN40" s="199"/>
    </row>
    <row r="41" customFormat="false" ht="15" hidden="false" customHeight="true" outlineLevel="0" collapsed="false">
      <c r="A41" s="183" t="s">
        <v>140</v>
      </c>
      <c r="B41" s="184" t="s">
        <v>121</v>
      </c>
      <c r="C41" s="185" t="n">
        <v>68.13</v>
      </c>
      <c r="D41" s="185" t="n">
        <v>64.93</v>
      </c>
      <c r="E41" s="186" t="n">
        <v>0.698</v>
      </c>
      <c r="F41" s="187" t="n">
        <v>8426.29</v>
      </c>
      <c r="G41" s="188" t="s">
        <v>110</v>
      </c>
      <c r="H41" s="189" t="s">
        <v>114</v>
      </c>
      <c r="I41" s="190" t="n">
        <v>12.2241</v>
      </c>
      <c r="J41" s="191" t="n">
        <v>0.697</v>
      </c>
      <c r="K41" s="192" t="n">
        <v>1.619</v>
      </c>
      <c r="L41" s="192" t="n">
        <v>0.169</v>
      </c>
      <c r="M41" s="192" t="n">
        <v>0.001</v>
      </c>
      <c r="N41" s="192" t="n">
        <v>0.055</v>
      </c>
      <c r="O41" s="192" t="n">
        <v>0.664</v>
      </c>
      <c r="P41" s="193" t="n">
        <v>3.206</v>
      </c>
      <c r="Q41" s="191" t="n">
        <v>0.238</v>
      </c>
      <c r="R41" s="192" t="n">
        <v>1.548</v>
      </c>
      <c r="S41" s="192" t="n">
        <v>0.19</v>
      </c>
      <c r="T41" s="192" t="n">
        <v>0.007</v>
      </c>
      <c r="U41" s="192" t="n">
        <v>0.055</v>
      </c>
      <c r="V41" s="192" t="n">
        <v>0.758</v>
      </c>
      <c r="W41" s="194" t="n">
        <v>2.796</v>
      </c>
      <c r="X41" s="191" t="n">
        <v>0.697</v>
      </c>
      <c r="Y41" s="192" t="n">
        <v>1.864</v>
      </c>
      <c r="Z41" s="192" t="n">
        <v>10.831</v>
      </c>
      <c r="AA41" s="192" t="n">
        <v>0.045</v>
      </c>
      <c r="AB41" s="192" t="n">
        <v>0.055</v>
      </c>
      <c r="AC41" s="195" t="n">
        <v>13.494</v>
      </c>
      <c r="AD41" s="196" t="n">
        <v>10.698</v>
      </c>
      <c r="AE41" s="197" t="n">
        <v>0.833</v>
      </c>
      <c r="AF41" s="198" t="n">
        <v>0.207</v>
      </c>
      <c r="AG41" s="90"/>
      <c r="AH41" s="90"/>
      <c r="AI41" s="90"/>
      <c r="AJ41" s="90"/>
      <c r="AK41" s="90"/>
      <c r="AL41" s="90"/>
      <c r="AM41" s="90"/>
      <c r="AN41" s="90"/>
      <c r="AO41" s="90"/>
      <c r="AP41" s="90"/>
      <c r="AQ41" s="199"/>
      <c r="AR41" s="199"/>
      <c r="AS41" s="199"/>
      <c r="AT41" s="199"/>
      <c r="AU41" s="199"/>
      <c r="AV41" s="199"/>
      <c r="AW41" s="199"/>
      <c r="AX41" s="199"/>
      <c r="AY41" s="199"/>
      <c r="AZ41" s="199"/>
      <c r="BA41" s="199"/>
      <c r="BB41" s="199"/>
      <c r="BC41" s="199"/>
      <c r="BD41" s="199"/>
      <c r="BE41" s="199"/>
      <c r="BF41" s="199"/>
      <c r="BG41" s="199"/>
      <c r="BH41" s="199"/>
      <c r="BI41" s="199"/>
      <c r="BJ41" s="199"/>
      <c r="BK41" s="199"/>
      <c r="BL41" s="199"/>
      <c r="BM41" s="199"/>
      <c r="BN41" s="199"/>
      <c r="BO41" s="199"/>
      <c r="BP41" s="199"/>
      <c r="BQ41" s="199"/>
      <c r="BR41" s="199"/>
      <c r="BS41" s="199"/>
      <c r="BT41" s="199"/>
      <c r="BU41" s="199"/>
      <c r="BV41" s="199"/>
      <c r="BW41" s="199"/>
      <c r="BX41" s="199"/>
      <c r="BY41" s="199"/>
      <c r="BZ41" s="199"/>
      <c r="CA41" s="199"/>
      <c r="CB41" s="199"/>
      <c r="CC41" s="199"/>
      <c r="CD41" s="199"/>
      <c r="CE41" s="199"/>
      <c r="CF41" s="199"/>
      <c r="CG41" s="199"/>
      <c r="CH41" s="199"/>
      <c r="CI41" s="199"/>
      <c r="CJ41" s="199"/>
      <c r="CK41" s="199"/>
      <c r="CL41" s="199"/>
      <c r="CM41" s="199"/>
      <c r="CN41" s="199"/>
      <c r="CO41" s="199"/>
      <c r="CP41" s="199"/>
      <c r="CQ41" s="199"/>
      <c r="CR41" s="199"/>
      <c r="CS41" s="199"/>
      <c r="CT41" s="199"/>
      <c r="CU41" s="199"/>
      <c r="CV41" s="199"/>
      <c r="CW41" s="199"/>
      <c r="CX41" s="199"/>
      <c r="CY41" s="199"/>
      <c r="CZ41" s="199"/>
      <c r="DA41" s="199"/>
      <c r="DB41" s="199"/>
      <c r="DC41" s="199"/>
      <c r="DD41" s="199"/>
      <c r="DE41" s="199"/>
      <c r="DF41" s="199"/>
      <c r="DG41" s="199"/>
      <c r="DH41" s="199"/>
      <c r="DI41" s="199"/>
      <c r="DJ41" s="199"/>
      <c r="DK41" s="199"/>
      <c r="DL41" s="199"/>
      <c r="DM41" s="199"/>
      <c r="DN41" s="199"/>
      <c r="DO41" s="199"/>
      <c r="DP41" s="199"/>
      <c r="DQ41" s="199"/>
      <c r="DR41" s="199"/>
      <c r="DS41" s="199"/>
      <c r="DT41" s="199"/>
      <c r="DU41" s="199"/>
      <c r="DV41" s="199"/>
      <c r="DW41" s="199"/>
      <c r="DX41" s="199"/>
      <c r="DY41" s="199"/>
      <c r="DZ41" s="199"/>
      <c r="EA41" s="199"/>
      <c r="EB41" s="199"/>
      <c r="EC41" s="199"/>
      <c r="ED41" s="199"/>
      <c r="EE41" s="199"/>
      <c r="EF41" s="199"/>
      <c r="EG41" s="199"/>
      <c r="EH41" s="199"/>
      <c r="EI41" s="199"/>
      <c r="EJ41" s="199"/>
      <c r="EK41" s="199"/>
      <c r="EL41" s="199"/>
      <c r="EM41" s="199"/>
      <c r="EN41" s="199"/>
    </row>
    <row r="42" customFormat="false" ht="15" hidden="false" customHeight="true" outlineLevel="0" collapsed="false">
      <c r="A42" s="183" t="s">
        <v>141</v>
      </c>
      <c r="B42" s="184" t="s">
        <v>121</v>
      </c>
      <c r="C42" s="185" t="n">
        <v>74.09</v>
      </c>
      <c r="D42" s="185" t="n">
        <v>75.29</v>
      </c>
      <c r="E42" s="186" t="n">
        <v>0.779</v>
      </c>
      <c r="F42" s="187" t="n">
        <v>15701.6</v>
      </c>
      <c r="G42" s="188" t="s">
        <v>109</v>
      </c>
      <c r="H42" s="189" t="s">
        <v>116</v>
      </c>
      <c r="I42" s="190" t="n">
        <v>3.23353</v>
      </c>
      <c r="J42" s="191" t="n">
        <v>0.998</v>
      </c>
      <c r="K42" s="192" t="n">
        <v>0.092</v>
      </c>
      <c r="L42" s="192" t="n">
        <v>0.725</v>
      </c>
      <c r="M42" s="192" t="n">
        <v>0.002</v>
      </c>
      <c r="N42" s="192" t="n">
        <v>0.033</v>
      </c>
      <c r="O42" s="192" t="n">
        <v>2.349</v>
      </c>
      <c r="P42" s="193" t="n">
        <v>4.198</v>
      </c>
      <c r="Q42" s="191" t="n">
        <v>1.305</v>
      </c>
      <c r="R42" s="192" t="n">
        <v>0.299</v>
      </c>
      <c r="S42" s="192" t="n">
        <v>0.699</v>
      </c>
      <c r="T42" s="192" t="n">
        <v>0.244</v>
      </c>
      <c r="U42" s="192" t="n">
        <v>0.033</v>
      </c>
      <c r="V42" s="192" t="n">
        <v>1.983</v>
      </c>
      <c r="W42" s="194" t="n">
        <v>4.562</v>
      </c>
      <c r="X42" s="191" t="n">
        <v>0.998</v>
      </c>
      <c r="Y42" s="192" t="n">
        <v>0.335</v>
      </c>
      <c r="Z42" s="192" t="n">
        <v>1.09</v>
      </c>
      <c r="AA42" s="192" t="n">
        <v>0</v>
      </c>
      <c r="AB42" s="192" t="n">
        <v>0.033</v>
      </c>
      <c r="AC42" s="195" t="n">
        <v>2.456</v>
      </c>
      <c r="AD42" s="196" t="n">
        <v>-2.106</v>
      </c>
      <c r="AE42" s="197" t="n">
        <v>1.359</v>
      </c>
      <c r="AF42" s="198" t="n">
        <v>1.857</v>
      </c>
      <c r="AG42" s="90"/>
      <c r="AH42" s="90"/>
      <c r="AI42" s="90"/>
      <c r="AJ42" s="90"/>
      <c r="AK42" s="90"/>
      <c r="AL42" s="90"/>
      <c r="AM42" s="90"/>
      <c r="AN42" s="90"/>
      <c r="AO42" s="90"/>
      <c r="AP42" s="90"/>
      <c r="AQ42" s="199"/>
      <c r="AR42" s="199"/>
      <c r="AS42" s="199"/>
      <c r="AT42" s="199"/>
      <c r="AU42" s="199"/>
      <c r="AV42" s="199"/>
      <c r="AW42" s="199"/>
      <c r="AX42" s="199"/>
      <c r="AY42" s="199"/>
      <c r="AZ42" s="199"/>
      <c r="BA42" s="199"/>
      <c r="BB42" s="199"/>
      <c r="BC42" s="199"/>
      <c r="BD42" s="199"/>
      <c r="BE42" s="199"/>
      <c r="BF42" s="199"/>
      <c r="BG42" s="199"/>
      <c r="BH42" s="199"/>
      <c r="BI42" s="199"/>
      <c r="BJ42" s="199"/>
      <c r="BK42" s="199"/>
      <c r="BL42" s="199"/>
      <c r="BM42" s="199"/>
      <c r="BN42" s="199"/>
      <c r="BO42" s="199"/>
      <c r="BP42" s="199"/>
      <c r="BQ42" s="199"/>
      <c r="BR42" s="199"/>
      <c r="BS42" s="199"/>
      <c r="BT42" s="199"/>
      <c r="BU42" s="199"/>
      <c r="BV42" s="199"/>
      <c r="BW42" s="199"/>
      <c r="BX42" s="199"/>
      <c r="BY42" s="199"/>
      <c r="BZ42" s="199"/>
      <c r="CA42" s="199"/>
      <c r="CB42" s="199"/>
      <c r="CC42" s="199"/>
      <c r="CD42" s="199"/>
      <c r="CE42" s="199"/>
      <c r="CF42" s="199"/>
      <c r="CG42" s="199"/>
      <c r="CH42" s="199"/>
      <c r="CI42" s="199"/>
      <c r="CJ42" s="199"/>
      <c r="CK42" s="199"/>
      <c r="CL42" s="199"/>
      <c r="CM42" s="199"/>
      <c r="CN42" s="199"/>
      <c r="CO42" s="199"/>
      <c r="CP42" s="199"/>
      <c r="CQ42" s="199"/>
      <c r="CR42" s="199"/>
      <c r="CS42" s="199"/>
      <c r="CT42" s="199"/>
      <c r="CU42" s="199"/>
      <c r="CV42" s="199"/>
      <c r="CW42" s="199"/>
      <c r="CX42" s="199"/>
      <c r="CY42" s="199"/>
      <c r="CZ42" s="199"/>
      <c r="DA42" s="199"/>
      <c r="DB42" s="199"/>
      <c r="DC42" s="199"/>
      <c r="DD42" s="199"/>
      <c r="DE42" s="199"/>
      <c r="DF42" s="199"/>
      <c r="DG42" s="199"/>
      <c r="DH42" s="199"/>
      <c r="DI42" s="199"/>
      <c r="DJ42" s="199"/>
      <c r="DK42" s="199"/>
      <c r="DL42" s="199"/>
      <c r="DM42" s="199"/>
      <c r="DN42" s="199"/>
      <c r="DO42" s="199"/>
      <c r="DP42" s="199"/>
      <c r="DQ42" s="199"/>
      <c r="DR42" s="199"/>
      <c r="DS42" s="199"/>
      <c r="DT42" s="199"/>
      <c r="DU42" s="199"/>
      <c r="DV42" s="199"/>
      <c r="DW42" s="199"/>
      <c r="DX42" s="199"/>
      <c r="DY42" s="199"/>
      <c r="DZ42" s="199"/>
      <c r="EA42" s="199"/>
      <c r="EB42" s="199"/>
      <c r="EC42" s="199"/>
      <c r="ED42" s="199"/>
      <c r="EE42" s="199"/>
      <c r="EF42" s="199"/>
      <c r="EG42" s="199"/>
      <c r="EH42" s="199"/>
      <c r="EI42" s="199"/>
      <c r="EJ42" s="199"/>
      <c r="EK42" s="199"/>
      <c r="EL42" s="199"/>
      <c r="EM42" s="199"/>
      <c r="EN42" s="199"/>
    </row>
    <row r="43" customFormat="false" ht="15" hidden="false" customHeight="true" outlineLevel="0" collapsed="false">
      <c r="A43" s="183" t="s">
        <v>142</v>
      </c>
      <c r="B43" s="184" t="s">
        <v>121</v>
      </c>
      <c r="C43" s="185" t="n">
        <v>62.86</v>
      </c>
      <c r="D43" s="185" t="n">
        <v>65.91</v>
      </c>
      <c r="E43" s="186" t="n">
        <v>0.708</v>
      </c>
      <c r="F43" s="187" t="n">
        <v>15518</v>
      </c>
      <c r="G43" s="188" t="s">
        <v>103</v>
      </c>
      <c r="H43" s="189" t="s">
        <v>116</v>
      </c>
      <c r="I43" s="190" t="n">
        <v>2.6303</v>
      </c>
      <c r="J43" s="191" t="n">
        <v>0.065</v>
      </c>
      <c r="K43" s="192" t="n">
        <v>0.368</v>
      </c>
      <c r="L43" s="192" t="n">
        <v>0.132</v>
      </c>
      <c r="M43" s="192" t="n">
        <v>0</v>
      </c>
      <c r="N43" s="192" t="n">
        <v>0.024</v>
      </c>
      <c r="O43" s="192" t="n">
        <v>0.859</v>
      </c>
      <c r="P43" s="193" t="n">
        <v>1.448</v>
      </c>
      <c r="Q43" s="191" t="n">
        <v>0.249</v>
      </c>
      <c r="R43" s="192" t="n">
        <v>0.237</v>
      </c>
      <c r="S43" s="192" t="n">
        <v>0.229</v>
      </c>
      <c r="T43" s="192" t="n">
        <v>0.006</v>
      </c>
      <c r="U43" s="192" t="n">
        <v>0.024</v>
      </c>
      <c r="V43" s="192" t="n">
        <v>1.492</v>
      </c>
      <c r="W43" s="194" t="n">
        <v>2.237</v>
      </c>
      <c r="X43" s="191" t="n">
        <v>0.065</v>
      </c>
      <c r="Y43" s="192" t="n">
        <v>1.89</v>
      </c>
      <c r="Z43" s="192" t="n">
        <v>0.654</v>
      </c>
      <c r="AA43" s="192" t="n">
        <v>0.207</v>
      </c>
      <c r="AB43" s="192" t="n">
        <v>0.024</v>
      </c>
      <c r="AC43" s="195" t="n">
        <v>2.84</v>
      </c>
      <c r="AD43" s="196" t="n">
        <v>0.603</v>
      </c>
      <c r="AE43" s="197" t="n">
        <v>0.666</v>
      </c>
      <c r="AF43" s="198" t="n">
        <v>0.788</v>
      </c>
      <c r="AG43" s="90"/>
      <c r="AH43" s="90"/>
      <c r="AI43" s="90"/>
      <c r="AJ43" s="90"/>
      <c r="AK43" s="90"/>
      <c r="AL43" s="90"/>
      <c r="AM43" s="90"/>
      <c r="AN43" s="90"/>
      <c r="AO43" s="90"/>
      <c r="AP43" s="90"/>
      <c r="AQ43" s="199"/>
      <c r="AR43" s="199"/>
      <c r="AS43" s="199"/>
      <c r="AT43" s="199"/>
      <c r="AU43" s="199"/>
      <c r="AV43" s="199"/>
      <c r="AW43" s="199"/>
      <c r="AX43" s="199"/>
      <c r="AY43" s="199"/>
      <c r="AZ43" s="199"/>
      <c r="BA43" s="199"/>
      <c r="BB43" s="199"/>
      <c r="BC43" s="199"/>
      <c r="BD43" s="199"/>
      <c r="BE43" s="199"/>
      <c r="BF43" s="199"/>
      <c r="BG43" s="199"/>
      <c r="BH43" s="199"/>
      <c r="BI43" s="199"/>
      <c r="BJ43" s="199"/>
      <c r="BK43" s="199"/>
      <c r="BL43" s="199"/>
      <c r="BM43" s="199"/>
      <c r="BN43" s="199"/>
      <c r="BO43" s="199"/>
      <c r="BP43" s="199"/>
      <c r="BQ43" s="199"/>
      <c r="BR43" s="199"/>
      <c r="BS43" s="199"/>
      <c r="BT43" s="199"/>
      <c r="BU43" s="199"/>
      <c r="BV43" s="199"/>
      <c r="BW43" s="199"/>
      <c r="BX43" s="199"/>
      <c r="BY43" s="199"/>
      <c r="BZ43" s="199"/>
      <c r="CA43" s="199"/>
      <c r="CB43" s="199"/>
      <c r="CC43" s="199"/>
      <c r="CD43" s="199"/>
      <c r="CE43" s="199"/>
      <c r="CF43" s="199"/>
      <c r="CG43" s="199"/>
      <c r="CH43" s="199"/>
      <c r="CI43" s="199"/>
      <c r="CJ43" s="199"/>
      <c r="CK43" s="199"/>
      <c r="CL43" s="199"/>
      <c r="CM43" s="199"/>
      <c r="CN43" s="199"/>
      <c r="CO43" s="199"/>
      <c r="CP43" s="199"/>
      <c r="CQ43" s="199"/>
      <c r="CR43" s="199"/>
      <c r="CS43" s="199"/>
      <c r="CT43" s="199"/>
      <c r="CU43" s="199"/>
      <c r="CV43" s="199"/>
      <c r="CW43" s="199"/>
      <c r="CX43" s="199"/>
      <c r="CY43" s="199"/>
      <c r="CZ43" s="199"/>
      <c r="DA43" s="199"/>
      <c r="DB43" s="199"/>
      <c r="DC43" s="199"/>
      <c r="DD43" s="199"/>
      <c r="DE43" s="199"/>
      <c r="DF43" s="199"/>
      <c r="DG43" s="199"/>
      <c r="DH43" s="199"/>
      <c r="DI43" s="199"/>
      <c r="DJ43" s="199"/>
      <c r="DK43" s="199"/>
      <c r="DL43" s="199"/>
      <c r="DM43" s="199"/>
      <c r="DN43" s="199"/>
      <c r="DO43" s="199"/>
      <c r="DP43" s="199"/>
      <c r="DQ43" s="199"/>
      <c r="DR43" s="199"/>
      <c r="DS43" s="199"/>
      <c r="DT43" s="199"/>
      <c r="DU43" s="199"/>
      <c r="DV43" s="199"/>
      <c r="DW43" s="199"/>
      <c r="DX43" s="199"/>
      <c r="DY43" s="199"/>
      <c r="DZ43" s="199"/>
      <c r="EA43" s="199"/>
      <c r="EB43" s="199"/>
      <c r="EC43" s="199"/>
      <c r="ED43" s="199"/>
      <c r="EE43" s="199"/>
      <c r="EF43" s="199"/>
      <c r="EG43" s="199"/>
      <c r="EH43" s="199"/>
      <c r="EI43" s="199"/>
      <c r="EJ43" s="199"/>
      <c r="EK43" s="199"/>
      <c r="EL43" s="199"/>
      <c r="EM43" s="199"/>
      <c r="EN43" s="199"/>
    </row>
    <row r="44" customFormat="false" ht="15" hidden="false" customHeight="true" outlineLevel="0" collapsed="false">
      <c r="A44" s="183" t="s">
        <v>143</v>
      </c>
      <c r="B44" s="184" t="s">
        <v>121</v>
      </c>
      <c r="C44" s="185" t="n">
        <v>73.36</v>
      </c>
      <c r="D44" s="185" t="n">
        <v>73.43</v>
      </c>
      <c r="E44" s="186" t="n">
        <v>0.76</v>
      </c>
      <c r="F44" s="187" t="n">
        <v>15987.6</v>
      </c>
      <c r="G44" s="188" t="s">
        <v>110</v>
      </c>
      <c r="H44" s="189" t="s">
        <v>116</v>
      </c>
      <c r="I44" s="190" t="n">
        <v>215.314</v>
      </c>
      <c r="J44" s="191" t="n">
        <v>0.794</v>
      </c>
      <c r="K44" s="192" t="n">
        <v>0.818</v>
      </c>
      <c r="L44" s="192" t="n">
        <v>0.806</v>
      </c>
      <c r="M44" s="192" t="n">
        <v>0.049</v>
      </c>
      <c r="N44" s="192" t="n">
        <v>0.092</v>
      </c>
      <c r="O44" s="192" t="n">
        <v>0.733</v>
      </c>
      <c r="P44" s="193" t="n">
        <v>3.291</v>
      </c>
      <c r="Q44" s="191" t="n">
        <v>0.423</v>
      </c>
      <c r="R44" s="192" t="n">
        <v>0.619</v>
      </c>
      <c r="S44" s="192" t="n">
        <v>0.439</v>
      </c>
      <c r="T44" s="192" t="n">
        <v>0.058</v>
      </c>
      <c r="U44" s="192" t="n">
        <v>0.092</v>
      </c>
      <c r="V44" s="192" t="n">
        <v>0.783</v>
      </c>
      <c r="W44" s="194" t="n">
        <v>2.414</v>
      </c>
      <c r="X44" s="191" t="n">
        <v>0.794</v>
      </c>
      <c r="Y44" s="192" t="n">
        <v>0.818</v>
      </c>
      <c r="Z44" s="192" t="n">
        <v>6.28</v>
      </c>
      <c r="AA44" s="192" t="n">
        <v>0.157</v>
      </c>
      <c r="AB44" s="192" t="n">
        <v>0.092</v>
      </c>
      <c r="AC44" s="195" t="n">
        <v>8.14</v>
      </c>
      <c r="AD44" s="196" t="n">
        <v>5.726</v>
      </c>
      <c r="AE44" s="197" t="n">
        <v>0.719</v>
      </c>
      <c r="AF44" s="198" t="n">
        <v>0.297</v>
      </c>
      <c r="AG44" s="90"/>
      <c r="AH44" s="90"/>
      <c r="AI44" s="90"/>
      <c r="AJ44" s="90"/>
      <c r="AK44" s="90"/>
      <c r="AL44" s="90"/>
      <c r="AM44" s="90"/>
      <c r="AN44" s="90"/>
      <c r="AO44" s="90"/>
      <c r="AP44" s="90"/>
      <c r="AQ44" s="199"/>
      <c r="AR44" s="199"/>
      <c r="AS44" s="199"/>
      <c r="AT44" s="199"/>
      <c r="AU44" s="199"/>
      <c r="AV44" s="199"/>
      <c r="AW44" s="199"/>
      <c r="AX44" s="199"/>
      <c r="AY44" s="199"/>
      <c r="AZ44" s="199"/>
      <c r="BA44" s="199"/>
      <c r="BB44" s="199"/>
      <c r="BC44" s="199"/>
      <c r="BD44" s="199"/>
      <c r="BE44" s="199"/>
      <c r="BF44" s="199"/>
      <c r="BG44" s="199"/>
      <c r="BH44" s="199"/>
      <c r="BI44" s="199"/>
      <c r="BJ44" s="199"/>
      <c r="BK44" s="199"/>
      <c r="BL44" s="199"/>
      <c r="BM44" s="199"/>
      <c r="BN44" s="199"/>
      <c r="BO44" s="199"/>
      <c r="BP44" s="199"/>
      <c r="BQ44" s="199"/>
      <c r="BR44" s="199"/>
      <c r="BS44" s="199"/>
      <c r="BT44" s="199"/>
      <c r="BU44" s="199"/>
      <c r="BV44" s="199"/>
      <c r="BW44" s="199"/>
      <c r="BX44" s="199"/>
      <c r="BY44" s="199"/>
      <c r="BZ44" s="199"/>
      <c r="CA44" s="199"/>
      <c r="CB44" s="199"/>
      <c r="CC44" s="199"/>
      <c r="CD44" s="199"/>
      <c r="CE44" s="199"/>
      <c r="CF44" s="199"/>
      <c r="CG44" s="199"/>
      <c r="CH44" s="199"/>
      <c r="CI44" s="199"/>
      <c r="CJ44" s="199"/>
      <c r="CK44" s="199"/>
      <c r="CL44" s="199"/>
      <c r="CM44" s="199"/>
      <c r="CN44" s="199"/>
      <c r="CO44" s="199"/>
      <c r="CP44" s="199"/>
      <c r="CQ44" s="199"/>
      <c r="CR44" s="199"/>
      <c r="CS44" s="199"/>
      <c r="CT44" s="199"/>
      <c r="CU44" s="199"/>
      <c r="CV44" s="199"/>
      <c r="CW44" s="199"/>
      <c r="CX44" s="199"/>
      <c r="CY44" s="199"/>
      <c r="CZ44" s="199"/>
      <c r="DA44" s="199"/>
      <c r="DB44" s="199"/>
      <c r="DC44" s="199"/>
      <c r="DD44" s="199"/>
      <c r="DE44" s="199"/>
      <c r="DF44" s="199"/>
      <c r="DG44" s="199"/>
      <c r="DH44" s="199"/>
      <c r="DI44" s="199"/>
      <c r="DJ44" s="199"/>
      <c r="DK44" s="199"/>
      <c r="DL44" s="199"/>
      <c r="DM44" s="199"/>
      <c r="DN44" s="199"/>
      <c r="DO44" s="199"/>
      <c r="DP44" s="199"/>
      <c r="DQ44" s="199"/>
      <c r="DR44" s="199"/>
      <c r="DS44" s="199"/>
      <c r="DT44" s="199"/>
      <c r="DU44" s="199"/>
      <c r="DV44" s="199"/>
      <c r="DW44" s="199"/>
      <c r="DX44" s="199"/>
      <c r="DY44" s="199"/>
      <c r="DZ44" s="199"/>
      <c r="EA44" s="199"/>
      <c r="EB44" s="199"/>
      <c r="EC44" s="199"/>
      <c r="ED44" s="199"/>
      <c r="EE44" s="199"/>
      <c r="EF44" s="199"/>
      <c r="EG44" s="199"/>
      <c r="EH44" s="199"/>
      <c r="EI44" s="199"/>
      <c r="EJ44" s="199"/>
      <c r="EK44" s="199"/>
      <c r="EL44" s="199"/>
      <c r="EM44" s="199"/>
      <c r="EN44" s="199"/>
    </row>
    <row r="45" customFormat="false" ht="15" hidden="false" customHeight="true" outlineLevel="0" collapsed="false">
      <c r="A45" s="183" t="s">
        <v>144</v>
      </c>
      <c r="B45" s="184" t="s">
        <v>121</v>
      </c>
      <c r="C45" s="185" t="n">
        <v>75.15</v>
      </c>
      <c r="D45" s="185" t="n">
        <v>74.36</v>
      </c>
      <c r="E45" s="186" t="n">
        <v>0.799</v>
      </c>
      <c r="F45" s="187" t="n">
        <v>27119.2</v>
      </c>
      <c r="G45" s="188" t="s">
        <v>106</v>
      </c>
      <c r="H45" s="189" t="s">
        <v>116</v>
      </c>
      <c r="I45" s="190" t="n">
        <v>6.78195</v>
      </c>
      <c r="J45" s="191" t="n">
        <v>1.786</v>
      </c>
      <c r="K45" s="192" t="n">
        <v>0.057</v>
      </c>
      <c r="L45" s="192" t="n">
        <v>0.501</v>
      </c>
      <c r="M45" s="192" t="n">
        <v>0.007</v>
      </c>
      <c r="N45" s="192" t="n">
        <v>0.237</v>
      </c>
      <c r="O45" s="192" t="n">
        <v>2.426</v>
      </c>
      <c r="P45" s="193" t="n">
        <v>5.014</v>
      </c>
      <c r="Q45" s="191" t="n">
        <v>1.219</v>
      </c>
      <c r="R45" s="192" t="n">
        <v>0.179</v>
      </c>
      <c r="S45" s="192" t="n">
        <v>0.557</v>
      </c>
      <c r="T45" s="192" t="n">
        <v>0.064</v>
      </c>
      <c r="U45" s="192" t="n">
        <v>0.237</v>
      </c>
      <c r="V45" s="192" t="n">
        <v>2.322</v>
      </c>
      <c r="W45" s="194" t="n">
        <v>4.578</v>
      </c>
      <c r="X45" s="191" t="n">
        <v>1.786</v>
      </c>
      <c r="Y45" s="192" t="n">
        <v>0.174</v>
      </c>
      <c r="Z45" s="192" t="n">
        <v>1.161</v>
      </c>
      <c r="AA45" s="192" t="n">
        <v>0.135</v>
      </c>
      <c r="AB45" s="192" t="n">
        <v>0.237</v>
      </c>
      <c r="AC45" s="195" t="n">
        <v>3.493</v>
      </c>
      <c r="AD45" s="196" t="n">
        <v>-1.085</v>
      </c>
      <c r="AE45" s="197" t="n">
        <v>1.363</v>
      </c>
      <c r="AF45" s="198" t="n">
        <v>1.311</v>
      </c>
      <c r="AG45" s="90"/>
      <c r="AH45" s="90"/>
      <c r="AI45" s="90"/>
      <c r="AJ45" s="90"/>
      <c r="AK45" s="90"/>
      <c r="AL45" s="90"/>
      <c r="AM45" s="90"/>
      <c r="AN45" s="90"/>
      <c r="AO45" s="90"/>
      <c r="AP45" s="90"/>
      <c r="AQ45" s="199"/>
      <c r="AR45" s="199"/>
      <c r="AS45" s="199"/>
      <c r="AT45" s="199"/>
      <c r="AU45" s="199"/>
      <c r="AV45" s="199"/>
      <c r="AW45" s="199"/>
      <c r="AX45" s="199"/>
      <c r="AY45" s="199"/>
      <c r="AZ45" s="199"/>
      <c r="BA45" s="199"/>
      <c r="BB45" s="199"/>
      <c r="BC45" s="199"/>
      <c r="BD45" s="199"/>
      <c r="BE45" s="199"/>
      <c r="BF45" s="199"/>
      <c r="BG45" s="199"/>
      <c r="BH45" s="199"/>
      <c r="BI45" s="199"/>
      <c r="BJ45" s="199"/>
      <c r="BK45" s="199"/>
      <c r="BL45" s="199"/>
      <c r="BM45" s="199"/>
      <c r="BN45" s="199"/>
      <c r="BO45" s="199"/>
      <c r="BP45" s="199"/>
      <c r="BQ45" s="199"/>
      <c r="BR45" s="199"/>
      <c r="BS45" s="199"/>
      <c r="BT45" s="199"/>
      <c r="BU45" s="199"/>
      <c r="BV45" s="199"/>
      <c r="BW45" s="199"/>
      <c r="BX45" s="199"/>
      <c r="BY45" s="199"/>
      <c r="BZ45" s="199"/>
      <c r="CA45" s="199"/>
      <c r="CB45" s="199"/>
      <c r="CC45" s="199"/>
      <c r="CD45" s="199"/>
      <c r="CE45" s="199"/>
      <c r="CF45" s="199"/>
      <c r="CG45" s="199"/>
      <c r="CH45" s="199"/>
      <c r="CI45" s="199"/>
      <c r="CJ45" s="199"/>
      <c r="CK45" s="199"/>
      <c r="CL45" s="199"/>
      <c r="CM45" s="199"/>
      <c r="CN45" s="199"/>
      <c r="CO45" s="199"/>
      <c r="CP45" s="199"/>
      <c r="CQ45" s="199"/>
      <c r="CR45" s="199"/>
      <c r="CS45" s="199"/>
      <c r="CT45" s="199"/>
      <c r="CU45" s="199"/>
      <c r="CV45" s="199"/>
      <c r="CW45" s="199"/>
      <c r="CX45" s="199"/>
      <c r="CY45" s="199"/>
      <c r="CZ45" s="199"/>
      <c r="DA45" s="199"/>
      <c r="DB45" s="199"/>
      <c r="DC45" s="199"/>
      <c r="DD45" s="199"/>
      <c r="DE45" s="199"/>
      <c r="DF45" s="199"/>
      <c r="DG45" s="199"/>
      <c r="DH45" s="199"/>
      <c r="DI45" s="199"/>
      <c r="DJ45" s="199"/>
      <c r="DK45" s="199"/>
      <c r="DL45" s="199"/>
      <c r="DM45" s="199"/>
      <c r="DN45" s="199"/>
      <c r="DO45" s="199"/>
      <c r="DP45" s="199"/>
      <c r="DQ45" s="199"/>
      <c r="DR45" s="199"/>
      <c r="DS45" s="199"/>
      <c r="DT45" s="199"/>
      <c r="DU45" s="199"/>
      <c r="DV45" s="199"/>
      <c r="DW45" s="199"/>
      <c r="DX45" s="199"/>
      <c r="DY45" s="199"/>
      <c r="DZ45" s="199"/>
      <c r="EA45" s="199"/>
      <c r="EB45" s="199"/>
      <c r="EC45" s="199"/>
      <c r="ED45" s="199"/>
      <c r="EE45" s="199"/>
      <c r="EF45" s="199"/>
      <c r="EG45" s="199"/>
      <c r="EH45" s="199"/>
      <c r="EI45" s="199"/>
      <c r="EJ45" s="199"/>
      <c r="EK45" s="199"/>
      <c r="EL45" s="199"/>
      <c r="EM45" s="199"/>
      <c r="EN45" s="199"/>
    </row>
    <row r="46" customFormat="false" ht="15" hidden="false" customHeight="true" outlineLevel="0" collapsed="false">
      <c r="A46" s="183" t="s">
        <v>145</v>
      </c>
      <c r="B46" s="184" t="s">
        <v>121</v>
      </c>
      <c r="C46" s="185" t="n">
        <v>51.85</v>
      </c>
      <c r="D46" s="185" t="n">
        <v>59.77</v>
      </c>
      <c r="E46" s="186" t="n">
        <v>0.438</v>
      </c>
      <c r="F46" s="187" t="n">
        <v>2148.9</v>
      </c>
      <c r="G46" s="188" t="s">
        <v>103</v>
      </c>
      <c r="H46" s="189" t="s">
        <v>112</v>
      </c>
      <c r="I46" s="190" t="n">
        <v>22.6738</v>
      </c>
      <c r="J46" s="191" t="n">
        <v>0.347</v>
      </c>
      <c r="K46" s="192" t="n">
        <v>0.136</v>
      </c>
      <c r="L46" s="192" t="n">
        <v>0.291</v>
      </c>
      <c r="M46" s="192" t="n">
        <v>0.003</v>
      </c>
      <c r="N46" s="192" t="n">
        <v>0.051</v>
      </c>
      <c r="O46" s="192" t="n">
        <v>0.081</v>
      </c>
      <c r="P46" s="193" t="n">
        <v>0.909</v>
      </c>
      <c r="Q46" s="191" t="n">
        <v>0.334</v>
      </c>
      <c r="R46" s="192" t="n">
        <v>0.139</v>
      </c>
      <c r="S46" s="192" t="n">
        <v>0.292</v>
      </c>
      <c r="T46" s="192" t="n">
        <v>0.047</v>
      </c>
      <c r="U46" s="192" t="n">
        <v>0.051</v>
      </c>
      <c r="V46" s="192" t="n">
        <v>0.232</v>
      </c>
      <c r="W46" s="194" t="n">
        <v>1.095</v>
      </c>
      <c r="X46" s="191" t="n">
        <v>0.347</v>
      </c>
      <c r="Y46" s="192" t="n">
        <v>0.136</v>
      </c>
      <c r="Z46" s="192" t="n">
        <v>0.206</v>
      </c>
      <c r="AA46" s="192" t="n">
        <v>0.001</v>
      </c>
      <c r="AB46" s="192" t="n">
        <v>0.051</v>
      </c>
      <c r="AC46" s="195" t="n">
        <v>0.741</v>
      </c>
      <c r="AD46" s="196" t="n">
        <v>-0.354</v>
      </c>
      <c r="AE46" s="197" t="n">
        <v>0.326</v>
      </c>
      <c r="AF46" s="198" t="n">
        <v>1.478</v>
      </c>
      <c r="AG46" s="90"/>
      <c r="AH46" s="90"/>
      <c r="AI46" s="90"/>
      <c r="AJ46" s="90"/>
      <c r="AK46" s="90"/>
      <c r="AL46" s="90"/>
      <c r="AM46" s="90"/>
      <c r="AN46" s="90"/>
      <c r="AO46" s="90"/>
      <c r="AP46" s="90"/>
      <c r="AQ46" s="199"/>
      <c r="AR46" s="199"/>
      <c r="AS46" s="199"/>
      <c r="AT46" s="199"/>
      <c r="AU46" s="199"/>
      <c r="AV46" s="199"/>
      <c r="AW46" s="199"/>
      <c r="AX46" s="199"/>
      <c r="AY46" s="199"/>
      <c r="AZ46" s="199"/>
      <c r="BA46" s="199"/>
      <c r="BB46" s="199"/>
      <c r="BC46" s="199"/>
      <c r="BD46" s="199"/>
      <c r="BE46" s="199"/>
      <c r="BF46" s="199"/>
      <c r="BG46" s="199"/>
      <c r="BH46" s="199"/>
      <c r="BI46" s="199"/>
      <c r="BJ46" s="199"/>
      <c r="BK46" s="199"/>
      <c r="BL46" s="199"/>
      <c r="BM46" s="199"/>
      <c r="BN46" s="199"/>
      <c r="BO46" s="199"/>
      <c r="BP46" s="199"/>
      <c r="BQ46" s="199"/>
      <c r="BR46" s="199"/>
      <c r="BS46" s="199"/>
      <c r="BT46" s="199"/>
      <c r="BU46" s="199"/>
      <c r="BV46" s="199"/>
      <c r="BW46" s="199"/>
      <c r="BX46" s="199"/>
      <c r="BY46" s="199"/>
      <c r="BZ46" s="199"/>
      <c r="CA46" s="199"/>
      <c r="CB46" s="199"/>
      <c r="CC46" s="199"/>
      <c r="CD46" s="199"/>
      <c r="CE46" s="199"/>
      <c r="CF46" s="199"/>
      <c r="CG46" s="199"/>
      <c r="CH46" s="199"/>
      <c r="CI46" s="199"/>
      <c r="CJ46" s="199"/>
      <c r="CK46" s="199"/>
      <c r="CL46" s="199"/>
      <c r="CM46" s="199"/>
      <c r="CN46" s="199"/>
      <c r="CO46" s="199"/>
      <c r="CP46" s="199"/>
      <c r="CQ46" s="199"/>
      <c r="CR46" s="199"/>
      <c r="CS46" s="199"/>
      <c r="CT46" s="199"/>
      <c r="CU46" s="199"/>
      <c r="CV46" s="199"/>
      <c r="CW46" s="199"/>
      <c r="CX46" s="199"/>
      <c r="CY46" s="199"/>
      <c r="CZ46" s="199"/>
      <c r="DA46" s="199"/>
      <c r="DB46" s="199"/>
      <c r="DC46" s="199"/>
      <c r="DD46" s="199"/>
      <c r="DE46" s="199"/>
      <c r="DF46" s="199"/>
      <c r="DG46" s="199"/>
      <c r="DH46" s="199"/>
      <c r="DI46" s="199"/>
      <c r="DJ46" s="199"/>
      <c r="DK46" s="199"/>
      <c r="DL46" s="199"/>
      <c r="DM46" s="199"/>
      <c r="DN46" s="199"/>
      <c r="DO46" s="199"/>
      <c r="DP46" s="199"/>
      <c r="DQ46" s="199"/>
      <c r="DR46" s="199"/>
      <c r="DS46" s="199"/>
      <c r="DT46" s="199"/>
      <c r="DU46" s="199"/>
      <c r="DV46" s="199"/>
      <c r="DW46" s="199"/>
      <c r="DX46" s="199"/>
      <c r="DY46" s="199"/>
      <c r="DZ46" s="199"/>
      <c r="EA46" s="199"/>
      <c r="EB46" s="199"/>
      <c r="EC46" s="199"/>
      <c r="ED46" s="199"/>
      <c r="EE46" s="199"/>
      <c r="EF46" s="199"/>
      <c r="EG46" s="199"/>
      <c r="EH46" s="199"/>
      <c r="EI46" s="199"/>
      <c r="EJ46" s="199"/>
      <c r="EK46" s="199"/>
      <c r="EL46" s="199"/>
      <c r="EM46" s="199"/>
      <c r="EN46" s="199"/>
    </row>
    <row r="47" customFormat="false" ht="15" hidden="false" customHeight="true" outlineLevel="0" collapsed="false">
      <c r="A47" s="183" t="s">
        <v>146</v>
      </c>
      <c r="B47" s="184" t="s">
        <v>121</v>
      </c>
      <c r="C47" s="185" t="n">
        <v>55.45</v>
      </c>
      <c r="D47" s="185" t="n">
        <v>61.98</v>
      </c>
      <c r="E47" s="186" t="n">
        <v>0.42</v>
      </c>
      <c r="F47" s="187" t="n">
        <v>724.809</v>
      </c>
      <c r="G47" s="188" t="s">
        <v>103</v>
      </c>
      <c r="H47" s="189" t="s">
        <v>112</v>
      </c>
      <c r="I47" s="190" t="n">
        <v>12.8896</v>
      </c>
      <c r="J47" s="191" t="n">
        <v>0.201</v>
      </c>
      <c r="K47" s="192" t="n">
        <v>0.058</v>
      </c>
      <c r="L47" s="192" t="n">
        <v>0.215</v>
      </c>
      <c r="M47" s="192" t="n">
        <v>0.001</v>
      </c>
      <c r="N47" s="192" t="n">
        <v>0.042</v>
      </c>
      <c r="O47" s="192" t="n">
        <v>0.026</v>
      </c>
      <c r="P47" s="193" t="n">
        <v>0.543</v>
      </c>
      <c r="Q47" s="191" t="n">
        <v>0.211</v>
      </c>
      <c r="R47" s="192" t="n">
        <v>0.06</v>
      </c>
      <c r="S47" s="192" t="n">
        <v>0.216</v>
      </c>
      <c r="T47" s="192" t="n">
        <v>0.003</v>
      </c>
      <c r="U47" s="192" t="n">
        <v>0.042</v>
      </c>
      <c r="V47" s="192" t="n">
        <v>0.067</v>
      </c>
      <c r="W47" s="194" t="n">
        <v>0.6</v>
      </c>
      <c r="X47" s="191" t="n">
        <v>0.201</v>
      </c>
      <c r="Y47" s="192" t="n">
        <v>0.058</v>
      </c>
      <c r="Z47" s="192" t="n">
        <v>0.008</v>
      </c>
      <c r="AA47" s="192" t="n">
        <v>0.006</v>
      </c>
      <c r="AB47" s="192" t="n">
        <v>0.042</v>
      </c>
      <c r="AC47" s="195" t="n">
        <v>0.314</v>
      </c>
      <c r="AD47" s="196" t="n">
        <v>-0.286</v>
      </c>
      <c r="AE47" s="197" t="n">
        <v>0.179</v>
      </c>
      <c r="AF47" s="198" t="n">
        <v>1.911</v>
      </c>
      <c r="AG47" s="90"/>
      <c r="AH47" s="90"/>
      <c r="AI47" s="90"/>
      <c r="AJ47" s="90"/>
      <c r="AK47" s="90"/>
      <c r="AL47" s="90"/>
      <c r="AM47" s="90"/>
      <c r="AN47" s="90"/>
      <c r="AO47" s="90"/>
      <c r="AP47" s="90"/>
      <c r="AQ47" s="199"/>
      <c r="AR47" s="199"/>
      <c r="AS47" s="199"/>
      <c r="AT47" s="199"/>
      <c r="AU47" s="199"/>
      <c r="AV47" s="199"/>
      <c r="AW47" s="199"/>
      <c r="AX47" s="199"/>
      <c r="AY47" s="199"/>
      <c r="AZ47" s="199"/>
      <c r="BA47" s="199"/>
      <c r="BB47" s="199"/>
      <c r="BC47" s="199"/>
      <c r="BD47" s="199"/>
      <c r="BE47" s="199"/>
      <c r="BF47" s="199"/>
      <c r="BG47" s="199"/>
      <c r="BH47" s="199"/>
      <c r="BI47" s="199"/>
      <c r="BJ47" s="199"/>
      <c r="BK47" s="199"/>
      <c r="BL47" s="199"/>
      <c r="BM47" s="199"/>
      <c r="BN47" s="199"/>
      <c r="BO47" s="199"/>
      <c r="BP47" s="199"/>
      <c r="BQ47" s="199"/>
      <c r="BR47" s="199"/>
      <c r="BS47" s="199"/>
      <c r="BT47" s="199"/>
      <c r="BU47" s="199"/>
      <c r="BV47" s="199"/>
      <c r="BW47" s="199"/>
      <c r="BX47" s="199"/>
      <c r="BY47" s="199"/>
      <c r="BZ47" s="199"/>
      <c r="CA47" s="199"/>
      <c r="CB47" s="199"/>
      <c r="CC47" s="199"/>
      <c r="CD47" s="199"/>
      <c r="CE47" s="199"/>
      <c r="CF47" s="199"/>
      <c r="CG47" s="199"/>
      <c r="CH47" s="199"/>
      <c r="CI47" s="199"/>
      <c r="CJ47" s="199"/>
      <c r="CK47" s="199"/>
      <c r="CL47" s="199"/>
      <c r="CM47" s="199"/>
      <c r="CN47" s="199"/>
      <c r="CO47" s="199"/>
      <c r="CP47" s="199"/>
      <c r="CQ47" s="199"/>
      <c r="CR47" s="199"/>
      <c r="CS47" s="199"/>
      <c r="CT47" s="199"/>
      <c r="CU47" s="199"/>
      <c r="CV47" s="199"/>
      <c r="CW47" s="199"/>
      <c r="CX47" s="199"/>
      <c r="CY47" s="199"/>
      <c r="CZ47" s="199"/>
      <c r="DA47" s="199"/>
      <c r="DB47" s="199"/>
      <c r="DC47" s="199"/>
      <c r="DD47" s="199"/>
      <c r="DE47" s="199"/>
      <c r="DF47" s="199"/>
      <c r="DG47" s="199"/>
      <c r="DH47" s="199"/>
      <c r="DI47" s="199"/>
      <c r="DJ47" s="199"/>
      <c r="DK47" s="199"/>
      <c r="DL47" s="199"/>
      <c r="DM47" s="199"/>
      <c r="DN47" s="199"/>
      <c r="DO47" s="199"/>
      <c r="DP47" s="199"/>
      <c r="DQ47" s="199"/>
      <c r="DR47" s="199"/>
      <c r="DS47" s="199"/>
      <c r="DT47" s="199"/>
      <c r="DU47" s="199"/>
      <c r="DV47" s="199"/>
      <c r="DW47" s="199"/>
      <c r="DX47" s="199"/>
      <c r="DY47" s="199"/>
      <c r="DZ47" s="199"/>
      <c r="EA47" s="199"/>
      <c r="EB47" s="199"/>
      <c r="EC47" s="199"/>
      <c r="ED47" s="199"/>
      <c r="EE47" s="199"/>
      <c r="EF47" s="199"/>
      <c r="EG47" s="199"/>
      <c r="EH47" s="199"/>
      <c r="EI47" s="199"/>
      <c r="EJ47" s="199"/>
      <c r="EK47" s="199"/>
      <c r="EL47" s="199"/>
      <c r="EM47" s="199"/>
      <c r="EN47" s="199"/>
    </row>
    <row r="48" customFormat="false" ht="15" hidden="false" customHeight="true" outlineLevel="0" collapsed="false">
      <c r="A48" s="183" t="s">
        <v>147</v>
      </c>
      <c r="B48" s="184" t="s">
        <v>126</v>
      </c>
      <c r="C48" s="185" t="n">
        <v>63.31</v>
      </c>
      <c r="D48" s="185" t="n">
        <v>69.9</v>
      </c>
      <c r="E48" s="186" t="n">
        <v>0.6</v>
      </c>
      <c r="F48" s="187" t="n">
        <v>6063.99</v>
      </c>
      <c r="G48" s="188" t="s">
        <v>104</v>
      </c>
      <c r="H48" s="189" t="s">
        <v>112</v>
      </c>
      <c r="I48" s="190" t="n">
        <v>16.7678</v>
      </c>
      <c r="J48" s="191"/>
      <c r="K48" s="192"/>
      <c r="L48" s="192"/>
      <c r="M48" s="192"/>
      <c r="N48" s="192"/>
      <c r="O48" s="192"/>
      <c r="P48" s="193" t="n">
        <v>1.306</v>
      </c>
      <c r="Q48" s="191"/>
      <c r="R48" s="192"/>
      <c r="S48" s="192"/>
      <c r="T48" s="192"/>
      <c r="U48" s="192"/>
      <c r="V48" s="192"/>
      <c r="W48" s="194" t="n">
        <v>1.714</v>
      </c>
      <c r="X48" s="191"/>
      <c r="Y48" s="192"/>
      <c r="Z48" s="192"/>
      <c r="AA48" s="192"/>
      <c r="AB48" s="192"/>
      <c r="AC48" s="195" t="n">
        <v>1.124</v>
      </c>
      <c r="AD48" s="196" t="n">
        <v>-0.59</v>
      </c>
      <c r="AE48" s="197" t="n">
        <v>0.51</v>
      </c>
      <c r="AF48" s="198" t="n">
        <v>1.525</v>
      </c>
      <c r="AG48" s="90"/>
      <c r="AH48" s="90"/>
      <c r="AI48" s="90"/>
      <c r="AJ48" s="90"/>
      <c r="AK48" s="90"/>
      <c r="AL48" s="90"/>
      <c r="AM48" s="90"/>
      <c r="AN48" s="90"/>
      <c r="AO48" s="90"/>
      <c r="AP48" s="90"/>
      <c r="AQ48" s="199"/>
      <c r="AR48" s="199"/>
      <c r="AS48" s="199"/>
      <c r="AT48" s="199"/>
      <c r="AU48" s="199"/>
      <c r="AV48" s="199"/>
      <c r="AW48" s="199"/>
      <c r="AX48" s="199"/>
      <c r="AY48" s="199"/>
      <c r="AZ48" s="199"/>
      <c r="BA48" s="199"/>
      <c r="BB48" s="199"/>
      <c r="BC48" s="199"/>
      <c r="BD48" s="199"/>
      <c r="BE48" s="199"/>
      <c r="BF48" s="199"/>
      <c r="BG48" s="199"/>
      <c r="BH48" s="199"/>
      <c r="BI48" s="199"/>
      <c r="BJ48" s="199"/>
      <c r="BK48" s="199"/>
      <c r="BL48" s="199"/>
      <c r="BM48" s="199"/>
      <c r="BN48" s="199"/>
      <c r="BO48" s="199"/>
      <c r="BP48" s="199"/>
      <c r="BQ48" s="199"/>
      <c r="BR48" s="199"/>
      <c r="BS48" s="199"/>
      <c r="BT48" s="199"/>
      <c r="BU48" s="199"/>
      <c r="BV48" s="199"/>
      <c r="BW48" s="199"/>
      <c r="BX48" s="199"/>
      <c r="BY48" s="199"/>
      <c r="BZ48" s="199"/>
      <c r="CA48" s="199"/>
      <c r="CB48" s="199"/>
      <c r="CC48" s="199"/>
      <c r="CD48" s="199"/>
      <c r="CE48" s="199"/>
      <c r="CF48" s="199"/>
      <c r="CG48" s="199"/>
      <c r="CH48" s="199"/>
      <c r="CI48" s="199"/>
      <c r="CJ48" s="199"/>
      <c r="CK48" s="199"/>
      <c r="CL48" s="199"/>
      <c r="CM48" s="199"/>
      <c r="CN48" s="199"/>
      <c r="CO48" s="199"/>
      <c r="CP48" s="199"/>
      <c r="CQ48" s="199"/>
      <c r="CR48" s="199"/>
      <c r="CS48" s="199"/>
      <c r="CT48" s="199"/>
      <c r="CU48" s="199"/>
      <c r="CV48" s="199"/>
      <c r="CW48" s="199"/>
      <c r="CX48" s="199"/>
      <c r="CY48" s="199"/>
      <c r="CZ48" s="199"/>
      <c r="DA48" s="199"/>
      <c r="DB48" s="199"/>
      <c r="DC48" s="199"/>
      <c r="DD48" s="199"/>
      <c r="DE48" s="199"/>
      <c r="DF48" s="199"/>
      <c r="DG48" s="199"/>
      <c r="DH48" s="199"/>
      <c r="DI48" s="199"/>
      <c r="DJ48" s="199"/>
      <c r="DK48" s="199"/>
      <c r="DL48" s="199"/>
      <c r="DM48" s="199"/>
      <c r="DN48" s="199"/>
      <c r="DO48" s="199"/>
      <c r="DP48" s="199"/>
      <c r="DQ48" s="199"/>
      <c r="DR48" s="199"/>
      <c r="DS48" s="199"/>
      <c r="DT48" s="199"/>
      <c r="DU48" s="199"/>
      <c r="DV48" s="199"/>
      <c r="DW48" s="199"/>
      <c r="DX48" s="199"/>
      <c r="DY48" s="199"/>
      <c r="DZ48" s="199"/>
      <c r="EA48" s="199"/>
      <c r="EB48" s="199"/>
      <c r="EC48" s="199"/>
      <c r="ED48" s="199"/>
      <c r="EE48" s="199"/>
      <c r="EF48" s="199"/>
      <c r="EG48" s="199"/>
      <c r="EH48" s="199"/>
      <c r="EI48" s="199"/>
      <c r="EJ48" s="199"/>
      <c r="EK48" s="199"/>
      <c r="EL48" s="199"/>
      <c r="EM48" s="199"/>
      <c r="EN48" s="199"/>
    </row>
    <row r="49" customFormat="false" ht="15" hidden="false" customHeight="true" outlineLevel="0" collapsed="false">
      <c r="A49" s="183" t="s">
        <v>148</v>
      </c>
      <c r="B49" s="184" t="s">
        <v>121</v>
      </c>
      <c r="C49" s="185" t="n">
        <v>57.34</v>
      </c>
      <c r="D49" s="185" t="n">
        <v>60.96</v>
      </c>
      <c r="E49" s="186" t="n">
        <v>0.587</v>
      </c>
      <c r="F49" s="187" t="n">
        <v>3746.4</v>
      </c>
      <c r="G49" s="188" t="s">
        <v>103</v>
      </c>
      <c r="H49" s="189" t="s">
        <v>114</v>
      </c>
      <c r="I49" s="190" t="n">
        <v>27.9145</v>
      </c>
      <c r="J49" s="191" t="n">
        <v>0.486</v>
      </c>
      <c r="K49" s="192" t="n">
        <v>0.099</v>
      </c>
      <c r="L49" s="192" t="n">
        <v>0.237</v>
      </c>
      <c r="M49" s="192" t="n">
        <v>0.033</v>
      </c>
      <c r="N49" s="192" t="n">
        <v>0.069</v>
      </c>
      <c r="O49" s="192" t="n">
        <v>0.093</v>
      </c>
      <c r="P49" s="193" t="n">
        <v>1.018</v>
      </c>
      <c r="Q49" s="191" t="n">
        <v>0.501</v>
      </c>
      <c r="R49" s="192" t="n">
        <v>0.101</v>
      </c>
      <c r="S49" s="192" t="n">
        <v>0.198</v>
      </c>
      <c r="T49" s="192" t="n">
        <v>0.071</v>
      </c>
      <c r="U49" s="192" t="n">
        <v>0.069</v>
      </c>
      <c r="V49" s="192" t="n">
        <v>0.202</v>
      </c>
      <c r="W49" s="194" t="n">
        <v>1.142</v>
      </c>
      <c r="X49" s="191" t="n">
        <v>0.486</v>
      </c>
      <c r="Y49" s="192" t="n">
        <v>0.099</v>
      </c>
      <c r="Z49" s="192" t="n">
        <v>0.744</v>
      </c>
      <c r="AA49" s="192" t="n">
        <v>0.06</v>
      </c>
      <c r="AB49" s="192" t="n">
        <v>0.069</v>
      </c>
      <c r="AC49" s="195" t="n">
        <v>1.458</v>
      </c>
      <c r="AD49" s="196" t="n">
        <v>0.316</v>
      </c>
      <c r="AE49" s="197" t="n">
        <v>0.34</v>
      </c>
      <c r="AF49" s="198" t="n">
        <v>0.783</v>
      </c>
      <c r="AG49" s="90"/>
      <c r="AH49" s="90"/>
      <c r="AI49" s="90"/>
      <c r="AJ49" s="90"/>
      <c r="AK49" s="90"/>
      <c r="AL49" s="90"/>
      <c r="AM49" s="90"/>
      <c r="AN49" s="90"/>
      <c r="AO49" s="90"/>
      <c r="AP49" s="90"/>
      <c r="AQ49" s="199"/>
      <c r="AR49" s="199"/>
      <c r="AS49" s="199"/>
      <c r="AT49" s="199"/>
      <c r="AU49" s="199"/>
      <c r="AV49" s="199"/>
      <c r="AW49" s="199"/>
      <c r="AX49" s="199"/>
      <c r="AY49" s="199"/>
      <c r="AZ49" s="199"/>
      <c r="BA49" s="199"/>
      <c r="BB49" s="199"/>
      <c r="BC49" s="199"/>
      <c r="BD49" s="199"/>
      <c r="BE49" s="199"/>
      <c r="BF49" s="199"/>
      <c r="BG49" s="199"/>
      <c r="BH49" s="199"/>
      <c r="BI49" s="199"/>
      <c r="BJ49" s="199"/>
      <c r="BK49" s="199"/>
      <c r="BL49" s="199"/>
      <c r="BM49" s="199"/>
      <c r="BN49" s="199"/>
      <c r="BO49" s="199"/>
      <c r="BP49" s="199"/>
      <c r="BQ49" s="199"/>
      <c r="BR49" s="199"/>
      <c r="BS49" s="199"/>
      <c r="BT49" s="199"/>
      <c r="BU49" s="199"/>
      <c r="BV49" s="199"/>
      <c r="BW49" s="199"/>
      <c r="BX49" s="199"/>
      <c r="BY49" s="199"/>
      <c r="BZ49" s="199"/>
      <c r="CA49" s="199"/>
      <c r="CB49" s="199"/>
      <c r="CC49" s="199"/>
      <c r="CD49" s="199"/>
      <c r="CE49" s="199"/>
      <c r="CF49" s="199"/>
      <c r="CG49" s="199"/>
      <c r="CH49" s="199"/>
      <c r="CI49" s="199"/>
      <c r="CJ49" s="199"/>
      <c r="CK49" s="199"/>
      <c r="CL49" s="199"/>
      <c r="CM49" s="199"/>
      <c r="CN49" s="199"/>
      <c r="CO49" s="199"/>
      <c r="CP49" s="199"/>
      <c r="CQ49" s="199"/>
      <c r="CR49" s="199"/>
      <c r="CS49" s="199"/>
      <c r="CT49" s="199"/>
      <c r="CU49" s="199"/>
      <c r="CV49" s="199"/>
      <c r="CW49" s="199"/>
      <c r="CX49" s="199"/>
      <c r="CY49" s="199"/>
      <c r="CZ49" s="199"/>
      <c r="DA49" s="199"/>
      <c r="DB49" s="199"/>
      <c r="DC49" s="199"/>
      <c r="DD49" s="199"/>
      <c r="DE49" s="199"/>
      <c r="DF49" s="199"/>
      <c r="DG49" s="199"/>
      <c r="DH49" s="199"/>
      <c r="DI49" s="199"/>
      <c r="DJ49" s="199"/>
      <c r="DK49" s="199"/>
      <c r="DL49" s="199"/>
      <c r="DM49" s="199"/>
      <c r="DN49" s="199"/>
      <c r="DO49" s="199"/>
      <c r="DP49" s="199"/>
      <c r="DQ49" s="199"/>
      <c r="DR49" s="199"/>
      <c r="DS49" s="199"/>
      <c r="DT49" s="199"/>
      <c r="DU49" s="199"/>
      <c r="DV49" s="199"/>
      <c r="DW49" s="199"/>
      <c r="DX49" s="199"/>
      <c r="DY49" s="199"/>
      <c r="DZ49" s="199"/>
      <c r="EA49" s="199"/>
      <c r="EB49" s="199"/>
      <c r="EC49" s="199"/>
      <c r="ED49" s="199"/>
      <c r="EE49" s="199"/>
      <c r="EF49" s="199"/>
      <c r="EG49" s="199"/>
      <c r="EH49" s="199"/>
      <c r="EI49" s="199"/>
      <c r="EJ49" s="199"/>
      <c r="EK49" s="199"/>
      <c r="EL49" s="199"/>
      <c r="EM49" s="199"/>
      <c r="EN49" s="199"/>
    </row>
    <row r="50" customFormat="false" ht="15" hidden="false" customHeight="true" outlineLevel="0" collapsed="false">
      <c r="A50" s="183" t="s">
        <v>149</v>
      </c>
      <c r="B50" s="184" t="s">
        <v>121</v>
      </c>
      <c r="C50" s="185" t="n">
        <v>78.74</v>
      </c>
      <c r="D50" s="185" t="n">
        <v>81.3</v>
      </c>
      <c r="E50" s="186" t="n">
        <v>0.935</v>
      </c>
      <c r="F50" s="187" t="n">
        <v>49686.9</v>
      </c>
      <c r="G50" s="188" t="s">
        <v>108</v>
      </c>
      <c r="H50" s="189" t="s">
        <v>118</v>
      </c>
      <c r="I50" s="190" t="n">
        <v>38.4543</v>
      </c>
      <c r="J50" s="191" t="n">
        <v>2.535</v>
      </c>
      <c r="K50" s="192" t="n">
        <v>0.306</v>
      </c>
      <c r="L50" s="192" t="n">
        <v>2.684</v>
      </c>
      <c r="M50" s="192" t="n">
        <v>0.11</v>
      </c>
      <c r="N50" s="192" t="n">
        <v>0.08</v>
      </c>
      <c r="O50" s="192" t="n">
        <v>4.941</v>
      </c>
      <c r="P50" s="193" t="n">
        <v>10.656</v>
      </c>
      <c r="Q50" s="191" t="n">
        <v>1.559</v>
      </c>
      <c r="R50" s="192" t="n">
        <v>0.248</v>
      </c>
      <c r="S50" s="192" t="n">
        <v>1.493</v>
      </c>
      <c r="T50" s="192" t="n">
        <v>0.106</v>
      </c>
      <c r="U50" s="192" t="n">
        <v>0.08</v>
      </c>
      <c r="V50" s="192" t="n">
        <v>4.874</v>
      </c>
      <c r="W50" s="194" t="n">
        <v>8.36</v>
      </c>
      <c r="X50" s="191" t="n">
        <v>2.535</v>
      </c>
      <c r="Y50" s="192" t="n">
        <v>0.306</v>
      </c>
      <c r="Z50" s="192" t="n">
        <v>8.26</v>
      </c>
      <c r="AA50" s="192" t="n">
        <v>3.265</v>
      </c>
      <c r="AB50" s="192" t="n">
        <v>0.08</v>
      </c>
      <c r="AC50" s="195" t="n">
        <v>14.446</v>
      </c>
      <c r="AD50" s="196" t="n">
        <v>6.086</v>
      </c>
      <c r="AE50" s="197" t="n">
        <v>2.49</v>
      </c>
      <c r="AF50" s="198" t="n">
        <v>0.579</v>
      </c>
      <c r="AG50" s="90"/>
      <c r="AH50" s="90"/>
      <c r="AI50" s="90"/>
      <c r="AJ50" s="90"/>
      <c r="AK50" s="90"/>
      <c r="AL50" s="90"/>
      <c r="AM50" s="90"/>
      <c r="AN50" s="90"/>
      <c r="AO50" s="90"/>
      <c r="AP50" s="90"/>
      <c r="AQ50" s="199"/>
      <c r="AR50" s="199"/>
      <c r="AS50" s="199"/>
      <c r="AT50" s="199"/>
      <c r="AU50" s="199"/>
      <c r="AV50" s="199"/>
      <c r="AW50" s="199"/>
      <c r="AX50" s="199"/>
      <c r="AY50" s="199"/>
      <c r="AZ50" s="199"/>
      <c r="BA50" s="199"/>
      <c r="BB50" s="199"/>
      <c r="BC50" s="199"/>
      <c r="BD50" s="199"/>
      <c r="BE50" s="199"/>
      <c r="BF50" s="199"/>
      <c r="BG50" s="199"/>
      <c r="BH50" s="199"/>
      <c r="BI50" s="199"/>
      <c r="BJ50" s="199"/>
      <c r="BK50" s="199"/>
      <c r="BL50" s="199"/>
      <c r="BM50" s="199"/>
      <c r="BN50" s="199"/>
      <c r="BO50" s="199"/>
      <c r="BP50" s="199"/>
      <c r="BQ50" s="199"/>
      <c r="BR50" s="199"/>
      <c r="BS50" s="199"/>
      <c r="BT50" s="199"/>
      <c r="BU50" s="199"/>
      <c r="BV50" s="199"/>
      <c r="BW50" s="199"/>
      <c r="BX50" s="199"/>
      <c r="BY50" s="199"/>
      <c r="BZ50" s="199"/>
      <c r="CA50" s="199"/>
      <c r="CB50" s="199"/>
      <c r="CC50" s="199"/>
      <c r="CD50" s="199"/>
      <c r="CE50" s="199"/>
      <c r="CF50" s="199"/>
      <c r="CG50" s="199"/>
      <c r="CH50" s="199"/>
      <c r="CI50" s="199"/>
      <c r="CJ50" s="199"/>
      <c r="CK50" s="199"/>
      <c r="CL50" s="199"/>
      <c r="CM50" s="199"/>
      <c r="CN50" s="199"/>
      <c r="CO50" s="199"/>
      <c r="CP50" s="199"/>
      <c r="CQ50" s="199"/>
      <c r="CR50" s="199"/>
      <c r="CS50" s="199"/>
      <c r="CT50" s="199"/>
      <c r="CU50" s="199"/>
      <c r="CV50" s="199"/>
      <c r="CW50" s="199"/>
      <c r="CX50" s="199"/>
      <c r="CY50" s="199"/>
      <c r="CZ50" s="199"/>
      <c r="DA50" s="199"/>
      <c r="DB50" s="199"/>
      <c r="DC50" s="199"/>
      <c r="DD50" s="199"/>
      <c r="DE50" s="199"/>
      <c r="DF50" s="199"/>
      <c r="DG50" s="199"/>
      <c r="DH50" s="199"/>
      <c r="DI50" s="199"/>
      <c r="DJ50" s="199"/>
      <c r="DK50" s="199"/>
      <c r="DL50" s="199"/>
      <c r="DM50" s="199"/>
      <c r="DN50" s="199"/>
      <c r="DO50" s="199"/>
      <c r="DP50" s="199"/>
      <c r="DQ50" s="199"/>
      <c r="DR50" s="199"/>
      <c r="DS50" s="199"/>
      <c r="DT50" s="199"/>
      <c r="DU50" s="199"/>
      <c r="DV50" s="199"/>
      <c r="DW50" s="199"/>
      <c r="DX50" s="199"/>
      <c r="DY50" s="199"/>
      <c r="DZ50" s="199"/>
      <c r="EA50" s="199"/>
      <c r="EB50" s="199"/>
      <c r="EC50" s="199"/>
      <c r="ED50" s="199"/>
      <c r="EE50" s="199"/>
      <c r="EF50" s="199"/>
      <c r="EG50" s="199"/>
      <c r="EH50" s="199"/>
      <c r="EI50" s="199"/>
      <c r="EJ50" s="199"/>
      <c r="EK50" s="199"/>
      <c r="EL50" s="199"/>
      <c r="EM50" s="199"/>
      <c r="EN50" s="199"/>
    </row>
    <row r="51" customFormat="false" ht="15" hidden="false" customHeight="true" outlineLevel="0" collapsed="false">
      <c r="A51" s="183" t="s">
        <v>150</v>
      </c>
      <c r="B51" s="184" t="s">
        <v>121</v>
      </c>
      <c r="C51" s="185" t="n">
        <v>42.48</v>
      </c>
      <c r="D51" s="185" t="n">
        <v>54.48</v>
      </c>
      <c r="E51" s="186" t="n">
        <v>0.387</v>
      </c>
      <c r="F51" s="187" t="n">
        <v>915.689</v>
      </c>
      <c r="G51" s="188" t="s">
        <v>103</v>
      </c>
      <c r="H51" s="189" t="s">
        <v>112</v>
      </c>
      <c r="I51" s="190" t="n">
        <v>5.57914</v>
      </c>
      <c r="J51" s="191" t="n">
        <v>0.581</v>
      </c>
      <c r="K51" s="192" t="n">
        <v>0.458</v>
      </c>
      <c r="L51" s="192" t="n">
        <v>0.247</v>
      </c>
      <c r="M51" s="192" t="n">
        <v>0.006</v>
      </c>
      <c r="N51" s="192" t="n">
        <v>0.095</v>
      </c>
      <c r="O51" s="192" t="n">
        <v>0.015</v>
      </c>
      <c r="P51" s="193" t="n">
        <v>1.401</v>
      </c>
      <c r="Q51" s="191" t="n">
        <v>0.599</v>
      </c>
      <c r="R51" s="192" t="n">
        <v>0.439</v>
      </c>
      <c r="S51" s="192" t="n">
        <v>0.216</v>
      </c>
      <c r="T51" s="192" t="n">
        <v>0.019</v>
      </c>
      <c r="U51" s="192" t="n">
        <v>0.095</v>
      </c>
      <c r="V51" s="192" t="n">
        <v>0.048</v>
      </c>
      <c r="W51" s="194" t="n">
        <v>1.415</v>
      </c>
      <c r="X51" s="191" t="n">
        <v>0.581</v>
      </c>
      <c r="Y51" s="192" t="n">
        <v>0.458</v>
      </c>
      <c r="Z51" s="192" t="n">
        <v>5.675</v>
      </c>
      <c r="AA51" s="192" t="n">
        <v>0</v>
      </c>
      <c r="AB51" s="192" t="n">
        <v>0.095</v>
      </c>
      <c r="AC51" s="195" t="n">
        <v>6.808</v>
      </c>
      <c r="AD51" s="196" t="n">
        <v>5.393</v>
      </c>
      <c r="AE51" s="197" t="n">
        <v>0.421</v>
      </c>
      <c r="AF51" s="198" t="n">
        <v>0.208</v>
      </c>
      <c r="AG51" s="90"/>
      <c r="AH51" s="90"/>
      <c r="AI51" s="90"/>
      <c r="AJ51" s="90"/>
      <c r="AK51" s="90"/>
      <c r="AL51" s="90"/>
      <c r="AM51" s="90"/>
      <c r="AN51" s="90"/>
      <c r="AO51" s="90"/>
      <c r="AP51" s="90"/>
      <c r="AQ51" s="199"/>
      <c r="AR51" s="199"/>
      <c r="AS51" s="199"/>
      <c r="AT51" s="199"/>
      <c r="AU51" s="199"/>
      <c r="AV51" s="199"/>
      <c r="AW51" s="199"/>
      <c r="AX51" s="199"/>
      <c r="AY51" s="199"/>
      <c r="AZ51" s="199"/>
      <c r="BA51" s="199"/>
      <c r="BB51" s="199"/>
      <c r="BC51" s="199"/>
      <c r="BD51" s="199"/>
      <c r="BE51" s="199"/>
      <c r="BF51" s="199"/>
      <c r="BG51" s="199"/>
      <c r="BH51" s="199"/>
      <c r="BI51" s="199"/>
      <c r="BJ51" s="199"/>
      <c r="BK51" s="199"/>
      <c r="BL51" s="199"/>
      <c r="BM51" s="199"/>
      <c r="BN51" s="199"/>
      <c r="BO51" s="199"/>
      <c r="BP51" s="199"/>
      <c r="BQ51" s="199"/>
      <c r="BR51" s="199"/>
      <c r="BS51" s="199"/>
      <c r="BT51" s="199"/>
      <c r="BU51" s="199"/>
      <c r="BV51" s="199"/>
      <c r="BW51" s="199"/>
      <c r="BX51" s="199"/>
      <c r="BY51" s="199"/>
      <c r="BZ51" s="199"/>
      <c r="CA51" s="199"/>
      <c r="CB51" s="199"/>
      <c r="CC51" s="199"/>
      <c r="CD51" s="199"/>
      <c r="CE51" s="199"/>
      <c r="CF51" s="199"/>
      <c r="CG51" s="199"/>
      <c r="CH51" s="199"/>
      <c r="CI51" s="199"/>
      <c r="CJ51" s="199"/>
      <c r="CK51" s="199"/>
      <c r="CL51" s="199"/>
      <c r="CM51" s="199"/>
      <c r="CN51" s="199"/>
      <c r="CO51" s="199"/>
      <c r="CP51" s="199"/>
      <c r="CQ51" s="199"/>
      <c r="CR51" s="199"/>
      <c r="CS51" s="199"/>
      <c r="CT51" s="199"/>
      <c r="CU51" s="199"/>
      <c r="CV51" s="199"/>
      <c r="CW51" s="199"/>
      <c r="CX51" s="199"/>
      <c r="CY51" s="199"/>
      <c r="CZ51" s="199"/>
      <c r="DA51" s="199"/>
      <c r="DB51" s="199"/>
      <c r="DC51" s="199"/>
      <c r="DD51" s="199"/>
      <c r="DE51" s="199"/>
      <c r="DF51" s="199"/>
      <c r="DG51" s="199"/>
      <c r="DH51" s="199"/>
      <c r="DI51" s="199"/>
      <c r="DJ51" s="199"/>
      <c r="DK51" s="199"/>
      <c r="DL51" s="199"/>
      <c r="DM51" s="199"/>
      <c r="DN51" s="199"/>
      <c r="DO51" s="199"/>
      <c r="DP51" s="199"/>
      <c r="DQ51" s="199"/>
      <c r="DR51" s="199"/>
      <c r="DS51" s="199"/>
      <c r="DT51" s="199"/>
      <c r="DU51" s="199"/>
      <c r="DV51" s="199"/>
      <c r="DW51" s="199"/>
      <c r="DX51" s="199"/>
      <c r="DY51" s="199"/>
      <c r="DZ51" s="199"/>
      <c r="EA51" s="199"/>
      <c r="EB51" s="199"/>
      <c r="EC51" s="199"/>
      <c r="ED51" s="199"/>
      <c r="EE51" s="199"/>
      <c r="EF51" s="199"/>
      <c r="EG51" s="199"/>
      <c r="EH51" s="199"/>
      <c r="EI51" s="199"/>
      <c r="EJ51" s="199"/>
      <c r="EK51" s="199"/>
      <c r="EL51" s="199"/>
      <c r="EM51" s="199"/>
      <c r="EN51" s="199"/>
    </row>
    <row r="52" customFormat="false" ht="15" hidden="false" customHeight="true" outlineLevel="0" collapsed="false">
      <c r="A52" s="183" t="s">
        <v>151</v>
      </c>
      <c r="B52" s="184" t="s">
        <v>121</v>
      </c>
      <c r="C52" s="185" t="n">
        <v>43.78</v>
      </c>
      <c r="D52" s="185" t="n">
        <v>53</v>
      </c>
      <c r="E52" s="186" t="n">
        <v>0.394</v>
      </c>
      <c r="F52" s="187" t="n">
        <v>2062.21</v>
      </c>
      <c r="G52" s="188" t="s">
        <v>103</v>
      </c>
      <c r="H52" s="189" t="s">
        <v>112</v>
      </c>
      <c r="I52" s="190" t="n">
        <v>17.7233</v>
      </c>
      <c r="J52" s="191" t="n">
        <v>0.275</v>
      </c>
      <c r="K52" s="192" t="n">
        <v>0.815</v>
      </c>
      <c r="L52" s="192" t="n">
        <v>0.215</v>
      </c>
      <c r="M52" s="192" t="n">
        <v>0.007</v>
      </c>
      <c r="N52" s="192" t="n">
        <v>0.053</v>
      </c>
      <c r="O52" s="192" t="n">
        <v>0.042</v>
      </c>
      <c r="P52" s="193" t="n">
        <v>1.407</v>
      </c>
      <c r="Q52" s="191" t="n">
        <v>0.257</v>
      </c>
      <c r="R52" s="192" t="n">
        <v>0.812</v>
      </c>
      <c r="S52" s="192" t="n">
        <v>0.215</v>
      </c>
      <c r="T52" s="192" t="n">
        <v>0.007</v>
      </c>
      <c r="U52" s="192" t="n">
        <v>0.053</v>
      </c>
      <c r="V52" s="192" t="n">
        <v>0.042</v>
      </c>
      <c r="W52" s="194" t="n">
        <v>1.387</v>
      </c>
      <c r="X52" s="191" t="n">
        <v>0.275</v>
      </c>
      <c r="Y52" s="192" t="n">
        <v>0.815</v>
      </c>
      <c r="Z52" s="192" t="n">
        <v>0.233</v>
      </c>
      <c r="AA52" s="192" t="n">
        <v>0.051</v>
      </c>
      <c r="AB52" s="192" t="n">
        <v>0.053</v>
      </c>
      <c r="AC52" s="195" t="n">
        <v>1.426</v>
      </c>
      <c r="AD52" s="196" t="n">
        <v>0.0389999999999999</v>
      </c>
      <c r="AE52" s="197" t="n">
        <v>0.413</v>
      </c>
      <c r="AF52" s="198" t="n">
        <v>0.973</v>
      </c>
      <c r="AG52" s="90"/>
      <c r="AH52" s="90"/>
      <c r="AI52" s="90"/>
      <c r="AJ52" s="90"/>
      <c r="AK52" s="90"/>
      <c r="AL52" s="90"/>
      <c r="AM52" s="90"/>
      <c r="AN52" s="90"/>
      <c r="AO52" s="90"/>
      <c r="AP52" s="90"/>
      <c r="AQ52" s="199"/>
      <c r="AR52" s="199"/>
      <c r="AS52" s="199"/>
      <c r="AT52" s="199"/>
      <c r="AU52" s="199"/>
      <c r="AV52" s="199"/>
      <c r="AW52" s="199"/>
      <c r="AX52" s="199"/>
      <c r="AY52" s="199"/>
      <c r="AZ52" s="199"/>
      <c r="BA52" s="199"/>
      <c r="BB52" s="199"/>
      <c r="BC52" s="199"/>
      <c r="BD52" s="199"/>
      <c r="BE52" s="199"/>
      <c r="BF52" s="199"/>
      <c r="BG52" s="199"/>
      <c r="BH52" s="199"/>
      <c r="BI52" s="199"/>
      <c r="BJ52" s="199"/>
      <c r="BK52" s="199"/>
      <c r="BL52" s="199"/>
      <c r="BM52" s="199"/>
      <c r="BN52" s="199"/>
      <c r="BO52" s="199"/>
      <c r="BP52" s="199"/>
      <c r="BQ52" s="199"/>
      <c r="BR52" s="199"/>
      <c r="BS52" s="199"/>
      <c r="BT52" s="199"/>
      <c r="BU52" s="199"/>
      <c r="BV52" s="199"/>
      <c r="BW52" s="199"/>
      <c r="BX52" s="199"/>
      <c r="BY52" s="199"/>
      <c r="BZ52" s="199"/>
      <c r="CA52" s="199"/>
      <c r="CB52" s="199"/>
      <c r="CC52" s="199"/>
      <c r="CD52" s="199"/>
      <c r="CE52" s="199"/>
      <c r="CF52" s="199"/>
      <c r="CG52" s="199"/>
      <c r="CH52" s="199"/>
      <c r="CI52" s="199"/>
      <c r="CJ52" s="199"/>
      <c r="CK52" s="199"/>
      <c r="CL52" s="199"/>
      <c r="CM52" s="199"/>
      <c r="CN52" s="199"/>
      <c r="CO52" s="199"/>
      <c r="CP52" s="199"/>
      <c r="CQ52" s="199"/>
      <c r="CR52" s="199"/>
      <c r="CS52" s="199"/>
      <c r="CT52" s="199"/>
      <c r="CU52" s="199"/>
      <c r="CV52" s="199"/>
      <c r="CW52" s="199"/>
      <c r="CX52" s="199"/>
      <c r="CY52" s="199"/>
      <c r="CZ52" s="199"/>
      <c r="DA52" s="199"/>
      <c r="DB52" s="199"/>
      <c r="DC52" s="199"/>
      <c r="DD52" s="199"/>
      <c r="DE52" s="199"/>
      <c r="DF52" s="199"/>
      <c r="DG52" s="199"/>
      <c r="DH52" s="199"/>
      <c r="DI52" s="199"/>
      <c r="DJ52" s="199"/>
      <c r="DK52" s="199"/>
      <c r="DL52" s="199"/>
      <c r="DM52" s="199"/>
      <c r="DN52" s="199"/>
      <c r="DO52" s="199"/>
      <c r="DP52" s="199"/>
      <c r="DQ52" s="199"/>
      <c r="DR52" s="199"/>
      <c r="DS52" s="199"/>
      <c r="DT52" s="199"/>
      <c r="DU52" s="199"/>
      <c r="DV52" s="199"/>
      <c r="DW52" s="199"/>
      <c r="DX52" s="199"/>
      <c r="DY52" s="199"/>
      <c r="DZ52" s="199"/>
      <c r="EA52" s="199"/>
      <c r="EB52" s="199"/>
      <c r="EC52" s="199"/>
      <c r="ED52" s="199"/>
      <c r="EE52" s="199"/>
      <c r="EF52" s="199"/>
      <c r="EG52" s="199"/>
      <c r="EH52" s="199"/>
      <c r="EI52" s="199"/>
      <c r="EJ52" s="199"/>
      <c r="EK52" s="199"/>
      <c r="EL52" s="199"/>
      <c r="EM52" s="199"/>
      <c r="EN52" s="199"/>
    </row>
    <row r="53" customFormat="false" ht="15" hidden="false" customHeight="true" outlineLevel="0" collapsed="false">
      <c r="A53" s="183" t="s">
        <v>152</v>
      </c>
      <c r="B53" s="184" t="s">
        <v>121</v>
      </c>
      <c r="C53" s="185" t="n">
        <v>78.26</v>
      </c>
      <c r="D53" s="185" t="n">
        <v>79.52</v>
      </c>
      <c r="E53" s="186" t="n">
        <v>0.86</v>
      </c>
      <c r="F53" s="187" t="n">
        <v>24540.6</v>
      </c>
      <c r="G53" s="188" t="s">
        <v>110</v>
      </c>
      <c r="H53" s="189" t="s">
        <v>116</v>
      </c>
      <c r="I53" s="190" t="n">
        <v>19.6037</v>
      </c>
      <c r="J53" s="191" t="n">
        <v>0.372</v>
      </c>
      <c r="K53" s="192" t="n">
        <v>0.177</v>
      </c>
      <c r="L53" s="192" t="n">
        <v>1.792</v>
      </c>
      <c r="M53" s="192" t="n">
        <v>0.313</v>
      </c>
      <c r="N53" s="192" t="n">
        <v>0.078</v>
      </c>
      <c r="O53" s="192" t="n">
        <v>1.642</v>
      </c>
      <c r="P53" s="193" t="n">
        <v>4.374</v>
      </c>
      <c r="Q53" s="191" t="n">
        <v>0.656</v>
      </c>
      <c r="R53" s="192" t="n">
        <v>0.404</v>
      </c>
      <c r="S53" s="192" t="n">
        <v>1.032</v>
      </c>
      <c r="T53" s="192" t="n">
        <v>0.127</v>
      </c>
      <c r="U53" s="192" t="n">
        <v>0.078</v>
      </c>
      <c r="V53" s="192" t="n">
        <v>1.635</v>
      </c>
      <c r="W53" s="194" t="n">
        <v>3.932</v>
      </c>
      <c r="X53" s="191" t="n">
        <v>0.372</v>
      </c>
      <c r="Y53" s="192" t="n">
        <v>0.248</v>
      </c>
      <c r="Z53" s="192" t="n">
        <v>2.127</v>
      </c>
      <c r="AA53" s="192" t="n">
        <v>0.338</v>
      </c>
      <c r="AB53" s="192" t="n">
        <v>0.078</v>
      </c>
      <c r="AC53" s="195" t="n">
        <v>3.163</v>
      </c>
      <c r="AD53" s="196" t="n">
        <v>-0.769</v>
      </c>
      <c r="AE53" s="197" t="n">
        <v>1.171</v>
      </c>
      <c r="AF53" s="198" t="n">
        <v>1.243</v>
      </c>
      <c r="AG53" s="90"/>
      <c r="AH53" s="90"/>
      <c r="AI53" s="90"/>
      <c r="AJ53" s="90"/>
      <c r="AK53" s="90"/>
      <c r="AL53" s="90"/>
      <c r="AM53" s="90"/>
      <c r="AN53" s="90"/>
      <c r="AO53" s="90"/>
      <c r="AP53" s="90"/>
      <c r="AQ53" s="199"/>
      <c r="AR53" s="199"/>
      <c r="AS53" s="199"/>
      <c r="AT53" s="199"/>
      <c r="AU53" s="199"/>
      <c r="AV53" s="199"/>
      <c r="AW53" s="199"/>
      <c r="AX53" s="199"/>
      <c r="AY53" s="199"/>
      <c r="AZ53" s="199"/>
      <c r="BA53" s="199"/>
      <c r="BB53" s="199"/>
      <c r="BC53" s="199"/>
      <c r="BD53" s="199"/>
      <c r="BE53" s="199"/>
      <c r="BF53" s="199"/>
      <c r="BG53" s="199"/>
      <c r="BH53" s="199"/>
      <c r="BI53" s="199"/>
      <c r="BJ53" s="199"/>
      <c r="BK53" s="199"/>
      <c r="BL53" s="199"/>
      <c r="BM53" s="199"/>
      <c r="BN53" s="199"/>
      <c r="BO53" s="199"/>
      <c r="BP53" s="199"/>
      <c r="BQ53" s="199"/>
      <c r="BR53" s="199"/>
      <c r="BS53" s="199"/>
      <c r="BT53" s="199"/>
      <c r="BU53" s="199"/>
      <c r="BV53" s="199"/>
      <c r="BW53" s="199"/>
      <c r="BX53" s="199"/>
      <c r="BY53" s="199"/>
      <c r="BZ53" s="199"/>
      <c r="CA53" s="199"/>
      <c r="CB53" s="199"/>
      <c r="CC53" s="199"/>
      <c r="CD53" s="199"/>
      <c r="CE53" s="199"/>
      <c r="CF53" s="199"/>
      <c r="CG53" s="199"/>
      <c r="CH53" s="199"/>
      <c r="CI53" s="199"/>
      <c r="CJ53" s="199"/>
      <c r="CK53" s="199"/>
      <c r="CL53" s="199"/>
      <c r="CM53" s="199"/>
      <c r="CN53" s="199"/>
      <c r="CO53" s="199"/>
      <c r="CP53" s="199"/>
      <c r="CQ53" s="199"/>
      <c r="CR53" s="199"/>
      <c r="CS53" s="199"/>
      <c r="CT53" s="199"/>
      <c r="CU53" s="199"/>
      <c r="CV53" s="199"/>
      <c r="CW53" s="199"/>
      <c r="CX53" s="199"/>
      <c r="CY53" s="199"/>
      <c r="CZ53" s="199"/>
      <c r="DA53" s="199"/>
      <c r="DB53" s="199"/>
      <c r="DC53" s="199"/>
      <c r="DD53" s="199"/>
      <c r="DE53" s="199"/>
      <c r="DF53" s="199"/>
      <c r="DG53" s="199"/>
      <c r="DH53" s="199"/>
      <c r="DI53" s="199"/>
      <c r="DJ53" s="199"/>
      <c r="DK53" s="199"/>
      <c r="DL53" s="199"/>
      <c r="DM53" s="199"/>
      <c r="DN53" s="199"/>
      <c r="DO53" s="199"/>
      <c r="DP53" s="199"/>
      <c r="DQ53" s="199"/>
      <c r="DR53" s="199"/>
      <c r="DS53" s="199"/>
      <c r="DT53" s="199"/>
      <c r="DU53" s="199"/>
      <c r="DV53" s="199"/>
      <c r="DW53" s="199"/>
      <c r="DX53" s="199"/>
      <c r="DY53" s="199"/>
      <c r="DZ53" s="199"/>
      <c r="EA53" s="199"/>
      <c r="EB53" s="199"/>
      <c r="EC53" s="199"/>
      <c r="ED53" s="199"/>
      <c r="EE53" s="199"/>
      <c r="EF53" s="199"/>
      <c r="EG53" s="199"/>
      <c r="EH53" s="199"/>
      <c r="EI53" s="199"/>
      <c r="EJ53" s="199"/>
      <c r="EK53" s="199"/>
      <c r="EL53" s="199"/>
      <c r="EM53" s="199"/>
      <c r="EN53" s="199"/>
    </row>
    <row r="54" customFormat="false" ht="15" hidden="false" customHeight="true" outlineLevel="0" collapsed="false">
      <c r="A54" s="183" t="s">
        <v>153</v>
      </c>
      <c r="B54" s="184" t="s">
        <v>121</v>
      </c>
      <c r="C54" s="185" t="n">
        <v>70.7</v>
      </c>
      <c r="D54" s="185" t="n">
        <v>78.59</v>
      </c>
      <c r="E54" s="186" t="n">
        <v>0.788</v>
      </c>
      <c r="F54" s="187" t="n">
        <v>12663</v>
      </c>
      <c r="G54" s="188" t="s">
        <v>104</v>
      </c>
      <c r="H54" s="189" t="s">
        <v>116</v>
      </c>
      <c r="I54" s="190" t="n">
        <v>1457.96</v>
      </c>
      <c r="J54" s="191" t="n">
        <v>0.267</v>
      </c>
      <c r="K54" s="192" t="n">
        <v>0.064</v>
      </c>
      <c r="L54" s="192" t="n">
        <v>0.122</v>
      </c>
      <c r="M54" s="192" t="n">
        <v>0.059</v>
      </c>
      <c r="N54" s="192" t="n">
        <v>0.075</v>
      </c>
      <c r="O54" s="192" t="n">
        <v>2.914</v>
      </c>
      <c r="P54" s="193" t="n">
        <v>3.501</v>
      </c>
      <c r="Q54" s="191" t="n">
        <v>0.411</v>
      </c>
      <c r="R54" s="192" t="n">
        <v>0.125</v>
      </c>
      <c r="S54" s="192" t="n">
        <v>0.211</v>
      </c>
      <c r="T54" s="192" t="n">
        <v>0.069</v>
      </c>
      <c r="U54" s="192" t="n">
        <v>0.075</v>
      </c>
      <c r="V54" s="192" t="n">
        <v>2.711</v>
      </c>
      <c r="W54" s="194" t="n">
        <v>3.602</v>
      </c>
      <c r="X54" s="191" t="n">
        <v>0.267</v>
      </c>
      <c r="Y54" s="192" t="n">
        <v>0.102</v>
      </c>
      <c r="Z54" s="192" t="n">
        <v>0.234</v>
      </c>
      <c r="AA54" s="192" t="n">
        <v>0.042</v>
      </c>
      <c r="AB54" s="192" t="n">
        <v>0.075</v>
      </c>
      <c r="AC54" s="195" t="n">
        <v>0.719</v>
      </c>
      <c r="AD54" s="196" t="n">
        <v>-2.883</v>
      </c>
      <c r="AE54" s="197" t="n">
        <v>1.073</v>
      </c>
      <c r="AF54" s="198" t="n">
        <v>5.01</v>
      </c>
      <c r="AG54" s="90"/>
      <c r="AH54" s="90"/>
      <c r="AI54" s="90"/>
      <c r="AJ54" s="90"/>
      <c r="AK54" s="90"/>
      <c r="AL54" s="90"/>
      <c r="AM54" s="90"/>
      <c r="AN54" s="90"/>
      <c r="AO54" s="90"/>
      <c r="AP54" s="90"/>
      <c r="AQ54" s="199"/>
      <c r="AR54" s="199"/>
      <c r="AS54" s="199"/>
      <c r="AT54" s="199"/>
      <c r="AU54" s="199"/>
      <c r="AV54" s="199"/>
      <c r="AW54" s="199"/>
      <c r="AX54" s="199"/>
      <c r="AY54" s="199"/>
      <c r="AZ54" s="199"/>
      <c r="BA54" s="199"/>
      <c r="BB54" s="199"/>
      <c r="BC54" s="199"/>
      <c r="BD54" s="199"/>
      <c r="BE54" s="199"/>
      <c r="BF54" s="199"/>
      <c r="BG54" s="199"/>
      <c r="BH54" s="199"/>
      <c r="BI54" s="199"/>
      <c r="BJ54" s="199"/>
      <c r="BK54" s="199"/>
      <c r="BL54" s="199"/>
      <c r="BM54" s="199"/>
      <c r="BN54" s="199"/>
      <c r="BO54" s="199"/>
      <c r="BP54" s="199"/>
      <c r="BQ54" s="199"/>
      <c r="BR54" s="199"/>
      <c r="BS54" s="199"/>
      <c r="BT54" s="199"/>
      <c r="BU54" s="199"/>
      <c r="BV54" s="199"/>
      <c r="BW54" s="199"/>
      <c r="BX54" s="199"/>
      <c r="BY54" s="199"/>
      <c r="BZ54" s="199"/>
      <c r="CA54" s="199"/>
      <c r="CB54" s="199"/>
      <c r="CC54" s="199"/>
      <c r="CD54" s="199"/>
      <c r="CE54" s="199"/>
      <c r="CF54" s="199"/>
      <c r="CG54" s="199"/>
      <c r="CH54" s="199"/>
      <c r="CI54" s="199"/>
      <c r="CJ54" s="199"/>
      <c r="CK54" s="199"/>
      <c r="CL54" s="199"/>
      <c r="CM54" s="199"/>
      <c r="CN54" s="199"/>
      <c r="CO54" s="199"/>
      <c r="CP54" s="199"/>
      <c r="CQ54" s="199"/>
      <c r="CR54" s="199"/>
      <c r="CS54" s="199"/>
      <c r="CT54" s="199"/>
      <c r="CU54" s="199"/>
      <c r="CV54" s="199"/>
      <c r="CW54" s="199"/>
      <c r="CX54" s="199"/>
      <c r="CY54" s="199"/>
      <c r="CZ54" s="199"/>
      <c r="DA54" s="199"/>
      <c r="DB54" s="199"/>
      <c r="DC54" s="199"/>
      <c r="DD54" s="199"/>
      <c r="DE54" s="199"/>
      <c r="DF54" s="199"/>
      <c r="DG54" s="199"/>
      <c r="DH54" s="199"/>
      <c r="DI54" s="199"/>
      <c r="DJ54" s="199"/>
      <c r="DK54" s="199"/>
      <c r="DL54" s="199"/>
      <c r="DM54" s="199"/>
      <c r="DN54" s="199"/>
      <c r="DO54" s="199"/>
      <c r="DP54" s="199"/>
      <c r="DQ54" s="199"/>
      <c r="DR54" s="199"/>
      <c r="DS54" s="199"/>
      <c r="DT54" s="199"/>
      <c r="DU54" s="199"/>
      <c r="DV54" s="199"/>
      <c r="DW54" s="199"/>
      <c r="DX54" s="199"/>
      <c r="DY54" s="199"/>
      <c r="DZ54" s="199"/>
      <c r="EA54" s="199"/>
      <c r="EB54" s="199"/>
      <c r="EC54" s="199"/>
      <c r="ED54" s="199"/>
      <c r="EE54" s="199"/>
      <c r="EF54" s="199"/>
      <c r="EG54" s="199"/>
      <c r="EH54" s="199"/>
      <c r="EI54" s="199"/>
      <c r="EJ54" s="199"/>
      <c r="EK54" s="199"/>
      <c r="EL54" s="199"/>
      <c r="EM54" s="199"/>
      <c r="EN54" s="199"/>
    </row>
    <row r="55" customFormat="false" ht="15" hidden="false" customHeight="true" outlineLevel="0" collapsed="false">
      <c r="A55" s="183" t="s">
        <v>154</v>
      </c>
      <c r="B55" s="184" t="s">
        <v>121</v>
      </c>
      <c r="C55" s="185" t="n">
        <v>69.67</v>
      </c>
      <c r="D55" s="185" t="n">
        <v>73.66</v>
      </c>
      <c r="E55" s="186" t="n">
        <v>0.758</v>
      </c>
      <c r="F55" s="187" t="n">
        <v>15840.1</v>
      </c>
      <c r="G55" s="188" t="s">
        <v>110</v>
      </c>
      <c r="H55" s="189" t="s">
        <v>116</v>
      </c>
      <c r="I55" s="190" t="n">
        <v>51.874</v>
      </c>
      <c r="J55" s="191" t="n">
        <v>0.227</v>
      </c>
      <c r="K55" s="192" t="n">
        <v>0.728</v>
      </c>
      <c r="L55" s="192" t="n">
        <v>0.064</v>
      </c>
      <c r="M55" s="192" t="n">
        <v>0.034</v>
      </c>
      <c r="N55" s="192" t="n">
        <v>0.076</v>
      </c>
      <c r="O55" s="192" t="n">
        <v>0.529</v>
      </c>
      <c r="P55" s="193" t="n">
        <v>1.658</v>
      </c>
      <c r="Q55" s="191" t="n">
        <v>0.357</v>
      </c>
      <c r="R55" s="192" t="n">
        <v>0.672</v>
      </c>
      <c r="S55" s="192" t="n">
        <v>0.111</v>
      </c>
      <c r="T55" s="192" t="n">
        <v>0.052</v>
      </c>
      <c r="U55" s="192" t="n">
        <v>0.076</v>
      </c>
      <c r="V55" s="192" t="n">
        <v>0.759</v>
      </c>
      <c r="W55" s="194" t="n">
        <v>2.027</v>
      </c>
      <c r="X55" s="191" t="n">
        <v>0.227</v>
      </c>
      <c r="Y55" s="192" t="n">
        <v>1.013</v>
      </c>
      <c r="Z55" s="192" t="n">
        <v>1.938</v>
      </c>
      <c r="AA55" s="192" t="n">
        <v>0.062</v>
      </c>
      <c r="AB55" s="192" t="n">
        <v>0.076</v>
      </c>
      <c r="AC55" s="195" t="n">
        <v>3.316</v>
      </c>
      <c r="AD55" s="196" t="n">
        <v>1.289</v>
      </c>
      <c r="AE55" s="197" t="n">
        <v>0.604</v>
      </c>
      <c r="AF55" s="198" t="n">
        <v>0.611</v>
      </c>
      <c r="AG55" s="90"/>
      <c r="AH55" s="90"/>
      <c r="AI55" s="90"/>
      <c r="AJ55" s="90"/>
      <c r="AK55" s="90"/>
      <c r="AL55" s="90"/>
      <c r="AM55" s="90"/>
      <c r="AN55" s="90"/>
      <c r="AO55" s="90"/>
      <c r="AP55" s="90"/>
      <c r="AQ55" s="199"/>
      <c r="AR55" s="199"/>
      <c r="AS55" s="199"/>
      <c r="AT55" s="199"/>
      <c r="AU55" s="199"/>
      <c r="AV55" s="199"/>
      <c r="AW55" s="199"/>
      <c r="AX55" s="199"/>
      <c r="AY55" s="199"/>
      <c r="AZ55" s="199"/>
      <c r="BA55" s="199"/>
      <c r="BB55" s="199"/>
      <c r="BC55" s="199"/>
      <c r="BD55" s="199"/>
      <c r="BE55" s="199"/>
      <c r="BF55" s="199"/>
      <c r="BG55" s="199"/>
      <c r="BH55" s="199"/>
      <c r="BI55" s="199"/>
      <c r="BJ55" s="199"/>
      <c r="BK55" s="199"/>
      <c r="BL55" s="199"/>
      <c r="BM55" s="199"/>
      <c r="BN55" s="199"/>
      <c r="BO55" s="199"/>
      <c r="BP55" s="199"/>
      <c r="BQ55" s="199"/>
      <c r="BR55" s="199"/>
      <c r="BS55" s="199"/>
      <c r="BT55" s="199"/>
      <c r="BU55" s="199"/>
      <c r="BV55" s="199"/>
      <c r="BW55" s="199"/>
      <c r="BX55" s="199"/>
      <c r="BY55" s="199"/>
      <c r="BZ55" s="199"/>
      <c r="CA55" s="199"/>
      <c r="CB55" s="199"/>
      <c r="CC55" s="199"/>
      <c r="CD55" s="199"/>
      <c r="CE55" s="199"/>
      <c r="CF55" s="199"/>
      <c r="CG55" s="199"/>
      <c r="CH55" s="199"/>
      <c r="CI55" s="199"/>
      <c r="CJ55" s="199"/>
      <c r="CK55" s="199"/>
      <c r="CL55" s="199"/>
      <c r="CM55" s="199"/>
      <c r="CN55" s="199"/>
      <c r="CO55" s="199"/>
      <c r="CP55" s="199"/>
      <c r="CQ55" s="199"/>
      <c r="CR55" s="199"/>
      <c r="CS55" s="199"/>
      <c r="CT55" s="199"/>
      <c r="CU55" s="199"/>
      <c r="CV55" s="199"/>
      <c r="CW55" s="199"/>
      <c r="CX55" s="199"/>
      <c r="CY55" s="199"/>
      <c r="CZ55" s="199"/>
      <c r="DA55" s="199"/>
      <c r="DB55" s="199"/>
      <c r="DC55" s="199"/>
      <c r="DD55" s="199"/>
      <c r="DE55" s="199"/>
      <c r="DF55" s="199"/>
      <c r="DG55" s="199"/>
      <c r="DH55" s="199"/>
      <c r="DI55" s="199"/>
      <c r="DJ55" s="199"/>
      <c r="DK55" s="199"/>
      <c r="DL55" s="199"/>
      <c r="DM55" s="199"/>
      <c r="DN55" s="199"/>
      <c r="DO55" s="199"/>
      <c r="DP55" s="199"/>
      <c r="DQ55" s="199"/>
      <c r="DR55" s="199"/>
      <c r="DS55" s="199"/>
      <c r="DT55" s="199"/>
      <c r="DU55" s="199"/>
      <c r="DV55" s="199"/>
      <c r="DW55" s="199"/>
      <c r="DX55" s="199"/>
      <c r="DY55" s="199"/>
      <c r="DZ55" s="199"/>
      <c r="EA55" s="199"/>
      <c r="EB55" s="199"/>
      <c r="EC55" s="199"/>
      <c r="ED55" s="199"/>
      <c r="EE55" s="199"/>
      <c r="EF55" s="199"/>
      <c r="EG55" s="199"/>
      <c r="EH55" s="199"/>
      <c r="EI55" s="199"/>
      <c r="EJ55" s="199"/>
      <c r="EK55" s="199"/>
      <c r="EL55" s="199"/>
      <c r="EM55" s="199"/>
      <c r="EN55" s="199"/>
    </row>
    <row r="56" customFormat="false" ht="15" hidden="false" customHeight="true" outlineLevel="0" collapsed="false">
      <c r="A56" s="183" t="s">
        <v>155</v>
      </c>
      <c r="B56" s="184" t="s">
        <v>121</v>
      </c>
      <c r="C56" s="185"/>
      <c r="D56" s="185" t="n">
        <v>63.05</v>
      </c>
      <c r="E56" s="186" t="n">
        <v>0.593</v>
      </c>
      <c r="F56" s="187" t="n">
        <v>3681.65</v>
      </c>
      <c r="G56" s="188" t="s">
        <v>103</v>
      </c>
      <c r="H56" s="189" t="s">
        <v>114</v>
      </c>
      <c r="I56" s="190" t="n">
        <v>5.97042</v>
      </c>
      <c r="J56" s="191" t="n">
        <v>0.174</v>
      </c>
      <c r="K56" s="192" t="n">
        <v>0.03</v>
      </c>
      <c r="L56" s="192" t="n">
        <v>0.335</v>
      </c>
      <c r="M56" s="192" t="n">
        <v>0.045</v>
      </c>
      <c r="N56" s="192" t="n">
        <v>0.041</v>
      </c>
      <c r="O56" s="192" t="n">
        <v>0.273</v>
      </c>
      <c r="P56" s="193" t="n">
        <v>0.898</v>
      </c>
      <c r="Q56" s="191" t="n">
        <v>0.35</v>
      </c>
      <c r="R56" s="192" t="n">
        <v>0.101</v>
      </c>
      <c r="S56" s="192" t="n">
        <v>0.237</v>
      </c>
      <c r="T56" s="192" t="n">
        <v>0.12</v>
      </c>
      <c r="U56" s="192" t="n">
        <v>0.041</v>
      </c>
      <c r="V56" s="192" t="n">
        <v>0.349</v>
      </c>
      <c r="W56" s="194" t="n">
        <v>1.196</v>
      </c>
      <c r="X56" s="191" t="n">
        <v>0.174</v>
      </c>
      <c r="Y56" s="192" t="n">
        <v>2.232</v>
      </c>
      <c r="Z56" s="192" t="n">
        <v>5.222</v>
      </c>
      <c r="AA56" s="192" t="n">
        <v>0.256</v>
      </c>
      <c r="AB56" s="192" t="n">
        <v>0.041</v>
      </c>
      <c r="AC56" s="195" t="n">
        <v>7.925</v>
      </c>
      <c r="AD56" s="196" t="n">
        <v>6.729</v>
      </c>
      <c r="AE56" s="197" t="n">
        <v>0.356</v>
      </c>
      <c r="AF56" s="198" t="n">
        <v>0.151</v>
      </c>
      <c r="AG56" s="90"/>
      <c r="AH56" s="90"/>
      <c r="AI56" s="90"/>
      <c r="AJ56" s="90"/>
      <c r="AK56" s="90"/>
      <c r="AL56" s="90"/>
      <c r="AM56" s="90"/>
      <c r="AN56" s="90"/>
      <c r="AO56" s="90"/>
      <c r="AP56" s="90"/>
      <c r="AQ56" s="199"/>
      <c r="AR56" s="199"/>
      <c r="AS56" s="199"/>
      <c r="AT56" s="199"/>
      <c r="AU56" s="199"/>
      <c r="AV56" s="199"/>
      <c r="AW56" s="199"/>
      <c r="AX56" s="199"/>
      <c r="AY56" s="199"/>
      <c r="AZ56" s="199"/>
      <c r="BA56" s="199"/>
      <c r="BB56" s="199"/>
      <c r="BC56" s="199"/>
      <c r="BD56" s="199"/>
      <c r="BE56" s="199"/>
      <c r="BF56" s="199"/>
      <c r="BG56" s="199"/>
      <c r="BH56" s="199"/>
      <c r="BI56" s="199"/>
      <c r="BJ56" s="199"/>
      <c r="BK56" s="199"/>
      <c r="BL56" s="199"/>
      <c r="BM56" s="199"/>
      <c r="BN56" s="199"/>
      <c r="BO56" s="199"/>
      <c r="BP56" s="199"/>
      <c r="BQ56" s="199"/>
      <c r="BR56" s="199"/>
      <c r="BS56" s="199"/>
      <c r="BT56" s="199"/>
      <c r="BU56" s="199"/>
      <c r="BV56" s="199"/>
      <c r="BW56" s="199"/>
      <c r="BX56" s="199"/>
      <c r="BY56" s="199"/>
      <c r="BZ56" s="199"/>
      <c r="CA56" s="199"/>
      <c r="CB56" s="199"/>
      <c r="CC56" s="199"/>
      <c r="CD56" s="199"/>
      <c r="CE56" s="199"/>
      <c r="CF56" s="199"/>
      <c r="CG56" s="199"/>
      <c r="CH56" s="199"/>
      <c r="CI56" s="199"/>
      <c r="CJ56" s="199"/>
      <c r="CK56" s="199"/>
      <c r="CL56" s="199"/>
      <c r="CM56" s="199"/>
      <c r="CN56" s="199"/>
      <c r="CO56" s="199"/>
      <c r="CP56" s="199"/>
      <c r="CQ56" s="199"/>
      <c r="CR56" s="199"/>
      <c r="CS56" s="199"/>
      <c r="CT56" s="199"/>
      <c r="CU56" s="199"/>
      <c r="CV56" s="199"/>
      <c r="CW56" s="199"/>
      <c r="CX56" s="199"/>
      <c r="CY56" s="199"/>
      <c r="CZ56" s="199"/>
      <c r="DA56" s="199"/>
      <c r="DB56" s="199"/>
      <c r="DC56" s="199"/>
      <c r="DD56" s="199"/>
      <c r="DE56" s="199"/>
      <c r="DF56" s="199"/>
      <c r="DG56" s="199"/>
      <c r="DH56" s="199"/>
      <c r="DI56" s="199"/>
      <c r="DJ56" s="199"/>
      <c r="DK56" s="199"/>
      <c r="DL56" s="199"/>
      <c r="DM56" s="199"/>
      <c r="DN56" s="199"/>
      <c r="DO56" s="199"/>
      <c r="DP56" s="199"/>
      <c r="DQ56" s="199"/>
      <c r="DR56" s="199"/>
      <c r="DS56" s="199"/>
      <c r="DT56" s="199"/>
      <c r="DU56" s="199"/>
      <c r="DV56" s="199"/>
      <c r="DW56" s="199"/>
      <c r="DX56" s="199"/>
      <c r="DY56" s="199"/>
      <c r="DZ56" s="199"/>
      <c r="EA56" s="199"/>
      <c r="EB56" s="199"/>
      <c r="EC56" s="199"/>
      <c r="ED56" s="199"/>
      <c r="EE56" s="199"/>
      <c r="EF56" s="199"/>
      <c r="EG56" s="199"/>
      <c r="EH56" s="199"/>
      <c r="EI56" s="199"/>
      <c r="EJ56" s="199"/>
      <c r="EK56" s="199"/>
      <c r="EL56" s="199"/>
      <c r="EM56" s="199"/>
      <c r="EN56" s="199"/>
    </row>
    <row r="57" customFormat="false" ht="15" hidden="false" customHeight="true" outlineLevel="0" collapsed="false">
      <c r="A57" s="183" t="s">
        <v>156</v>
      </c>
      <c r="B57" s="184" t="s">
        <v>121</v>
      </c>
      <c r="C57" s="185"/>
      <c r="D57" s="185" t="n">
        <v>59.74</v>
      </c>
      <c r="E57" s="186" t="n">
        <v>0.481</v>
      </c>
      <c r="F57" s="187" t="n">
        <v>1189.25</v>
      </c>
      <c r="G57" s="188" t="s">
        <v>103</v>
      </c>
      <c r="H57" s="189" t="s">
        <v>112</v>
      </c>
      <c r="I57" s="190" t="n">
        <v>99.0102</v>
      </c>
      <c r="J57" s="191" t="n">
        <v>0.192</v>
      </c>
      <c r="K57" s="192" t="n">
        <v>0.007</v>
      </c>
      <c r="L57" s="192" t="n">
        <v>0.386</v>
      </c>
      <c r="M57" s="192" t="n">
        <v>0.006</v>
      </c>
      <c r="N57" s="192" t="n">
        <v>0.06</v>
      </c>
      <c r="O57" s="192" t="n">
        <v>0.018</v>
      </c>
      <c r="P57" s="193" t="n">
        <v>0.668</v>
      </c>
      <c r="Q57" s="191" t="n">
        <v>0.204</v>
      </c>
      <c r="R57" s="192" t="n">
        <v>0.012</v>
      </c>
      <c r="S57" s="192" t="n">
        <v>0.384</v>
      </c>
      <c r="T57" s="192" t="n">
        <v>0.013</v>
      </c>
      <c r="U57" s="192" t="n">
        <v>0.06</v>
      </c>
      <c r="V57" s="192" t="n">
        <v>0.068</v>
      </c>
      <c r="W57" s="194" t="n">
        <v>0.742</v>
      </c>
      <c r="X57" s="191" t="n">
        <v>0.192</v>
      </c>
      <c r="Y57" s="192" t="n">
        <v>0.229</v>
      </c>
      <c r="Z57" s="192" t="n">
        <v>1.365</v>
      </c>
      <c r="AA57" s="192" t="n">
        <v>0.031</v>
      </c>
      <c r="AB57" s="192" t="n">
        <v>0.06</v>
      </c>
      <c r="AC57" s="195" t="n">
        <v>1.876</v>
      </c>
      <c r="AD57" s="196" t="n">
        <v>1.134</v>
      </c>
      <c r="AE57" s="197" t="n">
        <v>0.221</v>
      </c>
      <c r="AF57" s="198" t="n">
        <v>0.396</v>
      </c>
      <c r="AG57" s="90"/>
      <c r="AH57" s="90"/>
      <c r="AI57" s="90"/>
      <c r="AJ57" s="90"/>
      <c r="AK57" s="90"/>
      <c r="AL57" s="90"/>
      <c r="AM57" s="90"/>
      <c r="AN57" s="90"/>
      <c r="AO57" s="90"/>
      <c r="AP57" s="90"/>
      <c r="AQ57" s="199"/>
      <c r="AR57" s="199"/>
      <c r="AS57" s="199"/>
      <c r="AT57" s="199"/>
      <c r="AU57" s="199"/>
      <c r="AV57" s="199"/>
      <c r="AW57" s="199"/>
      <c r="AX57" s="199"/>
      <c r="AY57" s="199"/>
      <c r="AZ57" s="199"/>
      <c r="BA57" s="199"/>
      <c r="BB57" s="199"/>
      <c r="BC57" s="199"/>
      <c r="BD57" s="199"/>
      <c r="BE57" s="199"/>
      <c r="BF57" s="199"/>
      <c r="BG57" s="199"/>
      <c r="BH57" s="199"/>
      <c r="BI57" s="199"/>
      <c r="BJ57" s="199"/>
      <c r="BK57" s="199"/>
      <c r="BL57" s="199"/>
      <c r="BM57" s="199"/>
      <c r="BN57" s="199"/>
      <c r="BO57" s="199"/>
      <c r="BP57" s="199"/>
      <c r="BQ57" s="199"/>
      <c r="BR57" s="199"/>
      <c r="BS57" s="199"/>
      <c r="BT57" s="199"/>
      <c r="BU57" s="199"/>
      <c r="BV57" s="199"/>
      <c r="BW57" s="199"/>
      <c r="BX57" s="199"/>
      <c r="BY57" s="199"/>
      <c r="BZ57" s="199"/>
      <c r="CA57" s="199"/>
      <c r="CB57" s="199"/>
      <c r="CC57" s="199"/>
      <c r="CD57" s="199"/>
      <c r="CE57" s="199"/>
      <c r="CF57" s="199"/>
      <c r="CG57" s="199"/>
      <c r="CH57" s="199"/>
      <c r="CI57" s="199"/>
      <c r="CJ57" s="199"/>
      <c r="CK57" s="199"/>
      <c r="CL57" s="199"/>
      <c r="CM57" s="199"/>
      <c r="CN57" s="199"/>
      <c r="CO57" s="199"/>
      <c r="CP57" s="199"/>
      <c r="CQ57" s="199"/>
      <c r="CR57" s="199"/>
      <c r="CS57" s="199"/>
      <c r="CT57" s="199"/>
      <c r="CU57" s="199"/>
      <c r="CV57" s="199"/>
      <c r="CW57" s="199"/>
      <c r="CX57" s="199"/>
      <c r="CY57" s="199"/>
      <c r="CZ57" s="199"/>
      <c r="DA57" s="199"/>
      <c r="DB57" s="199"/>
      <c r="DC57" s="199"/>
      <c r="DD57" s="199"/>
      <c r="DE57" s="199"/>
      <c r="DF57" s="199"/>
      <c r="DG57" s="199"/>
      <c r="DH57" s="199"/>
      <c r="DI57" s="199"/>
      <c r="DJ57" s="199"/>
      <c r="DK57" s="199"/>
      <c r="DL57" s="199"/>
      <c r="DM57" s="199"/>
      <c r="DN57" s="199"/>
      <c r="DO57" s="199"/>
      <c r="DP57" s="199"/>
      <c r="DQ57" s="199"/>
      <c r="DR57" s="199"/>
      <c r="DS57" s="199"/>
      <c r="DT57" s="199"/>
      <c r="DU57" s="199"/>
      <c r="DV57" s="199"/>
      <c r="DW57" s="199"/>
      <c r="DX57" s="199"/>
      <c r="DY57" s="199"/>
      <c r="DZ57" s="199"/>
      <c r="EA57" s="199"/>
      <c r="EB57" s="199"/>
      <c r="EC57" s="199"/>
      <c r="ED57" s="199"/>
      <c r="EE57" s="199"/>
      <c r="EF57" s="199"/>
      <c r="EG57" s="199"/>
      <c r="EH57" s="199"/>
      <c r="EI57" s="199"/>
      <c r="EJ57" s="199"/>
      <c r="EK57" s="199"/>
      <c r="EL57" s="199"/>
      <c r="EM57" s="199"/>
      <c r="EN57" s="199"/>
    </row>
    <row r="58" customFormat="false" ht="15" hidden="false" customHeight="true" outlineLevel="0" collapsed="false">
      <c r="A58" s="183" t="s">
        <v>157</v>
      </c>
      <c r="B58" s="184" t="s">
        <v>121</v>
      </c>
      <c r="C58" s="185" t="n">
        <v>73.1</v>
      </c>
      <c r="D58" s="185" t="n">
        <v>77.32</v>
      </c>
      <c r="E58" s="186" t="n">
        <v>0.806</v>
      </c>
      <c r="F58" s="187" t="n">
        <v>21254</v>
      </c>
      <c r="G58" s="188" t="s">
        <v>105</v>
      </c>
      <c r="H58" s="189" t="s">
        <v>116</v>
      </c>
      <c r="I58" s="190" t="n">
        <v>5.18083</v>
      </c>
      <c r="J58" s="191" t="n">
        <v>0.374</v>
      </c>
      <c r="K58" s="192" t="n">
        <v>0.262</v>
      </c>
      <c r="L58" s="192" t="n">
        <v>0.39</v>
      </c>
      <c r="M58" s="192" t="n">
        <v>0.136</v>
      </c>
      <c r="N58" s="192" t="n">
        <v>0.075</v>
      </c>
      <c r="O58" s="192" t="n">
        <v>0.55</v>
      </c>
      <c r="P58" s="193" t="n">
        <v>1.788</v>
      </c>
      <c r="Q58" s="191" t="n">
        <v>0.421</v>
      </c>
      <c r="R58" s="192" t="n">
        <v>0.186</v>
      </c>
      <c r="S58" s="192" t="n">
        <v>0.63</v>
      </c>
      <c r="T58" s="192" t="n">
        <v>0.158</v>
      </c>
      <c r="U58" s="192" t="n">
        <v>0.075</v>
      </c>
      <c r="V58" s="192" t="n">
        <v>1.135</v>
      </c>
      <c r="W58" s="194" t="n">
        <v>2.604</v>
      </c>
      <c r="X58" s="191" t="n">
        <v>0.374</v>
      </c>
      <c r="Y58" s="192" t="n">
        <v>0.262</v>
      </c>
      <c r="Z58" s="192" t="n">
        <v>0.67</v>
      </c>
      <c r="AA58" s="192" t="n">
        <v>0.11</v>
      </c>
      <c r="AB58" s="192" t="n">
        <v>0.075</v>
      </c>
      <c r="AC58" s="195" t="n">
        <v>1.491</v>
      </c>
      <c r="AD58" s="196" t="n">
        <v>-1.113</v>
      </c>
      <c r="AE58" s="197" t="n">
        <v>0.775</v>
      </c>
      <c r="AF58" s="198" t="n">
        <v>1.746</v>
      </c>
      <c r="AG58" s="90"/>
      <c r="AH58" s="90"/>
      <c r="AI58" s="90"/>
      <c r="AJ58" s="90"/>
      <c r="AK58" s="90"/>
      <c r="AL58" s="90"/>
      <c r="AM58" s="90"/>
      <c r="AN58" s="90"/>
      <c r="AO58" s="90"/>
      <c r="AP58" s="90"/>
      <c r="AQ58" s="199"/>
      <c r="AR58" s="199"/>
      <c r="AS58" s="199"/>
      <c r="AT58" s="199"/>
      <c r="AU58" s="199"/>
      <c r="AV58" s="199"/>
      <c r="AW58" s="199"/>
      <c r="AX58" s="199"/>
      <c r="AY58" s="199"/>
      <c r="AZ58" s="199"/>
      <c r="BA58" s="199"/>
      <c r="BB58" s="199"/>
      <c r="BC58" s="199"/>
      <c r="BD58" s="199"/>
      <c r="BE58" s="199"/>
      <c r="BF58" s="199"/>
      <c r="BG58" s="199"/>
      <c r="BH58" s="199"/>
      <c r="BI58" s="199"/>
      <c r="BJ58" s="199"/>
      <c r="BK58" s="199"/>
      <c r="BL58" s="199"/>
      <c r="BM58" s="199"/>
      <c r="BN58" s="199"/>
      <c r="BO58" s="199"/>
      <c r="BP58" s="199"/>
      <c r="BQ58" s="199"/>
      <c r="BR58" s="199"/>
      <c r="BS58" s="199"/>
      <c r="BT58" s="199"/>
      <c r="BU58" s="199"/>
      <c r="BV58" s="199"/>
      <c r="BW58" s="199"/>
      <c r="BX58" s="199"/>
      <c r="BY58" s="199"/>
      <c r="BZ58" s="199"/>
      <c r="CA58" s="199"/>
      <c r="CB58" s="199"/>
      <c r="CC58" s="199"/>
      <c r="CD58" s="199"/>
      <c r="CE58" s="199"/>
      <c r="CF58" s="199"/>
      <c r="CG58" s="199"/>
      <c r="CH58" s="199"/>
      <c r="CI58" s="199"/>
      <c r="CJ58" s="199"/>
      <c r="CK58" s="199"/>
      <c r="CL58" s="199"/>
      <c r="CM58" s="199"/>
      <c r="CN58" s="199"/>
      <c r="CO58" s="199"/>
      <c r="CP58" s="199"/>
      <c r="CQ58" s="199"/>
      <c r="CR58" s="199"/>
      <c r="CS58" s="199"/>
      <c r="CT58" s="199"/>
      <c r="CU58" s="199"/>
      <c r="CV58" s="199"/>
      <c r="CW58" s="199"/>
      <c r="CX58" s="199"/>
      <c r="CY58" s="199"/>
      <c r="CZ58" s="199"/>
      <c r="DA58" s="199"/>
      <c r="DB58" s="199"/>
      <c r="DC58" s="199"/>
      <c r="DD58" s="199"/>
      <c r="DE58" s="199"/>
      <c r="DF58" s="199"/>
      <c r="DG58" s="199"/>
      <c r="DH58" s="199"/>
      <c r="DI58" s="199"/>
      <c r="DJ58" s="199"/>
      <c r="DK58" s="199"/>
      <c r="DL58" s="199"/>
      <c r="DM58" s="199"/>
      <c r="DN58" s="199"/>
      <c r="DO58" s="199"/>
      <c r="DP58" s="199"/>
      <c r="DQ58" s="199"/>
      <c r="DR58" s="199"/>
      <c r="DS58" s="199"/>
      <c r="DT58" s="199"/>
      <c r="DU58" s="199"/>
      <c r="DV58" s="199"/>
      <c r="DW58" s="199"/>
      <c r="DX58" s="199"/>
      <c r="DY58" s="199"/>
      <c r="DZ58" s="199"/>
      <c r="EA58" s="199"/>
      <c r="EB58" s="199"/>
      <c r="EC58" s="199"/>
      <c r="ED58" s="199"/>
      <c r="EE58" s="199"/>
      <c r="EF58" s="199"/>
      <c r="EG58" s="199"/>
      <c r="EH58" s="199"/>
      <c r="EI58" s="199"/>
      <c r="EJ58" s="199"/>
      <c r="EK58" s="199"/>
      <c r="EL58" s="199"/>
      <c r="EM58" s="199"/>
      <c r="EN58" s="199"/>
    </row>
    <row r="59" customFormat="false" ht="15" hidden="false" customHeight="true" outlineLevel="0" collapsed="false">
      <c r="A59" s="183" t="s">
        <v>158</v>
      </c>
      <c r="B59" s="184" t="s">
        <v>121</v>
      </c>
      <c r="C59" s="185"/>
      <c r="D59" s="185" t="n">
        <v>58.92</v>
      </c>
      <c r="E59" s="186" t="n">
        <v>0.534</v>
      </c>
      <c r="F59" s="187" t="n">
        <v>5124.28</v>
      </c>
      <c r="G59" s="188" t="s">
        <v>103</v>
      </c>
      <c r="H59" s="189" t="s">
        <v>114</v>
      </c>
      <c r="I59" s="190" t="n">
        <v>28.1605</v>
      </c>
      <c r="J59" s="191" t="n">
        <v>0.688</v>
      </c>
      <c r="K59" s="192" t="n">
        <v>0.03</v>
      </c>
      <c r="L59" s="192" t="n">
        <v>0.189</v>
      </c>
      <c r="M59" s="192" t="n">
        <v>0.023</v>
      </c>
      <c r="N59" s="192" t="n">
        <v>0.063</v>
      </c>
      <c r="O59" s="192" t="n">
        <v>0.216</v>
      </c>
      <c r="P59" s="193" t="n">
        <v>1.209</v>
      </c>
      <c r="Q59" s="191" t="n">
        <v>0.341</v>
      </c>
      <c r="R59" s="192" t="n">
        <v>0.053</v>
      </c>
      <c r="S59" s="192" t="n">
        <v>0.195</v>
      </c>
      <c r="T59" s="192" t="n">
        <v>0.172</v>
      </c>
      <c r="U59" s="192" t="n">
        <v>0.063</v>
      </c>
      <c r="V59" s="192" t="n">
        <v>0.334</v>
      </c>
      <c r="W59" s="194" t="n">
        <v>1.158</v>
      </c>
      <c r="X59" s="191" t="n">
        <v>0.688</v>
      </c>
      <c r="Y59" s="192" t="n">
        <v>0.421</v>
      </c>
      <c r="Z59" s="192" t="n">
        <v>0.088</v>
      </c>
      <c r="AA59" s="192" t="n">
        <v>0.029</v>
      </c>
      <c r="AB59" s="192" t="n">
        <v>0.063</v>
      </c>
      <c r="AC59" s="195" t="n">
        <v>1.29</v>
      </c>
      <c r="AD59" s="196" t="n">
        <v>0.132</v>
      </c>
      <c r="AE59" s="197" t="n">
        <v>0.345</v>
      </c>
      <c r="AF59" s="198" t="n">
        <v>0.898</v>
      </c>
      <c r="AG59" s="90"/>
      <c r="AH59" s="90"/>
      <c r="AI59" s="90"/>
      <c r="AJ59" s="90"/>
      <c r="AK59" s="90"/>
      <c r="AL59" s="90"/>
      <c r="AM59" s="90"/>
      <c r="AN59" s="90"/>
      <c r="AO59" s="90"/>
      <c r="AP59" s="90"/>
      <c r="AQ59" s="199"/>
      <c r="AR59" s="199"/>
      <c r="AS59" s="199"/>
      <c r="AT59" s="199"/>
      <c r="AU59" s="199"/>
      <c r="AV59" s="199"/>
      <c r="AW59" s="199"/>
      <c r="AX59" s="199"/>
      <c r="AY59" s="199"/>
      <c r="AZ59" s="199"/>
      <c r="BA59" s="199"/>
      <c r="BB59" s="199"/>
      <c r="BC59" s="199"/>
      <c r="BD59" s="199"/>
      <c r="BE59" s="199"/>
      <c r="BF59" s="199"/>
      <c r="BG59" s="199"/>
      <c r="BH59" s="199"/>
      <c r="BI59" s="199"/>
      <c r="BJ59" s="199"/>
      <c r="BK59" s="199"/>
      <c r="BL59" s="199"/>
      <c r="BM59" s="199"/>
      <c r="BN59" s="199"/>
      <c r="BO59" s="199"/>
      <c r="BP59" s="199"/>
      <c r="BQ59" s="199"/>
      <c r="BR59" s="199"/>
      <c r="BS59" s="199"/>
      <c r="BT59" s="199"/>
      <c r="BU59" s="199"/>
      <c r="BV59" s="199"/>
      <c r="BW59" s="199"/>
      <c r="BX59" s="199"/>
      <c r="BY59" s="199"/>
      <c r="BZ59" s="199"/>
      <c r="CA59" s="199"/>
      <c r="CB59" s="199"/>
      <c r="CC59" s="199"/>
      <c r="CD59" s="199"/>
      <c r="CE59" s="199"/>
      <c r="CF59" s="199"/>
      <c r="CG59" s="199"/>
      <c r="CH59" s="199"/>
      <c r="CI59" s="199"/>
      <c r="CJ59" s="199"/>
      <c r="CK59" s="199"/>
      <c r="CL59" s="199"/>
      <c r="CM59" s="199"/>
      <c r="CN59" s="199"/>
      <c r="CO59" s="199"/>
      <c r="CP59" s="199"/>
      <c r="CQ59" s="199"/>
      <c r="CR59" s="199"/>
      <c r="CS59" s="199"/>
      <c r="CT59" s="199"/>
      <c r="CU59" s="199"/>
      <c r="CV59" s="199"/>
      <c r="CW59" s="199"/>
      <c r="CX59" s="199"/>
      <c r="CY59" s="199"/>
      <c r="CZ59" s="199"/>
      <c r="DA59" s="199"/>
      <c r="DB59" s="199"/>
      <c r="DC59" s="199"/>
      <c r="DD59" s="199"/>
      <c r="DE59" s="199"/>
      <c r="DF59" s="199"/>
      <c r="DG59" s="199"/>
      <c r="DH59" s="199"/>
      <c r="DI59" s="199"/>
      <c r="DJ59" s="199"/>
      <c r="DK59" s="199"/>
      <c r="DL59" s="199"/>
      <c r="DM59" s="199"/>
      <c r="DN59" s="199"/>
      <c r="DO59" s="199"/>
      <c r="DP59" s="199"/>
      <c r="DQ59" s="199"/>
      <c r="DR59" s="199"/>
      <c r="DS59" s="199"/>
      <c r="DT59" s="199"/>
      <c r="DU59" s="199"/>
      <c r="DV59" s="199"/>
      <c r="DW59" s="199"/>
      <c r="DX59" s="199"/>
      <c r="DY59" s="199"/>
      <c r="DZ59" s="199"/>
      <c r="EA59" s="199"/>
      <c r="EB59" s="199"/>
      <c r="EC59" s="199"/>
      <c r="ED59" s="199"/>
      <c r="EE59" s="199"/>
      <c r="EF59" s="199"/>
      <c r="EG59" s="199"/>
      <c r="EH59" s="199"/>
      <c r="EI59" s="199"/>
      <c r="EJ59" s="199"/>
      <c r="EK59" s="199"/>
      <c r="EL59" s="199"/>
      <c r="EM59" s="199"/>
      <c r="EN59" s="199"/>
    </row>
    <row r="60" customFormat="false" ht="15" hidden="false" customHeight="true" outlineLevel="0" collapsed="false">
      <c r="A60" s="183" t="s">
        <v>159</v>
      </c>
      <c r="B60" s="184" t="s">
        <v>121</v>
      </c>
      <c r="C60" s="185" t="n">
        <v>82.28</v>
      </c>
      <c r="D60" s="185" t="n">
        <v>77.58</v>
      </c>
      <c r="E60" s="186" t="n">
        <v>0.878</v>
      </c>
      <c r="F60" s="187" t="n">
        <v>34271</v>
      </c>
      <c r="G60" s="188" t="s">
        <v>106</v>
      </c>
      <c r="H60" s="189" t="s">
        <v>118</v>
      </c>
      <c r="I60" s="190" t="n">
        <v>4.03036</v>
      </c>
      <c r="J60" s="191" t="n">
        <v>0.714</v>
      </c>
      <c r="K60" s="192" t="n">
        <v>0.081</v>
      </c>
      <c r="L60" s="192" t="n">
        <v>0.711</v>
      </c>
      <c r="M60" s="192" t="n">
        <v>0.051</v>
      </c>
      <c r="N60" s="192" t="n">
        <v>0.17</v>
      </c>
      <c r="O60" s="192" t="n">
        <v>1.556</v>
      </c>
      <c r="P60" s="193" t="n">
        <v>3.283</v>
      </c>
      <c r="Q60" s="191" t="n">
        <v>0.766</v>
      </c>
      <c r="R60" s="192" t="n">
        <v>0.252</v>
      </c>
      <c r="S60" s="192" t="n">
        <v>0.617</v>
      </c>
      <c r="T60" s="192" t="n">
        <v>0.078</v>
      </c>
      <c r="U60" s="192" t="n">
        <v>0.17</v>
      </c>
      <c r="V60" s="192" t="n">
        <v>2.815</v>
      </c>
      <c r="W60" s="194" t="n">
        <v>4.698</v>
      </c>
      <c r="X60" s="191" t="n">
        <v>0.714</v>
      </c>
      <c r="Y60" s="192" t="n">
        <v>0.136</v>
      </c>
      <c r="Z60" s="192" t="n">
        <v>1.201</v>
      </c>
      <c r="AA60" s="192" t="n">
        <v>0.355</v>
      </c>
      <c r="AB60" s="192" t="n">
        <v>0.17</v>
      </c>
      <c r="AC60" s="195" t="n">
        <v>2.576</v>
      </c>
      <c r="AD60" s="196" t="n">
        <v>-2.122</v>
      </c>
      <c r="AE60" s="197" t="n">
        <v>1.399</v>
      </c>
      <c r="AF60" s="198" t="n">
        <v>1.824</v>
      </c>
      <c r="AG60" s="90"/>
      <c r="AH60" s="90"/>
      <c r="AI60" s="90"/>
      <c r="AJ60" s="90"/>
      <c r="AK60" s="90"/>
      <c r="AL60" s="90"/>
      <c r="AM60" s="90"/>
      <c r="AN60" s="90"/>
      <c r="AO60" s="90"/>
      <c r="AP60" s="90"/>
      <c r="AQ60" s="199"/>
      <c r="AR60" s="199"/>
      <c r="AS60" s="199"/>
      <c r="AT60" s="199"/>
      <c r="AU60" s="199"/>
      <c r="AV60" s="199"/>
      <c r="AW60" s="199"/>
      <c r="AX60" s="199"/>
      <c r="AY60" s="199"/>
      <c r="AZ60" s="199"/>
      <c r="BA60" s="199"/>
      <c r="BB60" s="199"/>
      <c r="BC60" s="199"/>
      <c r="BD60" s="199"/>
      <c r="BE60" s="199"/>
      <c r="BF60" s="199"/>
      <c r="BG60" s="199"/>
      <c r="BH60" s="199"/>
      <c r="BI60" s="199"/>
      <c r="BJ60" s="199"/>
      <c r="BK60" s="199"/>
      <c r="BL60" s="199"/>
      <c r="BM60" s="199"/>
      <c r="BN60" s="199"/>
      <c r="BO60" s="199"/>
      <c r="BP60" s="199"/>
      <c r="BQ60" s="199"/>
      <c r="BR60" s="199"/>
      <c r="BS60" s="199"/>
      <c r="BT60" s="199"/>
      <c r="BU60" s="199"/>
      <c r="BV60" s="199"/>
      <c r="BW60" s="199"/>
      <c r="BX60" s="199"/>
      <c r="BY60" s="199"/>
      <c r="BZ60" s="199"/>
      <c r="CA60" s="199"/>
      <c r="CB60" s="199"/>
      <c r="CC60" s="199"/>
      <c r="CD60" s="199"/>
      <c r="CE60" s="199"/>
      <c r="CF60" s="199"/>
      <c r="CG60" s="199"/>
      <c r="CH60" s="199"/>
      <c r="CI60" s="199"/>
      <c r="CJ60" s="199"/>
      <c r="CK60" s="199"/>
      <c r="CL60" s="199"/>
      <c r="CM60" s="199"/>
      <c r="CN60" s="199"/>
      <c r="CO60" s="199"/>
      <c r="CP60" s="199"/>
      <c r="CQ60" s="199"/>
      <c r="CR60" s="199"/>
      <c r="CS60" s="199"/>
      <c r="CT60" s="199"/>
      <c r="CU60" s="199"/>
      <c r="CV60" s="199"/>
      <c r="CW60" s="199"/>
      <c r="CX60" s="199"/>
      <c r="CY60" s="199"/>
      <c r="CZ60" s="199"/>
      <c r="DA60" s="199"/>
      <c r="DB60" s="199"/>
      <c r="DC60" s="199"/>
      <c r="DD60" s="199"/>
      <c r="DE60" s="199"/>
      <c r="DF60" s="199"/>
      <c r="DG60" s="199"/>
      <c r="DH60" s="199"/>
      <c r="DI60" s="199"/>
      <c r="DJ60" s="199"/>
      <c r="DK60" s="199"/>
      <c r="DL60" s="199"/>
      <c r="DM60" s="199"/>
      <c r="DN60" s="199"/>
      <c r="DO60" s="199"/>
      <c r="DP60" s="199"/>
      <c r="DQ60" s="199"/>
      <c r="DR60" s="199"/>
      <c r="DS60" s="199"/>
      <c r="DT60" s="199"/>
      <c r="DU60" s="199"/>
      <c r="DV60" s="199"/>
      <c r="DW60" s="199"/>
      <c r="DX60" s="199"/>
      <c r="DY60" s="199"/>
      <c r="DZ60" s="199"/>
      <c r="EA60" s="199"/>
      <c r="EB60" s="199"/>
      <c r="EC60" s="199"/>
      <c r="ED60" s="199"/>
      <c r="EE60" s="199"/>
      <c r="EF60" s="199"/>
      <c r="EG60" s="199"/>
      <c r="EH60" s="199"/>
      <c r="EI60" s="199"/>
      <c r="EJ60" s="199"/>
      <c r="EK60" s="199"/>
      <c r="EL60" s="199"/>
      <c r="EM60" s="199"/>
      <c r="EN60" s="199"/>
    </row>
    <row r="61" customFormat="false" ht="15" hidden="false" customHeight="true" outlineLevel="0" collapsed="false">
      <c r="A61" s="183" t="s">
        <v>160</v>
      </c>
      <c r="B61" s="184" t="s">
        <v>126</v>
      </c>
      <c r="C61" s="185" t="n">
        <v>78.92</v>
      </c>
      <c r="D61" s="185" t="n">
        <v>78.16</v>
      </c>
      <c r="E61" s="186" t="n">
        <v>0.764</v>
      </c>
      <c r="F61" s="187"/>
      <c r="G61" s="188" t="s">
        <v>105</v>
      </c>
      <c r="H61" s="189" t="s">
        <v>116</v>
      </c>
      <c r="I61" s="190" t="n">
        <v>11.2122</v>
      </c>
      <c r="J61" s="191"/>
      <c r="K61" s="192"/>
      <c r="L61" s="192"/>
      <c r="M61" s="192"/>
      <c r="N61" s="192"/>
      <c r="O61" s="192"/>
      <c r="P61" s="193" t="n">
        <v>1.346</v>
      </c>
      <c r="Q61" s="191"/>
      <c r="R61" s="192"/>
      <c r="S61" s="192"/>
      <c r="T61" s="192"/>
      <c r="U61" s="192"/>
      <c r="V61" s="192"/>
      <c r="W61" s="194" t="n">
        <v>1.7</v>
      </c>
      <c r="X61" s="191"/>
      <c r="Y61" s="192"/>
      <c r="Z61" s="192"/>
      <c r="AA61" s="192"/>
      <c r="AB61" s="192"/>
      <c r="AC61" s="195" t="n">
        <v>1.054</v>
      </c>
      <c r="AD61" s="196" t="n">
        <v>-0.646</v>
      </c>
      <c r="AE61" s="197" t="n">
        <v>0.506</v>
      </c>
      <c r="AF61" s="198" t="n">
        <v>1.613</v>
      </c>
      <c r="AG61" s="90"/>
      <c r="AH61" s="90"/>
      <c r="AI61" s="90"/>
      <c r="AJ61" s="90"/>
      <c r="AK61" s="90"/>
      <c r="AL61" s="90"/>
      <c r="AM61" s="90"/>
      <c r="AN61" s="90"/>
      <c r="AO61" s="90"/>
      <c r="AP61" s="90"/>
      <c r="AQ61" s="199"/>
      <c r="AR61" s="199"/>
      <c r="AS61" s="199"/>
      <c r="AT61" s="199"/>
      <c r="AU61" s="199"/>
      <c r="AV61" s="199"/>
      <c r="AW61" s="199"/>
      <c r="AX61" s="199"/>
      <c r="AY61" s="199"/>
      <c r="AZ61" s="199"/>
      <c r="BA61" s="199"/>
      <c r="BB61" s="199"/>
      <c r="BC61" s="199"/>
      <c r="BD61" s="199"/>
      <c r="BE61" s="199"/>
      <c r="BF61" s="199"/>
      <c r="BG61" s="199"/>
      <c r="BH61" s="199"/>
      <c r="BI61" s="199"/>
      <c r="BJ61" s="199"/>
      <c r="BK61" s="199"/>
      <c r="BL61" s="199"/>
      <c r="BM61" s="199"/>
      <c r="BN61" s="199"/>
      <c r="BO61" s="199"/>
      <c r="BP61" s="199"/>
      <c r="BQ61" s="199"/>
      <c r="BR61" s="199"/>
      <c r="BS61" s="199"/>
      <c r="BT61" s="199"/>
      <c r="BU61" s="199"/>
      <c r="BV61" s="199"/>
      <c r="BW61" s="199"/>
      <c r="BX61" s="199"/>
      <c r="BY61" s="199"/>
      <c r="BZ61" s="199"/>
      <c r="CA61" s="199"/>
      <c r="CB61" s="199"/>
      <c r="CC61" s="199"/>
      <c r="CD61" s="199"/>
      <c r="CE61" s="199"/>
      <c r="CF61" s="199"/>
      <c r="CG61" s="199"/>
      <c r="CH61" s="199"/>
      <c r="CI61" s="199"/>
      <c r="CJ61" s="199"/>
      <c r="CK61" s="199"/>
      <c r="CL61" s="199"/>
      <c r="CM61" s="199"/>
      <c r="CN61" s="199"/>
      <c r="CO61" s="199"/>
      <c r="CP61" s="199"/>
      <c r="CQ61" s="199"/>
      <c r="CR61" s="199"/>
      <c r="CS61" s="199"/>
      <c r="CT61" s="199"/>
      <c r="CU61" s="199"/>
      <c r="CV61" s="199"/>
      <c r="CW61" s="199"/>
      <c r="CX61" s="199"/>
      <c r="CY61" s="199"/>
      <c r="CZ61" s="199"/>
      <c r="DA61" s="199"/>
      <c r="DB61" s="199"/>
      <c r="DC61" s="199"/>
      <c r="DD61" s="199"/>
      <c r="DE61" s="199"/>
      <c r="DF61" s="199"/>
      <c r="DG61" s="199"/>
      <c r="DH61" s="199"/>
      <c r="DI61" s="199"/>
      <c r="DJ61" s="199"/>
      <c r="DK61" s="199"/>
      <c r="DL61" s="199"/>
      <c r="DM61" s="199"/>
      <c r="DN61" s="199"/>
      <c r="DO61" s="199"/>
      <c r="DP61" s="199"/>
      <c r="DQ61" s="199"/>
      <c r="DR61" s="199"/>
      <c r="DS61" s="199"/>
      <c r="DT61" s="199"/>
      <c r="DU61" s="199"/>
      <c r="DV61" s="199"/>
      <c r="DW61" s="199"/>
      <c r="DX61" s="199"/>
      <c r="DY61" s="199"/>
      <c r="DZ61" s="199"/>
      <c r="EA61" s="199"/>
      <c r="EB61" s="199"/>
      <c r="EC61" s="199"/>
      <c r="ED61" s="199"/>
      <c r="EE61" s="199"/>
      <c r="EF61" s="199"/>
      <c r="EG61" s="199"/>
      <c r="EH61" s="199"/>
      <c r="EI61" s="199"/>
      <c r="EJ61" s="199"/>
      <c r="EK61" s="199"/>
      <c r="EL61" s="199"/>
      <c r="EM61" s="199"/>
      <c r="EN61" s="199"/>
    </row>
    <row r="62" customFormat="false" ht="15" hidden="false" customHeight="true" outlineLevel="0" collapsed="false">
      <c r="A62" s="183" t="s">
        <v>161</v>
      </c>
      <c r="B62" s="184" t="s">
        <v>126</v>
      </c>
      <c r="C62" s="185" t="n">
        <v>72.65</v>
      </c>
      <c r="D62" s="185" t="n">
        <v>81.89</v>
      </c>
      <c r="E62" s="186" t="n">
        <v>0.907</v>
      </c>
      <c r="F62" s="187" t="n">
        <v>45389.9</v>
      </c>
      <c r="G62" s="188" t="s">
        <v>106</v>
      </c>
      <c r="H62" s="189" t="s">
        <v>118</v>
      </c>
      <c r="I62" s="190" t="n">
        <v>1.25149</v>
      </c>
      <c r="J62" s="191"/>
      <c r="K62" s="192"/>
      <c r="L62" s="192"/>
      <c r="M62" s="192"/>
      <c r="N62" s="192"/>
      <c r="O62" s="192"/>
      <c r="P62" s="193" t="n">
        <v>2.124</v>
      </c>
      <c r="Q62" s="191"/>
      <c r="R62" s="192"/>
      <c r="S62" s="192"/>
      <c r="T62" s="192"/>
      <c r="U62" s="192"/>
      <c r="V62" s="192"/>
      <c r="W62" s="194" t="n">
        <v>4.813</v>
      </c>
      <c r="X62" s="191"/>
      <c r="Y62" s="192"/>
      <c r="Z62" s="192"/>
      <c r="AA62" s="192"/>
      <c r="AB62" s="192"/>
      <c r="AC62" s="195" t="n">
        <v>0.367</v>
      </c>
      <c r="AD62" s="196" t="n">
        <v>-4.446</v>
      </c>
      <c r="AE62" s="197" t="n">
        <v>1.433</v>
      </c>
      <c r="AF62" s="198" t="n">
        <v>13.114</v>
      </c>
      <c r="AG62" s="200"/>
      <c r="AH62" s="201"/>
      <c r="AI62" s="1"/>
      <c r="AJ62" s="200"/>
      <c r="AK62" s="202"/>
      <c r="AL62" s="203"/>
      <c r="AM62" s="203"/>
      <c r="AN62" s="203"/>
      <c r="AO62" s="203"/>
      <c r="AP62" s="203"/>
    </row>
    <row r="63" customFormat="false" ht="15" hidden="false" customHeight="true" outlineLevel="0" collapsed="false">
      <c r="A63" s="183" t="s">
        <v>162</v>
      </c>
      <c r="B63" s="184" t="s">
        <v>121</v>
      </c>
      <c r="C63" s="185"/>
      <c r="D63" s="185" t="n">
        <v>79.03</v>
      </c>
      <c r="E63" s="186" t="n">
        <v>0.895</v>
      </c>
      <c r="F63" s="187" t="n">
        <v>40608.9</v>
      </c>
      <c r="G63" s="188" t="s">
        <v>106</v>
      </c>
      <c r="H63" s="189" t="s">
        <v>118</v>
      </c>
      <c r="I63" s="190" t="n">
        <v>10.494</v>
      </c>
      <c r="J63" s="191" t="n">
        <v>1.019</v>
      </c>
      <c r="K63" s="192" t="n">
        <v>0.098</v>
      </c>
      <c r="L63" s="192" t="n">
        <v>1.571</v>
      </c>
      <c r="M63" s="192" t="n">
        <v>0.001</v>
      </c>
      <c r="N63" s="192" t="n">
        <v>0.175</v>
      </c>
      <c r="O63" s="192" t="n">
        <v>3.181</v>
      </c>
      <c r="P63" s="193" t="n">
        <v>6.046</v>
      </c>
      <c r="Q63" s="191" t="n">
        <v>1.012</v>
      </c>
      <c r="R63" s="192" t="n">
        <v>0.328</v>
      </c>
      <c r="S63" s="192" t="n">
        <v>1.077</v>
      </c>
      <c r="T63" s="192" t="n">
        <v>0.034</v>
      </c>
      <c r="U63" s="192" t="n">
        <v>0.175</v>
      </c>
      <c r="V63" s="192" t="n">
        <v>3.187</v>
      </c>
      <c r="W63" s="194" t="n">
        <v>5.813</v>
      </c>
      <c r="X63" s="191" t="n">
        <v>1.019</v>
      </c>
      <c r="Y63" s="192" t="n">
        <v>0.098</v>
      </c>
      <c r="Z63" s="192" t="n">
        <v>1.281</v>
      </c>
      <c r="AA63" s="192" t="n">
        <v>0.006</v>
      </c>
      <c r="AB63" s="192" t="n">
        <v>0.175</v>
      </c>
      <c r="AC63" s="195" t="n">
        <v>2.578</v>
      </c>
      <c r="AD63" s="196" t="n">
        <v>-3.235</v>
      </c>
      <c r="AE63" s="197" t="n">
        <v>1.731</v>
      </c>
      <c r="AF63" s="198" t="n">
        <v>2.255</v>
      </c>
      <c r="AG63" s="90"/>
      <c r="AH63" s="90"/>
      <c r="AI63" s="90"/>
      <c r="AJ63" s="90"/>
      <c r="AK63" s="90"/>
      <c r="AL63" s="90"/>
      <c r="AM63" s="90"/>
      <c r="AN63" s="90"/>
      <c r="AO63" s="90"/>
      <c r="AP63" s="90"/>
      <c r="AQ63" s="199"/>
      <c r="AR63" s="199"/>
      <c r="AS63" s="199"/>
      <c r="AT63" s="199"/>
      <c r="AU63" s="199"/>
      <c r="AV63" s="199"/>
      <c r="AW63" s="199"/>
      <c r="AX63" s="199"/>
      <c r="AY63" s="199"/>
      <c r="AZ63" s="199"/>
      <c r="BA63" s="199"/>
      <c r="BB63" s="199"/>
      <c r="BC63" s="199"/>
      <c r="BD63" s="199"/>
      <c r="BE63" s="199"/>
      <c r="BF63" s="199"/>
      <c r="BG63" s="199"/>
      <c r="BH63" s="199"/>
      <c r="BI63" s="199"/>
      <c r="BJ63" s="199"/>
      <c r="BK63" s="199"/>
      <c r="BL63" s="199"/>
      <c r="BM63" s="199"/>
      <c r="BN63" s="199"/>
      <c r="BO63" s="199"/>
      <c r="BP63" s="199"/>
      <c r="BQ63" s="199"/>
      <c r="BR63" s="199"/>
      <c r="BS63" s="199"/>
      <c r="BT63" s="199"/>
      <c r="BU63" s="199"/>
      <c r="BV63" s="199"/>
      <c r="BW63" s="199"/>
      <c r="BX63" s="199"/>
      <c r="BY63" s="199"/>
      <c r="BZ63" s="199"/>
      <c r="CA63" s="199"/>
      <c r="CB63" s="199"/>
      <c r="CC63" s="199"/>
      <c r="CD63" s="199"/>
      <c r="CE63" s="199"/>
      <c r="CF63" s="199"/>
      <c r="CG63" s="199"/>
      <c r="CH63" s="199"/>
      <c r="CI63" s="199"/>
      <c r="CJ63" s="199"/>
      <c r="CK63" s="199"/>
      <c r="CL63" s="199"/>
      <c r="CM63" s="199"/>
      <c r="CN63" s="199"/>
      <c r="CO63" s="199"/>
      <c r="CP63" s="199"/>
      <c r="CQ63" s="199"/>
      <c r="CR63" s="199"/>
      <c r="CS63" s="199"/>
      <c r="CT63" s="199"/>
      <c r="CU63" s="199"/>
      <c r="CV63" s="199"/>
      <c r="CW63" s="199"/>
      <c r="CX63" s="199"/>
      <c r="CY63" s="199"/>
      <c r="CZ63" s="199"/>
      <c r="DA63" s="199"/>
      <c r="DB63" s="199"/>
      <c r="DC63" s="199"/>
      <c r="DD63" s="199"/>
      <c r="DE63" s="199"/>
      <c r="DF63" s="199"/>
      <c r="DG63" s="199"/>
      <c r="DH63" s="199"/>
      <c r="DI63" s="199"/>
      <c r="DJ63" s="199"/>
      <c r="DK63" s="199"/>
      <c r="DL63" s="199"/>
      <c r="DM63" s="199"/>
      <c r="DN63" s="199"/>
      <c r="DO63" s="199"/>
      <c r="DP63" s="199"/>
      <c r="DQ63" s="199"/>
      <c r="DR63" s="199"/>
      <c r="DS63" s="199"/>
      <c r="DT63" s="199"/>
      <c r="DU63" s="199"/>
      <c r="DV63" s="199"/>
      <c r="DW63" s="199"/>
      <c r="DX63" s="199"/>
      <c r="DY63" s="199"/>
      <c r="DZ63" s="199"/>
      <c r="EA63" s="199"/>
      <c r="EB63" s="199"/>
      <c r="EC63" s="199"/>
      <c r="ED63" s="199"/>
      <c r="EE63" s="199"/>
      <c r="EF63" s="199"/>
      <c r="EG63" s="199"/>
      <c r="EH63" s="199"/>
      <c r="EI63" s="199"/>
      <c r="EJ63" s="199"/>
      <c r="EK63" s="199"/>
      <c r="EL63" s="199"/>
      <c r="EM63" s="199"/>
      <c r="EN63" s="199"/>
    </row>
    <row r="64" customFormat="false" ht="15" hidden="false" customHeight="true" outlineLevel="0" collapsed="false">
      <c r="A64" s="183" t="s">
        <v>163</v>
      </c>
      <c r="B64" s="184" t="s">
        <v>121</v>
      </c>
      <c r="C64" s="185" t="n">
        <v>84.8</v>
      </c>
      <c r="D64" s="185" t="n">
        <v>81.3</v>
      </c>
      <c r="E64" s="186" t="n">
        <v>0.952</v>
      </c>
      <c r="F64" s="187" t="n">
        <v>60412.7</v>
      </c>
      <c r="G64" s="188" t="s">
        <v>106</v>
      </c>
      <c r="H64" s="189" t="s">
        <v>118</v>
      </c>
      <c r="I64" s="190" t="n">
        <v>5.88226</v>
      </c>
      <c r="J64" s="191" t="n">
        <v>1.815</v>
      </c>
      <c r="K64" s="192" t="n">
        <v>0.044</v>
      </c>
      <c r="L64" s="192" t="n">
        <v>0.352</v>
      </c>
      <c r="M64" s="192" t="n">
        <v>0.249</v>
      </c>
      <c r="N64" s="192" t="n">
        <v>0.305</v>
      </c>
      <c r="O64" s="192" t="n">
        <v>1.641</v>
      </c>
      <c r="P64" s="193" t="n">
        <v>4.407</v>
      </c>
      <c r="Q64" s="191" t="n">
        <v>1.618</v>
      </c>
      <c r="R64" s="192" t="n">
        <v>0.379</v>
      </c>
      <c r="S64" s="192" t="n">
        <v>1.076</v>
      </c>
      <c r="T64" s="192" t="n">
        <v>0.535</v>
      </c>
      <c r="U64" s="192" t="n">
        <v>0.305</v>
      </c>
      <c r="V64" s="192" t="n">
        <v>3.539</v>
      </c>
      <c r="W64" s="194" t="n">
        <v>7.452</v>
      </c>
      <c r="X64" s="191" t="n">
        <v>1.815</v>
      </c>
      <c r="Y64" s="192" t="n">
        <v>0.044</v>
      </c>
      <c r="Z64" s="192" t="n">
        <v>0.407</v>
      </c>
      <c r="AA64" s="192" t="n">
        <v>1.727</v>
      </c>
      <c r="AB64" s="192" t="n">
        <v>0.305</v>
      </c>
      <c r="AC64" s="195" t="n">
        <v>4.298</v>
      </c>
      <c r="AD64" s="196" t="n">
        <v>-3.154</v>
      </c>
      <c r="AE64" s="197" t="n">
        <v>2.219</v>
      </c>
      <c r="AF64" s="198" t="n">
        <v>1.734</v>
      </c>
      <c r="AG64" s="90"/>
      <c r="AH64" s="90"/>
      <c r="AI64" s="90"/>
      <c r="AJ64" s="90"/>
      <c r="AK64" s="90"/>
      <c r="AL64" s="90"/>
      <c r="AM64" s="90"/>
      <c r="AN64" s="90"/>
      <c r="AO64" s="90"/>
      <c r="AP64" s="90"/>
      <c r="AQ64" s="199"/>
      <c r="AR64" s="199"/>
      <c r="AS64" s="199"/>
      <c r="AT64" s="199"/>
      <c r="AU64" s="199"/>
      <c r="AV64" s="199"/>
      <c r="AW64" s="199"/>
      <c r="AX64" s="199"/>
      <c r="AY64" s="199"/>
      <c r="AZ64" s="199"/>
      <c r="BA64" s="199"/>
      <c r="BB64" s="199"/>
      <c r="BC64" s="199"/>
      <c r="BD64" s="199"/>
      <c r="BE64" s="199"/>
      <c r="BF64" s="199"/>
      <c r="BG64" s="199"/>
      <c r="BH64" s="199"/>
      <c r="BI64" s="199"/>
      <c r="BJ64" s="199"/>
      <c r="BK64" s="199"/>
      <c r="BL64" s="199"/>
      <c r="BM64" s="199"/>
      <c r="BN64" s="199"/>
      <c r="BO64" s="199"/>
      <c r="BP64" s="199"/>
      <c r="BQ64" s="199"/>
      <c r="BR64" s="199"/>
      <c r="BS64" s="199"/>
      <c r="BT64" s="199"/>
      <c r="BU64" s="199"/>
      <c r="BV64" s="199"/>
      <c r="BW64" s="199"/>
      <c r="BX64" s="199"/>
      <c r="BY64" s="199"/>
      <c r="BZ64" s="199"/>
      <c r="CA64" s="199"/>
      <c r="CB64" s="199"/>
      <c r="CC64" s="199"/>
      <c r="CD64" s="199"/>
      <c r="CE64" s="199"/>
      <c r="CF64" s="199"/>
      <c r="CG64" s="199"/>
      <c r="CH64" s="199"/>
      <c r="CI64" s="199"/>
      <c r="CJ64" s="199"/>
      <c r="CK64" s="199"/>
      <c r="CL64" s="199"/>
      <c r="CM64" s="199"/>
      <c r="CN64" s="199"/>
      <c r="CO64" s="199"/>
      <c r="CP64" s="199"/>
      <c r="CQ64" s="199"/>
      <c r="CR64" s="199"/>
      <c r="CS64" s="199"/>
      <c r="CT64" s="199"/>
      <c r="CU64" s="199"/>
      <c r="CV64" s="199"/>
      <c r="CW64" s="199"/>
      <c r="CX64" s="199"/>
      <c r="CY64" s="199"/>
      <c r="CZ64" s="199"/>
      <c r="DA64" s="199"/>
      <c r="DB64" s="199"/>
      <c r="DC64" s="199"/>
      <c r="DD64" s="199"/>
      <c r="DE64" s="199"/>
      <c r="DF64" s="199"/>
      <c r="DG64" s="199"/>
      <c r="DH64" s="199"/>
      <c r="DI64" s="199"/>
      <c r="DJ64" s="199"/>
      <c r="DK64" s="199"/>
      <c r="DL64" s="199"/>
      <c r="DM64" s="199"/>
      <c r="DN64" s="199"/>
      <c r="DO64" s="199"/>
      <c r="DP64" s="199"/>
      <c r="DQ64" s="199"/>
      <c r="DR64" s="199"/>
      <c r="DS64" s="199"/>
      <c r="DT64" s="199"/>
      <c r="DU64" s="199"/>
      <c r="DV64" s="199"/>
      <c r="DW64" s="199"/>
      <c r="DX64" s="199"/>
      <c r="DY64" s="199"/>
      <c r="DZ64" s="199"/>
      <c r="EA64" s="199"/>
      <c r="EB64" s="199"/>
      <c r="EC64" s="199"/>
      <c r="ED64" s="199"/>
      <c r="EE64" s="199"/>
      <c r="EF64" s="199"/>
      <c r="EG64" s="199"/>
      <c r="EH64" s="199"/>
      <c r="EI64" s="199"/>
      <c r="EJ64" s="199"/>
      <c r="EK64" s="199"/>
      <c r="EL64" s="199"/>
      <c r="EM64" s="199"/>
      <c r="EN64" s="199"/>
    </row>
    <row r="65" customFormat="false" ht="15" hidden="false" customHeight="true" outlineLevel="0" collapsed="false">
      <c r="A65" s="183" t="s">
        <v>164</v>
      </c>
      <c r="B65" s="184" t="s">
        <v>126</v>
      </c>
      <c r="C65" s="185" t="n">
        <v>51.66</v>
      </c>
      <c r="D65" s="185" t="n">
        <v>62.86</v>
      </c>
      <c r="E65" s="186" t="n">
        <v>0.515</v>
      </c>
      <c r="F65" s="187" t="n">
        <v>5543.93</v>
      </c>
      <c r="G65" s="188" t="s">
        <v>103</v>
      </c>
      <c r="H65" s="189" t="s">
        <v>114</v>
      </c>
      <c r="I65" s="190" t="n">
        <v>1.12085</v>
      </c>
      <c r="J65" s="191"/>
      <c r="K65" s="192"/>
      <c r="L65" s="192"/>
      <c r="M65" s="192"/>
      <c r="N65" s="192"/>
      <c r="O65" s="192"/>
      <c r="P65" s="193" t="n">
        <v>0.547</v>
      </c>
      <c r="Q65" s="191"/>
      <c r="R65" s="192"/>
      <c r="S65" s="192"/>
      <c r="T65" s="192"/>
      <c r="U65" s="192"/>
      <c r="V65" s="192"/>
      <c r="W65" s="194" t="n">
        <v>2.095</v>
      </c>
      <c r="X65" s="191"/>
      <c r="Y65" s="192"/>
      <c r="Z65" s="192"/>
      <c r="AA65" s="192"/>
      <c r="AB65" s="192"/>
      <c r="AC65" s="195" t="n">
        <v>0.442</v>
      </c>
      <c r="AD65" s="196" t="n">
        <v>-1.653</v>
      </c>
      <c r="AE65" s="197" t="n">
        <v>0.624</v>
      </c>
      <c r="AF65" s="198" t="n">
        <v>4.74</v>
      </c>
      <c r="AG65" s="90"/>
      <c r="AH65" s="90"/>
      <c r="AI65" s="90"/>
      <c r="AJ65" s="90"/>
      <c r="AK65" s="90"/>
      <c r="AL65" s="90"/>
      <c r="AM65" s="90"/>
      <c r="AN65" s="90"/>
      <c r="AO65" s="90"/>
      <c r="AP65" s="90"/>
      <c r="AQ65" s="199"/>
      <c r="AR65" s="199"/>
      <c r="AS65" s="199"/>
      <c r="AT65" s="199"/>
      <c r="AU65" s="199"/>
      <c r="AV65" s="199"/>
      <c r="AW65" s="199"/>
      <c r="AX65" s="199"/>
      <c r="AY65" s="199"/>
      <c r="AZ65" s="199"/>
      <c r="BA65" s="199"/>
      <c r="BB65" s="199"/>
      <c r="BC65" s="199"/>
      <c r="BD65" s="199"/>
      <c r="BE65" s="199"/>
      <c r="BF65" s="199"/>
      <c r="BG65" s="199"/>
      <c r="BH65" s="199"/>
      <c r="BI65" s="199"/>
      <c r="BJ65" s="199"/>
      <c r="BK65" s="199"/>
      <c r="BL65" s="199"/>
      <c r="BM65" s="199"/>
      <c r="BN65" s="199"/>
      <c r="BO65" s="199"/>
      <c r="BP65" s="199"/>
      <c r="BQ65" s="199"/>
      <c r="BR65" s="199"/>
      <c r="BS65" s="199"/>
      <c r="BT65" s="199"/>
      <c r="BU65" s="199"/>
      <c r="BV65" s="199"/>
      <c r="BW65" s="199"/>
      <c r="BX65" s="199"/>
      <c r="BY65" s="199"/>
      <c r="BZ65" s="199"/>
      <c r="CA65" s="199"/>
      <c r="CB65" s="199"/>
      <c r="CC65" s="199"/>
      <c r="CD65" s="199"/>
      <c r="CE65" s="199"/>
      <c r="CF65" s="199"/>
      <c r="CG65" s="199"/>
      <c r="CH65" s="199"/>
      <c r="CI65" s="199"/>
      <c r="CJ65" s="199"/>
      <c r="CK65" s="199"/>
      <c r="CL65" s="199"/>
      <c r="CM65" s="199"/>
      <c r="CN65" s="199"/>
      <c r="CO65" s="199"/>
      <c r="CP65" s="199"/>
      <c r="CQ65" s="199"/>
      <c r="CR65" s="199"/>
      <c r="CS65" s="199"/>
      <c r="CT65" s="199"/>
      <c r="CU65" s="199"/>
      <c r="CV65" s="199"/>
      <c r="CW65" s="199"/>
      <c r="CX65" s="199"/>
      <c r="CY65" s="199"/>
      <c r="CZ65" s="199"/>
      <c r="DA65" s="199"/>
      <c r="DB65" s="199"/>
      <c r="DC65" s="199"/>
      <c r="DD65" s="199"/>
      <c r="DE65" s="199"/>
      <c r="DF65" s="199"/>
      <c r="DG65" s="199"/>
      <c r="DH65" s="199"/>
      <c r="DI65" s="199"/>
      <c r="DJ65" s="199"/>
      <c r="DK65" s="199"/>
      <c r="DL65" s="199"/>
      <c r="DM65" s="199"/>
      <c r="DN65" s="199"/>
      <c r="DO65" s="199"/>
      <c r="DP65" s="199"/>
      <c r="DQ65" s="199"/>
      <c r="DR65" s="199"/>
      <c r="DS65" s="199"/>
      <c r="DT65" s="199"/>
      <c r="DU65" s="199"/>
      <c r="DV65" s="199"/>
      <c r="DW65" s="199"/>
      <c r="DX65" s="199"/>
      <c r="DY65" s="199"/>
      <c r="DZ65" s="199"/>
      <c r="EA65" s="199"/>
      <c r="EB65" s="199"/>
      <c r="EC65" s="199"/>
      <c r="ED65" s="199"/>
      <c r="EE65" s="199"/>
      <c r="EF65" s="199"/>
      <c r="EG65" s="199"/>
      <c r="EH65" s="199"/>
      <c r="EI65" s="199"/>
      <c r="EJ65" s="199"/>
      <c r="EK65" s="199"/>
      <c r="EL65" s="199"/>
      <c r="EM65" s="199"/>
      <c r="EN65" s="199"/>
    </row>
    <row r="66" customFormat="false" ht="15" hidden="false" customHeight="true" outlineLevel="0" collapsed="false">
      <c r="A66" s="183" t="s">
        <v>165</v>
      </c>
      <c r="B66" s="184" t="s">
        <v>126</v>
      </c>
      <c r="C66" s="185"/>
      <c r="D66" s="185" t="n">
        <v>72.98</v>
      </c>
      <c r="E66" s="186" t="n">
        <v>0.74</v>
      </c>
      <c r="F66" s="187" t="n">
        <v>11251.8</v>
      </c>
      <c r="G66" s="188" t="s">
        <v>105</v>
      </c>
      <c r="H66" s="189" t="s">
        <v>116</v>
      </c>
      <c r="I66" s="190" t="n">
        <v>0.072737</v>
      </c>
      <c r="J66" s="191"/>
      <c r="K66" s="192"/>
      <c r="L66" s="192"/>
      <c r="M66" s="192"/>
      <c r="N66" s="192"/>
      <c r="O66" s="192"/>
      <c r="P66" s="193" t="n">
        <v>2.064</v>
      </c>
      <c r="Q66" s="191"/>
      <c r="R66" s="192"/>
      <c r="S66" s="192"/>
      <c r="T66" s="192"/>
      <c r="U66" s="192"/>
      <c r="V66" s="192"/>
      <c r="W66" s="194" t="n">
        <v>4.051</v>
      </c>
      <c r="X66" s="191"/>
      <c r="Y66" s="192"/>
      <c r="Z66" s="192"/>
      <c r="AA66" s="192"/>
      <c r="AB66" s="192"/>
      <c r="AC66" s="195" t="n">
        <v>1.05</v>
      </c>
      <c r="AD66" s="196" t="n">
        <v>-3.001</v>
      </c>
      <c r="AE66" s="197" t="n">
        <v>1.206</v>
      </c>
      <c r="AF66" s="198" t="n">
        <v>3.858</v>
      </c>
      <c r="AG66" s="90"/>
      <c r="AH66" s="90"/>
      <c r="AI66" s="90"/>
      <c r="AJ66" s="90"/>
      <c r="AK66" s="90"/>
      <c r="AL66" s="90"/>
      <c r="AM66" s="90"/>
      <c r="AN66" s="90"/>
      <c r="AO66" s="90"/>
      <c r="AP66" s="90"/>
      <c r="AQ66" s="199"/>
      <c r="AR66" s="199"/>
      <c r="AS66" s="199"/>
      <c r="AT66" s="199"/>
      <c r="AU66" s="199"/>
      <c r="AV66" s="199"/>
      <c r="AW66" s="199"/>
      <c r="AX66" s="199"/>
      <c r="AY66" s="199"/>
      <c r="AZ66" s="199"/>
      <c r="BA66" s="199"/>
      <c r="BB66" s="199"/>
      <c r="BC66" s="199"/>
      <c r="BD66" s="199"/>
      <c r="BE66" s="199"/>
      <c r="BF66" s="199"/>
      <c r="BG66" s="199"/>
      <c r="BH66" s="199"/>
      <c r="BI66" s="199"/>
      <c r="BJ66" s="199"/>
      <c r="BK66" s="199"/>
      <c r="BL66" s="199"/>
      <c r="BM66" s="199"/>
      <c r="BN66" s="199"/>
      <c r="BO66" s="199"/>
      <c r="BP66" s="199"/>
      <c r="BQ66" s="199"/>
      <c r="BR66" s="199"/>
      <c r="BS66" s="199"/>
      <c r="BT66" s="199"/>
      <c r="BU66" s="199"/>
      <c r="BV66" s="199"/>
      <c r="BW66" s="199"/>
      <c r="BX66" s="199"/>
      <c r="BY66" s="199"/>
      <c r="BZ66" s="199"/>
      <c r="CA66" s="199"/>
      <c r="CB66" s="199"/>
      <c r="CC66" s="199"/>
      <c r="CD66" s="199"/>
      <c r="CE66" s="199"/>
      <c r="CF66" s="199"/>
      <c r="CG66" s="199"/>
      <c r="CH66" s="199"/>
      <c r="CI66" s="199"/>
      <c r="CJ66" s="199"/>
      <c r="CK66" s="199"/>
      <c r="CL66" s="199"/>
      <c r="CM66" s="199"/>
      <c r="CN66" s="199"/>
      <c r="CO66" s="199"/>
      <c r="CP66" s="199"/>
      <c r="CQ66" s="199"/>
      <c r="CR66" s="199"/>
      <c r="CS66" s="199"/>
      <c r="CT66" s="199"/>
      <c r="CU66" s="199"/>
      <c r="CV66" s="199"/>
      <c r="CW66" s="199"/>
      <c r="CX66" s="199"/>
      <c r="CY66" s="199"/>
      <c r="CZ66" s="199"/>
      <c r="DA66" s="199"/>
      <c r="DB66" s="199"/>
      <c r="DC66" s="199"/>
      <c r="DD66" s="199"/>
      <c r="DE66" s="199"/>
      <c r="DF66" s="199"/>
      <c r="DG66" s="199"/>
      <c r="DH66" s="199"/>
      <c r="DI66" s="199"/>
      <c r="DJ66" s="199"/>
      <c r="DK66" s="199"/>
      <c r="DL66" s="199"/>
      <c r="DM66" s="199"/>
      <c r="DN66" s="199"/>
      <c r="DO66" s="199"/>
      <c r="DP66" s="199"/>
      <c r="DQ66" s="199"/>
      <c r="DR66" s="199"/>
      <c r="DS66" s="199"/>
      <c r="DT66" s="199"/>
      <c r="DU66" s="199"/>
      <c r="DV66" s="199"/>
      <c r="DW66" s="199"/>
      <c r="DX66" s="199"/>
      <c r="DY66" s="199"/>
      <c r="DZ66" s="199"/>
      <c r="EA66" s="199"/>
      <c r="EB66" s="199"/>
      <c r="EC66" s="199"/>
      <c r="ED66" s="199"/>
      <c r="EE66" s="199"/>
      <c r="EF66" s="199"/>
      <c r="EG66" s="199"/>
      <c r="EH66" s="199"/>
      <c r="EI66" s="199"/>
      <c r="EJ66" s="199"/>
      <c r="EK66" s="199"/>
      <c r="EL66" s="199"/>
      <c r="EM66" s="199"/>
      <c r="EN66" s="199"/>
    </row>
    <row r="67" customFormat="false" ht="15" hidden="false" customHeight="true" outlineLevel="0" collapsed="false">
      <c r="A67" s="183" t="s">
        <v>166</v>
      </c>
      <c r="B67" s="184" t="s">
        <v>121</v>
      </c>
      <c r="C67" s="185" t="n">
        <v>72.87</v>
      </c>
      <c r="D67" s="185" t="n">
        <v>74.17</v>
      </c>
      <c r="E67" s="186" t="n">
        <v>0.766</v>
      </c>
      <c r="F67" s="187" t="n">
        <v>20425</v>
      </c>
      <c r="G67" s="188" t="s">
        <v>105</v>
      </c>
      <c r="H67" s="189" t="s">
        <v>116</v>
      </c>
      <c r="I67" s="190" t="n">
        <v>11.2288</v>
      </c>
      <c r="J67" s="191" t="n">
        <v>0.35</v>
      </c>
      <c r="K67" s="192" t="n">
        <v>0.11</v>
      </c>
      <c r="L67" s="192" t="n">
        <v>0.042</v>
      </c>
      <c r="M67" s="192" t="n">
        <v>0.038</v>
      </c>
      <c r="N67" s="192" t="n">
        <v>0.066</v>
      </c>
      <c r="O67" s="192" t="n">
        <v>0.981</v>
      </c>
      <c r="P67" s="193" t="n">
        <v>1.586</v>
      </c>
      <c r="Q67" s="191" t="n">
        <v>0.621</v>
      </c>
      <c r="R67" s="192" t="n">
        <v>0.14</v>
      </c>
      <c r="S67" s="192" t="n">
        <v>0.189</v>
      </c>
      <c r="T67" s="192" t="n">
        <v>0.26</v>
      </c>
      <c r="U67" s="192" t="n">
        <v>0.066</v>
      </c>
      <c r="V67" s="192" t="n">
        <v>1.188</v>
      </c>
      <c r="W67" s="194" t="n">
        <v>2.464</v>
      </c>
      <c r="X67" s="191" t="n">
        <v>0.35</v>
      </c>
      <c r="Y67" s="192" t="n">
        <v>0.11</v>
      </c>
      <c r="Z67" s="192" t="n">
        <v>0.163</v>
      </c>
      <c r="AA67" s="192" t="n">
        <v>0.023</v>
      </c>
      <c r="AB67" s="192" t="n">
        <v>0.066</v>
      </c>
      <c r="AC67" s="195" t="n">
        <v>0.712</v>
      </c>
      <c r="AD67" s="196" t="n">
        <v>-1.752</v>
      </c>
      <c r="AE67" s="197" t="n">
        <v>0.734</v>
      </c>
      <c r="AF67" s="198" t="n">
        <v>3.461</v>
      </c>
      <c r="AG67" s="90"/>
      <c r="AH67" s="90"/>
      <c r="AI67" s="90"/>
      <c r="AJ67" s="90"/>
      <c r="AK67" s="90"/>
      <c r="AL67" s="90"/>
      <c r="AM67" s="90"/>
      <c r="AN67" s="90"/>
      <c r="AO67" s="90"/>
      <c r="AP67" s="90"/>
      <c r="AQ67" s="199"/>
      <c r="AR67" s="199"/>
      <c r="AS67" s="199"/>
      <c r="AT67" s="199"/>
      <c r="AU67" s="199"/>
      <c r="AV67" s="199"/>
      <c r="AW67" s="199"/>
      <c r="AX67" s="199"/>
      <c r="AY67" s="199"/>
      <c r="AZ67" s="199"/>
      <c r="BA67" s="199"/>
      <c r="BB67" s="199"/>
      <c r="BC67" s="199"/>
      <c r="BD67" s="199"/>
      <c r="BE67" s="199"/>
      <c r="BF67" s="199"/>
      <c r="BG67" s="199"/>
      <c r="BH67" s="199"/>
      <c r="BI67" s="199"/>
      <c r="BJ67" s="199"/>
      <c r="BK67" s="199"/>
      <c r="BL67" s="199"/>
      <c r="BM67" s="199"/>
      <c r="BN67" s="199"/>
      <c r="BO67" s="199"/>
      <c r="BP67" s="199"/>
      <c r="BQ67" s="199"/>
      <c r="BR67" s="199"/>
      <c r="BS67" s="199"/>
      <c r="BT67" s="199"/>
      <c r="BU67" s="199"/>
      <c r="BV67" s="199"/>
      <c r="BW67" s="199"/>
      <c r="BX67" s="199"/>
      <c r="BY67" s="199"/>
      <c r="BZ67" s="199"/>
      <c r="CA67" s="199"/>
      <c r="CB67" s="199"/>
      <c r="CC67" s="199"/>
      <c r="CD67" s="199"/>
      <c r="CE67" s="199"/>
      <c r="CF67" s="199"/>
      <c r="CG67" s="199"/>
      <c r="CH67" s="199"/>
      <c r="CI67" s="199"/>
      <c r="CJ67" s="199"/>
      <c r="CK67" s="199"/>
      <c r="CL67" s="199"/>
      <c r="CM67" s="199"/>
      <c r="CN67" s="199"/>
      <c r="CO67" s="199"/>
      <c r="CP67" s="199"/>
      <c r="CQ67" s="199"/>
      <c r="CR67" s="199"/>
      <c r="CS67" s="199"/>
      <c r="CT67" s="199"/>
      <c r="CU67" s="199"/>
      <c r="CV67" s="199"/>
      <c r="CW67" s="199"/>
      <c r="CX67" s="199"/>
      <c r="CY67" s="199"/>
      <c r="CZ67" s="199"/>
      <c r="DA67" s="199"/>
      <c r="DB67" s="199"/>
      <c r="DC67" s="199"/>
      <c r="DD67" s="199"/>
      <c r="DE67" s="199"/>
      <c r="DF67" s="199"/>
      <c r="DG67" s="199"/>
      <c r="DH67" s="199"/>
      <c r="DI67" s="199"/>
      <c r="DJ67" s="199"/>
      <c r="DK67" s="199"/>
      <c r="DL67" s="199"/>
      <c r="DM67" s="199"/>
      <c r="DN67" s="199"/>
      <c r="DO67" s="199"/>
      <c r="DP67" s="199"/>
      <c r="DQ67" s="199"/>
      <c r="DR67" s="199"/>
      <c r="DS67" s="199"/>
      <c r="DT67" s="199"/>
      <c r="DU67" s="199"/>
      <c r="DV67" s="199"/>
      <c r="DW67" s="199"/>
      <c r="DX67" s="199"/>
      <c r="DY67" s="199"/>
      <c r="DZ67" s="199"/>
      <c r="EA67" s="199"/>
      <c r="EB67" s="199"/>
      <c r="EC67" s="199"/>
      <c r="ED67" s="199"/>
      <c r="EE67" s="199"/>
      <c r="EF67" s="199"/>
      <c r="EG67" s="199"/>
      <c r="EH67" s="199"/>
      <c r="EI67" s="199"/>
      <c r="EJ67" s="199"/>
      <c r="EK67" s="199"/>
      <c r="EL67" s="199"/>
      <c r="EM67" s="199"/>
      <c r="EN67" s="199"/>
    </row>
    <row r="68" customFormat="false" ht="15" hidden="false" customHeight="true" outlineLevel="0" collapsed="false">
      <c r="A68" s="183" t="s">
        <v>167</v>
      </c>
      <c r="B68" s="184" t="s">
        <v>126</v>
      </c>
      <c r="C68" s="185" t="n">
        <v>70.15</v>
      </c>
      <c r="D68" s="185" t="n">
        <v>77.89</v>
      </c>
      <c r="E68" s="186" t="n">
        <v>0.765</v>
      </c>
      <c r="F68" s="187" t="n">
        <v>11619.6</v>
      </c>
      <c r="G68" s="188" t="s">
        <v>110</v>
      </c>
      <c r="H68" s="189" t="s">
        <v>116</v>
      </c>
      <c r="I68" s="190" t="n">
        <v>18.001</v>
      </c>
      <c r="J68" s="191"/>
      <c r="K68" s="192"/>
      <c r="L68" s="192"/>
      <c r="M68" s="192"/>
      <c r="N68" s="192"/>
      <c r="O68" s="192"/>
      <c r="P68" s="193" t="n">
        <v>2.109</v>
      </c>
      <c r="Q68" s="191"/>
      <c r="R68" s="192"/>
      <c r="S68" s="192"/>
      <c r="T68" s="192"/>
      <c r="U68" s="192"/>
      <c r="V68" s="192"/>
      <c r="W68" s="194" t="n">
        <v>1.858</v>
      </c>
      <c r="X68" s="191"/>
      <c r="Y68" s="192"/>
      <c r="Z68" s="192"/>
      <c r="AA68" s="192"/>
      <c r="AB68" s="192"/>
      <c r="AC68" s="195" t="n">
        <v>1.854</v>
      </c>
      <c r="AD68" s="196" t="n">
        <v>-0.004</v>
      </c>
      <c r="AE68" s="197" t="n">
        <v>0.553</v>
      </c>
      <c r="AF68" s="198" t="n">
        <v>1.002</v>
      </c>
      <c r="AG68" s="90"/>
      <c r="AH68" s="90"/>
      <c r="AI68" s="90"/>
      <c r="AJ68" s="90"/>
      <c r="AK68" s="90"/>
      <c r="AL68" s="90"/>
      <c r="AM68" s="90"/>
      <c r="AN68" s="90"/>
      <c r="AO68" s="90"/>
      <c r="AP68" s="90"/>
      <c r="AQ68" s="199"/>
      <c r="AR68" s="199"/>
      <c r="AS68" s="199"/>
      <c r="AT68" s="199"/>
      <c r="AU68" s="199"/>
      <c r="AV68" s="199"/>
      <c r="AW68" s="199"/>
      <c r="AX68" s="199"/>
      <c r="AY68" s="199"/>
      <c r="AZ68" s="199"/>
      <c r="BA68" s="199"/>
      <c r="BB68" s="199"/>
      <c r="BC68" s="199"/>
      <c r="BD68" s="199"/>
      <c r="BE68" s="199"/>
      <c r="BF68" s="199"/>
      <c r="BG68" s="199"/>
      <c r="BH68" s="199"/>
      <c r="BI68" s="199"/>
      <c r="BJ68" s="199"/>
      <c r="BK68" s="199"/>
      <c r="BL68" s="199"/>
      <c r="BM68" s="199"/>
      <c r="BN68" s="199"/>
      <c r="BO68" s="199"/>
      <c r="BP68" s="199"/>
      <c r="BQ68" s="199"/>
      <c r="BR68" s="199"/>
      <c r="BS68" s="199"/>
      <c r="BT68" s="199"/>
      <c r="BU68" s="199"/>
      <c r="BV68" s="199"/>
      <c r="BW68" s="199"/>
      <c r="BX68" s="199"/>
      <c r="BY68" s="199"/>
      <c r="BZ68" s="199"/>
      <c r="CA68" s="199"/>
      <c r="CB68" s="199"/>
      <c r="CC68" s="199"/>
      <c r="CD68" s="199"/>
      <c r="CE68" s="199"/>
      <c r="CF68" s="199"/>
      <c r="CG68" s="199"/>
      <c r="CH68" s="199"/>
      <c r="CI68" s="199"/>
      <c r="CJ68" s="199"/>
      <c r="CK68" s="199"/>
      <c r="CL68" s="199"/>
      <c r="CM68" s="199"/>
      <c r="CN68" s="199"/>
      <c r="CO68" s="199"/>
      <c r="CP68" s="199"/>
      <c r="CQ68" s="199"/>
      <c r="CR68" s="199"/>
      <c r="CS68" s="199"/>
      <c r="CT68" s="199"/>
      <c r="CU68" s="199"/>
      <c r="CV68" s="199"/>
      <c r="CW68" s="199"/>
      <c r="CX68" s="199"/>
      <c r="CY68" s="199"/>
      <c r="CZ68" s="199"/>
      <c r="DA68" s="199"/>
      <c r="DB68" s="199"/>
      <c r="DC68" s="199"/>
      <c r="DD68" s="199"/>
      <c r="DE68" s="199"/>
      <c r="DF68" s="199"/>
      <c r="DG68" s="199"/>
      <c r="DH68" s="199"/>
      <c r="DI68" s="199"/>
      <c r="DJ68" s="199"/>
      <c r="DK68" s="199"/>
      <c r="DL68" s="199"/>
      <c r="DM68" s="199"/>
      <c r="DN68" s="199"/>
      <c r="DO68" s="199"/>
      <c r="DP68" s="199"/>
      <c r="DQ68" s="199"/>
      <c r="DR68" s="199"/>
      <c r="DS68" s="199"/>
      <c r="DT68" s="199"/>
      <c r="DU68" s="199"/>
      <c r="DV68" s="199"/>
      <c r="DW68" s="199"/>
      <c r="DX68" s="199"/>
      <c r="DY68" s="199"/>
      <c r="DZ68" s="199"/>
      <c r="EA68" s="199"/>
      <c r="EB68" s="199"/>
      <c r="EC68" s="199"/>
      <c r="ED68" s="199"/>
      <c r="EE68" s="199"/>
      <c r="EF68" s="199"/>
      <c r="EG68" s="199"/>
      <c r="EH68" s="199"/>
      <c r="EI68" s="199"/>
      <c r="EJ68" s="199"/>
      <c r="EK68" s="199"/>
      <c r="EL68" s="199"/>
      <c r="EM68" s="199"/>
      <c r="EN68" s="199"/>
    </row>
    <row r="69" customFormat="false" ht="15" hidden="false" customHeight="true" outlineLevel="0" collapsed="false">
      <c r="A69" s="183" t="s">
        <v>168</v>
      </c>
      <c r="B69" s="184" t="s">
        <v>121</v>
      </c>
      <c r="C69" s="185"/>
      <c r="D69" s="185" t="n">
        <v>70.16</v>
      </c>
      <c r="E69" s="186" t="n">
        <v>0.728</v>
      </c>
      <c r="F69" s="187" t="n">
        <v>13697.9</v>
      </c>
      <c r="G69" s="188" t="s">
        <v>103</v>
      </c>
      <c r="H69" s="189" t="s">
        <v>114</v>
      </c>
      <c r="I69" s="190" t="n">
        <v>110.99</v>
      </c>
      <c r="J69" s="191" t="n">
        <v>0.14</v>
      </c>
      <c r="K69" s="192" t="n">
        <v>0</v>
      </c>
      <c r="L69" s="192" t="n">
        <v>0.064</v>
      </c>
      <c r="M69" s="192" t="n">
        <v>0.018</v>
      </c>
      <c r="N69" s="192" t="n">
        <v>0.075</v>
      </c>
      <c r="O69" s="192" t="n">
        <v>0.792</v>
      </c>
      <c r="P69" s="193" t="n">
        <v>1.089</v>
      </c>
      <c r="Q69" s="191" t="n">
        <v>0.292</v>
      </c>
      <c r="R69" s="192" t="n">
        <v>0.052</v>
      </c>
      <c r="S69" s="192" t="n">
        <v>0.119</v>
      </c>
      <c r="T69" s="192" t="n">
        <v>0.038</v>
      </c>
      <c r="U69" s="192" t="n">
        <v>0.075</v>
      </c>
      <c r="V69" s="192" t="n">
        <v>0.866</v>
      </c>
      <c r="W69" s="194" t="n">
        <v>1.441</v>
      </c>
      <c r="X69" s="191" t="n">
        <v>0.14</v>
      </c>
      <c r="Y69" s="192" t="n">
        <v>0</v>
      </c>
      <c r="Z69" s="192" t="n">
        <v>0</v>
      </c>
      <c r="AA69" s="192" t="n">
        <v>0.015</v>
      </c>
      <c r="AB69" s="192" t="n">
        <v>0.075</v>
      </c>
      <c r="AC69" s="195" t="n">
        <v>0.23</v>
      </c>
      <c r="AD69" s="196" t="n">
        <v>-1.211</v>
      </c>
      <c r="AE69" s="197" t="n">
        <v>0.429</v>
      </c>
      <c r="AF69" s="198" t="n">
        <v>6.265</v>
      </c>
      <c r="AG69" s="90"/>
      <c r="AH69" s="90"/>
      <c r="AI69" s="90"/>
      <c r="AJ69" s="90"/>
      <c r="AK69" s="90"/>
      <c r="AL69" s="90"/>
      <c r="AM69" s="90"/>
      <c r="AN69" s="90"/>
      <c r="AO69" s="90"/>
      <c r="AP69" s="90"/>
      <c r="AQ69" s="199"/>
      <c r="AR69" s="199"/>
      <c r="AS69" s="199"/>
      <c r="AT69" s="199"/>
      <c r="AU69" s="199"/>
      <c r="AV69" s="199"/>
      <c r="AW69" s="199"/>
      <c r="AX69" s="199"/>
      <c r="AY69" s="199"/>
      <c r="AZ69" s="199"/>
      <c r="BA69" s="199"/>
      <c r="BB69" s="199"/>
      <c r="BC69" s="199"/>
      <c r="BD69" s="199"/>
      <c r="BE69" s="199"/>
      <c r="BF69" s="199"/>
      <c r="BG69" s="199"/>
      <c r="BH69" s="199"/>
      <c r="BI69" s="199"/>
      <c r="BJ69" s="199"/>
      <c r="BK69" s="199"/>
      <c r="BL69" s="199"/>
      <c r="BM69" s="199"/>
      <c r="BN69" s="199"/>
      <c r="BO69" s="199"/>
      <c r="BP69" s="199"/>
      <c r="BQ69" s="199"/>
      <c r="BR69" s="199"/>
      <c r="BS69" s="199"/>
      <c r="BT69" s="199"/>
      <c r="BU69" s="199"/>
      <c r="BV69" s="199"/>
      <c r="BW69" s="199"/>
      <c r="BX69" s="199"/>
      <c r="BY69" s="199"/>
      <c r="BZ69" s="199"/>
      <c r="CA69" s="199"/>
      <c r="CB69" s="199"/>
      <c r="CC69" s="199"/>
      <c r="CD69" s="199"/>
      <c r="CE69" s="199"/>
      <c r="CF69" s="199"/>
      <c r="CG69" s="199"/>
      <c r="CH69" s="199"/>
      <c r="CI69" s="199"/>
      <c r="CJ69" s="199"/>
      <c r="CK69" s="199"/>
      <c r="CL69" s="199"/>
      <c r="CM69" s="199"/>
      <c r="CN69" s="199"/>
      <c r="CO69" s="199"/>
      <c r="CP69" s="199"/>
      <c r="CQ69" s="199"/>
      <c r="CR69" s="199"/>
      <c r="CS69" s="199"/>
      <c r="CT69" s="199"/>
      <c r="CU69" s="199"/>
      <c r="CV69" s="199"/>
      <c r="CW69" s="199"/>
      <c r="CX69" s="199"/>
      <c r="CY69" s="199"/>
      <c r="CZ69" s="199"/>
      <c r="DA69" s="199"/>
      <c r="DB69" s="199"/>
      <c r="DC69" s="199"/>
      <c r="DD69" s="199"/>
      <c r="DE69" s="199"/>
      <c r="DF69" s="199"/>
      <c r="DG69" s="199"/>
      <c r="DH69" s="199"/>
      <c r="DI69" s="199"/>
      <c r="DJ69" s="199"/>
      <c r="DK69" s="199"/>
      <c r="DL69" s="199"/>
      <c r="DM69" s="199"/>
      <c r="DN69" s="199"/>
      <c r="DO69" s="199"/>
      <c r="DP69" s="199"/>
      <c r="DQ69" s="199"/>
      <c r="DR69" s="199"/>
      <c r="DS69" s="199"/>
      <c r="DT69" s="199"/>
      <c r="DU69" s="199"/>
      <c r="DV69" s="199"/>
      <c r="DW69" s="199"/>
      <c r="DX69" s="199"/>
      <c r="DY69" s="199"/>
      <c r="DZ69" s="199"/>
      <c r="EA69" s="199"/>
      <c r="EB69" s="199"/>
      <c r="EC69" s="199"/>
      <c r="ED69" s="199"/>
      <c r="EE69" s="199"/>
      <c r="EF69" s="199"/>
      <c r="EG69" s="199"/>
      <c r="EH69" s="199"/>
      <c r="EI69" s="199"/>
      <c r="EJ69" s="199"/>
      <c r="EK69" s="199"/>
      <c r="EL69" s="199"/>
      <c r="EM69" s="199"/>
      <c r="EN69" s="199"/>
    </row>
    <row r="70" customFormat="false" ht="15" hidden="false" customHeight="true" outlineLevel="0" collapsed="false">
      <c r="A70" s="183" t="s">
        <v>169</v>
      </c>
      <c r="B70" s="184" t="s">
        <v>121</v>
      </c>
      <c r="C70" s="185" t="n">
        <v>68.73</v>
      </c>
      <c r="D70" s="185" t="n">
        <v>71.48</v>
      </c>
      <c r="E70" s="186" t="n">
        <v>0.674</v>
      </c>
      <c r="F70" s="187" t="n">
        <v>9475.81</v>
      </c>
      <c r="G70" s="188" t="s">
        <v>105</v>
      </c>
      <c r="H70" s="189" t="s">
        <v>114</v>
      </c>
      <c r="I70" s="190" t="n">
        <v>6.33639</v>
      </c>
      <c r="J70" s="191" t="n">
        <v>0.177</v>
      </c>
      <c r="K70" s="192" t="n">
        <v>0.078</v>
      </c>
      <c r="L70" s="192" t="n">
        <v>0.326</v>
      </c>
      <c r="M70" s="192" t="n">
        <v>0.228</v>
      </c>
      <c r="N70" s="192" t="n">
        <v>0.037</v>
      </c>
      <c r="O70" s="192" t="n">
        <v>0.453</v>
      </c>
      <c r="P70" s="193" t="n">
        <v>1.298</v>
      </c>
      <c r="Q70" s="191" t="n">
        <v>0.408</v>
      </c>
      <c r="R70" s="192" t="n">
        <v>0.202</v>
      </c>
      <c r="S70" s="192" t="n">
        <v>0.457</v>
      </c>
      <c r="T70" s="192" t="n">
        <v>0.147</v>
      </c>
      <c r="U70" s="192" t="n">
        <v>0.037</v>
      </c>
      <c r="V70" s="192" t="n">
        <v>1.086</v>
      </c>
      <c r="W70" s="194" t="n">
        <v>2.337</v>
      </c>
      <c r="X70" s="191" t="n">
        <v>0.177</v>
      </c>
      <c r="Y70" s="192" t="n">
        <v>0.098</v>
      </c>
      <c r="Z70" s="192" t="n">
        <v>0.089</v>
      </c>
      <c r="AA70" s="192" t="n">
        <v>0.11</v>
      </c>
      <c r="AB70" s="192" t="n">
        <v>0.037</v>
      </c>
      <c r="AC70" s="195" t="n">
        <v>0.511</v>
      </c>
      <c r="AD70" s="196" t="n">
        <v>-1.826</v>
      </c>
      <c r="AE70" s="197" t="n">
        <v>0.696</v>
      </c>
      <c r="AF70" s="198" t="n">
        <v>4.573</v>
      </c>
      <c r="AG70" s="90"/>
      <c r="AH70" s="90"/>
      <c r="AI70" s="90"/>
      <c r="AJ70" s="90"/>
      <c r="AK70" s="90"/>
      <c r="AL70" s="90"/>
      <c r="AM70" s="90"/>
      <c r="AN70" s="90"/>
      <c r="AO70" s="90"/>
      <c r="AP70" s="90"/>
      <c r="AQ70" s="199"/>
      <c r="AR70" s="199"/>
      <c r="AS70" s="199"/>
      <c r="AT70" s="199"/>
      <c r="AU70" s="199"/>
      <c r="AV70" s="199"/>
      <c r="AW70" s="199"/>
      <c r="AX70" s="199"/>
      <c r="AY70" s="199"/>
      <c r="AZ70" s="199"/>
      <c r="BA70" s="199"/>
      <c r="BB70" s="199"/>
      <c r="BC70" s="199"/>
      <c r="BD70" s="199"/>
      <c r="BE70" s="199"/>
      <c r="BF70" s="199"/>
      <c r="BG70" s="199"/>
      <c r="BH70" s="199"/>
      <c r="BI70" s="199"/>
      <c r="BJ70" s="199"/>
      <c r="BK70" s="199"/>
      <c r="BL70" s="199"/>
      <c r="BM70" s="199"/>
      <c r="BN70" s="199"/>
      <c r="BO70" s="199"/>
      <c r="BP70" s="199"/>
      <c r="BQ70" s="199"/>
      <c r="BR70" s="199"/>
      <c r="BS70" s="199"/>
      <c r="BT70" s="199"/>
      <c r="BU70" s="199"/>
      <c r="BV70" s="199"/>
      <c r="BW70" s="199"/>
      <c r="BX70" s="199"/>
      <c r="BY70" s="199"/>
      <c r="BZ70" s="199"/>
      <c r="CA70" s="199"/>
      <c r="CB70" s="199"/>
      <c r="CC70" s="199"/>
      <c r="CD70" s="199"/>
      <c r="CE70" s="199"/>
      <c r="CF70" s="199"/>
      <c r="CG70" s="199"/>
      <c r="CH70" s="199"/>
      <c r="CI70" s="199"/>
      <c r="CJ70" s="199"/>
      <c r="CK70" s="199"/>
      <c r="CL70" s="199"/>
      <c r="CM70" s="199"/>
      <c r="CN70" s="199"/>
      <c r="CO70" s="199"/>
      <c r="CP70" s="199"/>
      <c r="CQ70" s="199"/>
      <c r="CR70" s="199"/>
      <c r="CS70" s="199"/>
      <c r="CT70" s="199"/>
      <c r="CU70" s="199"/>
      <c r="CV70" s="199"/>
      <c r="CW70" s="199"/>
      <c r="CX70" s="199"/>
      <c r="CY70" s="199"/>
      <c r="CZ70" s="199"/>
      <c r="DA70" s="199"/>
      <c r="DB70" s="199"/>
      <c r="DC70" s="199"/>
      <c r="DD70" s="199"/>
      <c r="DE70" s="199"/>
      <c r="DF70" s="199"/>
      <c r="DG70" s="199"/>
      <c r="DH70" s="199"/>
      <c r="DI70" s="199"/>
      <c r="DJ70" s="199"/>
      <c r="DK70" s="199"/>
      <c r="DL70" s="199"/>
      <c r="DM70" s="199"/>
      <c r="DN70" s="199"/>
      <c r="DO70" s="199"/>
      <c r="DP70" s="199"/>
      <c r="DQ70" s="199"/>
      <c r="DR70" s="199"/>
      <c r="DS70" s="199"/>
      <c r="DT70" s="199"/>
      <c r="DU70" s="199"/>
      <c r="DV70" s="199"/>
      <c r="DW70" s="199"/>
      <c r="DX70" s="199"/>
      <c r="DY70" s="199"/>
      <c r="DZ70" s="199"/>
      <c r="EA70" s="199"/>
      <c r="EB70" s="199"/>
      <c r="EC70" s="199"/>
      <c r="ED70" s="199"/>
      <c r="EE70" s="199"/>
      <c r="EF70" s="199"/>
      <c r="EG70" s="199"/>
      <c r="EH70" s="199"/>
      <c r="EI70" s="199"/>
      <c r="EJ70" s="199"/>
      <c r="EK70" s="199"/>
      <c r="EL70" s="199"/>
      <c r="EM70" s="199"/>
      <c r="EN70" s="199"/>
    </row>
    <row r="71" customFormat="false" ht="15" hidden="false" customHeight="true" outlineLevel="0" collapsed="false">
      <c r="A71" s="183" t="s">
        <v>170</v>
      </c>
      <c r="B71" s="184" t="s">
        <v>121</v>
      </c>
      <c r="C71" s="185"/>
      <c r="D71" s="185" t="n">
        <v>61.19</v>
      </c>
      <c r="E71" s="186" t="n">
        <v>0.65</v>
      </c>
      <c r="F71" s="187" t="n">
        <v>16485.6</v>
      </c>
      <c r="G71" s="188" t="s">
        <v>103</v>
      </c>
      <c r="H71" s="189" t="s">
        <v>118</v>
      </c>
      <c r="I71" s="190" t="n">
        <v>1.67491</v>
      </c>
      <c r="J71" s="191" t="n">
        <v>0.056</v>
      </c>
      <c r="K71" s="192" t="n">
        <v>0.004</v>
      </c>
      <c r="L71" s="192" t="n">
        <v>0.658</v>
      </c>
      <c r="M71" s="192" t="n">
        <v>0.018</v>
      </c>
      <c r="N71" s="192" t="n">
        <v>0.035</v>
      </c>
      <c r="O71" s="192" t="n">
        <v>0.663</v>
      </c>
      <c r="P71" s="193" t="n">
        <v>1.435</v>
      </c>
      <c r="Q71" s="191" t="n">
        <v>0.181</v>
      </c>
      <c r="R71" s="192" t="n">
        <v>0.026</v>
      </c>
      <c r="S71" s="192" t="n">
        <v>0.486</v>
      </c>
      <c r="T71" s="192" t="n">
        <v>0.101</v>
      </c>
      <c r="U71" s="192" t="n">
        <v>0.035</v>
      </c>
      <c r="V71" s="192" t="n">
        <v>0.663</v>
      </c>
      <c r="W71" s="194" t="n">
        <v>1.493</v>
      </c>
      <c r="X71" s="191" t="n">
        <v>0.056</v>
      </c>
      <c r="Y71" s="192" t="n">
        <v>0.007</v>
      </c>
      <c r="Z71" s="192" t="n">
        <v>2.071</v>
      </c>
      <c r="AA71" s="192" t="n">
        <v>0.443</v>
      </c>
      <c r="AB71" s="192" t="n">
        <v>0.035</v>
      </c>
      <c r="AC71" s="195" t="n">
        <v>2.612</v>
      </c>
      <c r="AD71" s="196" t="n">
        <v>1.119</v>
      </c>
      <c r="AE71" s="197" t="n">
        <v>0.445</v>
      </c>
      <c r="AF71" s="198" t="n">
        <v>0.572</v>
      </c>
      <c r="AG71" s="90"/>
      <c r="AH71" s="90"/>
      <c r="AI71" s="90"/>
      <c r="AJ71" s="90"/>
      <c r="AK71" s="90"/>
      <c r="AL71" s="90"/>
      <c r="AM71" s="90"/>
      <c r="AN71" s="90"/>
      <c r="AO71" s="90"/>
      <c r="AP71" s="90"/>
      <c r="AQ71" s="199"/>
      <c r="AR71" s="199"/>
      <c r="AS71" s="199"/>
      <c r="AT71" s="199"/>
      <c r="AU71" s="199"/>
      <c r="AV71" s="199"/>
      <c r="AW71" s="199"/>
      <c r="AX71" s="199"/>
      <c r="AY71" s="199"/>
      <c r="AZ71" s="199"/>
      <c r="BA71" s="199"/>
      <c r="BB71" s="199"/>
      <c r="BC71" s="199"/>
      <c r="BD71" s="199"/>
      <c r="BE71" s="199"/>
      <c r="BF71" s="199"/>
      <c r="BG71" s="199"/>
      <c r="BH71" s="199"/>
      <c r="BI71" s="199"/>
      <c r="BJ71" s="199"/>
      <c r="BK71" s="199"/>
      <c r="BL71" s="199"/>
      <c r="BM71" s="199"/>
      <c r="BN71" s="199"/>
      <c r="BO71" s="199"/>
      <c r="BP71" s="199"/>
      <c r="BQ71" s="199"/>
      <c r="BR71" s="199"/>
      <c r="BS71" s="199"/>
      <c r="BT71" s="199"/>
      <c r="BU71" s="199"/>
      <c r="BV71" s="199"/>
      <c r="BW71" s="199"/>
      <c r="BX71" s="199"/>
      <c r="BY71" s="199"/>
      <c r="BZ71" s="199"/>
      <c r="CA71" s="199"/>
      <c r="CB71" s="199"/>
      <c r="CC71" s="199"/>
      <c r="CD71" s="199"/>
      <c r="CE71" s="199"/>
      <c r="CF71" s="199"/>
      <c r="CG71" s="199"/>
      <c r="CH71" s="199"/>
      <c r="CI71" s="199"/>
      <c r="CJ71" s="199"/>
      <c r="CK71" s="199"/>
      <c r="CL71" s="199"/>
      <c r="CM71" s="199"/>
      <c r="CN71" s="199"/>
      <c r="CO71" s="199"/>
      <c r="CP71" s="199"/>
      <c r="CQ71" s="199"/>
      <c r="CR71" s="199"/>
      <c r="CS71" s="199"/>
      <c r="CT71" s="199"/>
      <c r="CU71" s="199"/>
      <c r="CV71" s="199"/>
      <c r="CW71" s="199"/>
      <c r="CX71" s="199"/>
      <c r="CY71" s="199"/>
      <c r="CZ71" s="199"/>
      <c r="DA71" s="199"/>
      <c r="DB71" s="199"/>
      <c r="DC71" s="199"/>
      <c r="DD71" s="199"/>
      <c r="DE71" s="199"/>
      <c r="DF71" s="199"/>
      <c r="DG71" s="199"/>
      <c r="DH71" s="199"/>
      <c r="DI71" s="199"/>
      <c r="DJ71" s="199"/>
      <c r="DK71" s="199"/>
      <c r="DL71" s="199"/>
      <c r="DM71" s="199"/>
      <c r="DN71" s="199"/>
      <c r="DO71" s="199"/>
      <c r="DP71" s="199"/>
      <c r="DQ71" s="199"/>
      <c r="DR71" s="199"/>
      <c r="DS71" s="199"/>
      <c r="DT71" s="199"/>
      <c r="DU71" s="199"/>
      <c r="DV71" s="199"/>
      <c r="DW71" s="199"/>
      <c r="DX71" s="199"/>
      <c r="DY71" s="199"/>
      <c r="DZ71" s="199"/>
      <c r="EA71" s="199"/>
      <c r="EB71" s="199"/>
      <c r="EC71" s="199"/>
      <c r="ED71" s="199"/>
      <c r="EE71" s="199"/>
      <c r="EF71" s="199"/>
      <c r="EG71" s="199"/>
      <c r="EH71" s="199"/>
      <c r="EI71" s="199"/>
      <c r="EJ71" s="199"/>
      <c r="EK71" s="199"/>
      <c r="EL71" s="199"/>
      <c r="EM71" s="199"/>
      <c r="EN71" s="199"/>
    </row>
    <row r="72" customFormat="false" ht="15" hidden="false" customHeight="true" outlineLevel="0" collapsed="false">
      <c r="A72" s="183" t="s">
        <v>171</v>
      </c>
      <c r="B72" s="184" t="s">
        <v>121</v>
      </c>
      <c r="C72" s="185"/>
      <c r="D72" s="185" t="n">
        <v>66.6</v>
      </c>
      <c r="E72" s="186" t="n">
        <v>0.493</v>
      </c>
      <c r="F72" s="187"/>
      <c r="G72" s="188" t="s">
        <v>103</v>
      </c>
      <c r="H72" s="189" t="s">
        <v>112</v>
      </c>
      <c r="I72" s="190" t="n">
        <v>3.68403</v>
      </c>
      <c r="J72" s="191" t="n">
        <v>0.109</v>
      </c>
      <c r="K72" s="192" t="n">
        <v>0.31</v>
      </c>
      <c r="L72" s="192" t="n">
        <v>0.11</v>
      </c>
      <c r="M72" s="192" t="n">
        <v>0.02</v>
      </c>
      <c r="N72" s="192" t="n">
        <v>0.04</v>
      </c>
      <c r="O72" s="192" t="n">
        <v>0.075</v>
      </c>
      <c r="P72" s="193" t="n">
        <v>0.663</v>
      </c>
      <c r="Q72" s="191" t="n">
        <v>0.165</v>
      </c>
      <c r="R72" s="192" t="n">
        <v>0.31</v>
      </c>
      <c r="S72" s="192" t="n">
        <v>0.11</v>
      </c>
      <c r="T72" s="192" t="n">
        <v>0.017</v>
      </c>
      <c r="U72" s="192" t="n">
        <v>0.04</v>
      </c>
      <c r="V72" s="192" t="n">
        <v>0.083</v>
      </c>
      <c r="W72" s="194" t="n">
        <v>0.726</v>
      </c>
      <c r="X72" s="191" t="n">
        <v>0.109</v>
      </c>
      <c r="Y72" s="192" t="n">
        <v>0.31</v>
      </c>
      <c r="Z72" s="192" t="n">
        <v>0.099</v>
      </c>
      <c r="AA72" s="192" t="n">
        <v>1.38</v>
      </c>
      <c r="AB72" s="192" t="n">
        <v>0.04</v>
      </c>
      <c r="AC72" s="195" t="n">
        <v>1.938</v>
      </c>
      <c r="AD72" s="196" t="n">
        <v>1.212</v>
      </c>
      <c r="AE72" s="197" t="n">
        <v>0.216</v>
      </c>
      <c r="AF72" s="198" t="n">
        <v>0.375</v>
      </c>
      <c r="AG72" s="90"/>
      <c r="AH72" s="90"/>
      <c r="AI72" s="90"/>
      <c r="AJ72" s="90"/>
      <c r="AK72" s="90"/>
      <c r="AL72" s="90"/>
      <c r="AM72" s="90"/>
      <c r="AN72" s="90"/>
      <c r="AO72" s="90"/>
      <c r="AP72" s="90"/>
      <c r="AQ72" s="199"/>
      <c r="AR72" s="199"/>
      <c r="AS72" s="199"/>
      <c r="AT72" s="199"/>
      <c r="AU72" s="199"/>
      <c r="AV72" s="199"/>
      <c r="AW72" s="199"/>
      <c r="AX72" s="199"/>
      <c r="AY72" s="199"/>
      <c r="AZ72" s="199"/>
      <c r="BA72" s="199"/>
      <c r="BB72" s="199"/>
      <c r="BC72" s="199"/>
      <c r="BD72" s="199"/>
      <c r="BE72" s="199"/>
      <c r="BF72" s="199"/>
      <c r="BG72" s="199"/>
      <c r="BH72" s="199"/>
      <c r="BI72" s="199"/>
      <c r="BJ72" s="199"/>
      <c r="BK72" s="199"/>
      <c r="BL72" s="199"/>
      <c r="BM72" s="199"/>
      <c r="BN72" s="199"/>
      <c r="BO72" s="199"/>
      <c r="BP72" s="199"/>
      <c r="BQ72" s="199"/>
      <c r="BR72" s="199"/>
      <c r="BS72" s="199"/>
      <c r="BT72" s="199"/>
      <c r="BU72" s="199"/>
      <c r="BV72" s="199"/>
      <c r="BW72" s="199"/>
      <c r="BX72" s="199"/>
      <c r="BY72" s="199"/>
      <c r="BZ72" s="199"/>
      <c r="CA72" s="199"/>
      <c r="CB72" s="199"/>
      <c r="CC72" s="199"/>
      <c r="CD72" s="199"/>
      <c r="CE72" s="199"/>
      <c r="CF72" s="199"/>
      <c r="CG72" s="199"/>
      <c r="CH72" s="199"/>
      <c r="CI72" s="199"/>
      <c r="CJ72" s="199"/>
      <c r="CK72" s="199"/>
      <c r="CL72" s="199"/>
      <c r="CM72" s="199"/>
      <c r="CN72" s="199"/>
      <c r="CO72" s="199"/>
      <c r="CP72" s="199"/>
      <c r="CQ72" s="199"/>
      <c r="CR72" s="199"/>
      <c r="CS72" s="199"/>
      <c r="CT72" s="199"/>
      <c r="CU72" s="199"/>
      <c r="CV72" s="199"/>
      <c r="CW72" s="199"/>
      <c r="CX72" s="199"/>
      <c r="CY72" s="199"/>
      <c r="CZ72" s="199"/>
      <c r="DA72" s="199"/>
      <c r="DB72" s="199"/>
      <c r="DC72" s="199"/>
      <c r="DD72" s="199"/>
      <c r="DE72" s="199"/>
      <c r="DF72" s="199"/>
      <c r="DG72" s="199"/>
      <c r="DH72" s="199"/>
      <c r="DI72" s="199"/>
      <c r="DJ72" s="199"/>
      <c r="DK72" s="199"/>
      <c r="DL72" s="199"/>
      <c r="DM72" s="199"/>
      <c r="DN72" s="199"/>
      <c r="DO72" s="199"/>
      <c r="DP72" s="199"/>
      <c r="DQ72" s="199"/>
      <c r="DR72" s="199"/>
      <c r="DS72" s="199"/>
      <c r="DT72" s="199"/>
      <c r="DU72" s="199"/>
      <c r="DV72" s="199"/>
      <c r="DW72" s="199"/>
      <c r="DX72" s="199"/>
      <c r="DY72" s="199"/>
      <c r="DZ72" s="199"/>
      <c r="EA72" s="199"/>
      <c r="EB72" s="199"/>
      <c r="EC72" s="199"/>
      <c r="ED72" s="199"/>
      <c r="EE72" s="199"/>
      <c r="EF72" s="199"/>
      <c r="EG72" s="199"/>
      <c r="EH72" s="199"/>
      <c r="EI72" s="199"/>
      <c r="EJ72" s="199"/>
      <c r="EK72" s="199"/>
      <c r="EL72" s="199"/>
      <c r="EM72" s="199"/>
      <c r="EN72" s="199"/>
    </row>
    <row r="73" customFormat="false" ht="15" hidden="false" customHeight="true" outlineLevel="0" collapsed="false">
      <c r="A73" s="183" t="s">
        <v>172</v>
      </c>
      <c r="B73" s="184" t="s">
        <v>121</v>
      </c>
      <c r="C73" s="185" t="n">
        <v>80.51</v>
      </c>
      <c r="D73" s="185" t="n">
        <v>77.94</v>
      </c>
      <c r="E73" s="186" t="n">
        <v>0.899</v>
      </c>
      <c r="F73" s="187" t="n">
        <v>37798.3</v>
      </c>
      <c r="G73" s="188" t="s">
        <v>106</v>
      </c>
      <c r="H73" s="189" t="s">
        <v>118</v>
      </c>
      <c r="I73" s="190" t="n">
        <v>1.32606</v>
      </c>
      <c r="J73" s="191" t="n">
        <v>1.311</v>
      </c>
      <c r="K73" s="192" t="n">
        <v>0.134</v>
      </c>
      <c r="L73" s="192" t="n">
        <v>4.675</v>
      </c>
      <c r="M73" s="192" t="n">
        <v>0.154</v>
      </c>
      <c r="N73" s="192" t="n">
        <v>0.252</v>
      </c>
      <c r="O73" s="192" t="n">
        <v>2.697</v>
      </c>
      <c r="P73" s="193" t="n">
        <v>9.222</v>
      </c>
      <c r="Q73" s="191" t="n">
        <v>0.925</v>
      </c>
      <c r="R73" s="192" t="n">
        <v>0.198</v>
      </c>
      <c r="S73" s="192" t="n">
        <v>4.55</v>
      </c>
      <c r="T73" s="192" t="n">
        <v>0.084</v>
      </c>
      <c r="U73" s="192" t="n">
        <v>0.252</v>
      </c>
      <c r="V73" s="192" t="n">
        <v>2.963</v>
      </c>
      <c r="W73" s="194" t="n">
        <v>8.972</v>
      </c>
      <c r="X73" s="191" t="n">
        <v>1.311</v>
      </c>
      <c r="Y73" s="192" t="n">
        <v>0.134</v>
      </c>
      <c r="Z73" s="192" t="n">
        <v>3.946</v>
      </c>
      <c r="AA73" s="192" t="n">
        <v>4.257</v>
      </c>
      <c r="AB73" s="192" t="n">
        <v>0.252</v>
      </c>
      <c r="AC73" s="195" t="n">
        <v>9.899</v>
      </c>
      <c r="AD73" s="196" t="n">
        <v>0.927</v>
      </c>
      <c r="AE73" s="197" t="n">
        <v>2.672</v>
      </c>
      <c r="AF73" s="198" t="n">
        <v>0.906</v>
      </c>
      <c r="AG73" s="90"/>
      <c r="AH73" s="90"/>
      <c r="AI73" s="90"/>
      <c r="AJ73" s="90"/>
      <c r="AK73" s="90"/>
      <c r="AL73" s="90"/>
      <c r="AM73" s="90"/>
      <c r="AN73" s="90"/>
      <c r="AO73" s="90"/>
      <c r="AP73" s="90"/>
      <c r="AQ73" s="199"/>
      <c r="AR73" s="199"/>
      <c r="AS73" s="199"/>
      <c r="AT73" s="199"/>
      <c r="AU73" s="199"/>
      <c r="AV73" s="199"/>
      <c r="AW73" s="199"/>
      <c r="AX73" s="199"/>
      <c r="AY73" s="199"/>
      <c r="AZ73" s="199"/>
      <c r="BA73" s="199"/>
      <c r="BB73" s="199"/>
      <c r="BC73" s="199"/>
      <c r="BD73" s="199"/>
      <c r="BE73" s="199"/>
      <c r="BF73" s="199"/>
      <c r="BG73" s="199"/>
      <c r="BH73" s="199"/>
      <c r="BI73" s="199"/>
      <c r="BJ73" s="199"/>
      <c r="BK73" s="199"/>
      <c r="BL73" s="199"/>
      <c r="BM73" s="199"/>
      <c r="BN73" s="199"/>
      <c r="BO73" s="199"/>
      <c r="BP73" s="199"/>
      <c r="BQ73" s="199"/>
      <c r="BR73" s="199"/>
      <c r="BS73" s="199"/>
      <c r="BT73" s="199"/>
      <c r="BU73" s="199"/>
      <c r="BV73" s="199"/>
      <c r="BW73" s="199"/>
      <c r="BX73" s="199"/>
      <c r="BY73" s="199"/>
      <c r="BZ73" s="199"/>
      <c r="CA73" s="199"/>
      <c r="CB73" s="199"/>
      <c r="CC73" s="199"/>
      <c r="CD73" s="199"/>
      <c r="CE73" s="199"/>
      <c r="CF73" s="199"/>
      <c r="CG73" s="199"/>
      <c r="CH73" s="199"/>
      <c r="CI73" s="199"/>
      <c r="CJ73" s="199"/>
      <c r="CK73" s="199"/>
      <c r="CL73" s="199"/>
      <c r="CM73" s="199"/>
      <c r="CN73" s="199"/>
      <c r="CO73" s="199"/>
      <c r="CP73" s="199"/>
      <c r="CQ73" s="199"/>
      <c r="CR73" s="199"/>
      <c r="CS73" s="199"/>
      <c r="CT73" s="199"/>
      <c r="CU73" s="199"/>
      <c r="CV73" s="199"/>
      <c r="CW73" s="199"/>
      <c r="CX73" s="199"/>
      <c r="CY73" s="199"/>
      <c r="CZ73" s="199"/>
      <c r="DA73" s="199"/>
      <c r="DB73" s="199"/>
      <c r="DC73" s="199"/>
      <c r="DD73" s="199"/>
      <c r="DE73" s="199"/>
      <c r="DF73" s="199"/>
      <c r="DG73" s="199"/>
      <c r="DH73" s="199"/>
      <c r="DI73" s="199"/>
      <c r="DJ73" s="199"/>
      <c r="DK73" s="199"/>
      <c r="DL73" s="199"/>
      <c r="DM73" s="199"/>
      <c r="DN73" s="199"/>
      <c r="DO73" s="199"/>
      <c r="DP73" s="199"/>
      <c r="DQ73" s="199"/>
      <c r="DR73" s="199"/>
      <c r="DS73" s="199"/>
      <c r="DT73" s="199"/>
      <c r="DU73" s="199"/>
      <c r="DV73" s="199"/>
      <c r="DW73" s="199"/>
      <c r="DX73" s="199"/>
      <c r="DY73" s="199"/>
      <c r="DZ73" s="199"/>
      <c r="EA73" s="199"/>
      <c r="EB73" s="199"/>
      <c r="EC73" s="199"/>
      <c r="ED73" s="199"/>
      <c r="EE73" s="199"/>
      <c r="EF73" s="199"/>
      <c r="EG73" s="199"/>
      <c r="EH73" s="199"/>
      <c r="EI73" s="199"/>
      <c r="EJ73" s="199"/>
      <c r="EK73" s="199"/>
      <c r="EL73" s="199"/>
      <c r="EM73" s="199"/>
      <c r="EN73" s="199"/>
    </row>
    <row r="74" customFormat="false" ht="15" hidden="false" customHeight="true" outlineLevel="0" collapsed="false">
      <c r="A74" s="183" t="s">
        <v>173</v>
      </c>
      <c r="B74" s="184" t="s">
        <v>121</v>
      </c>
      <c r="C74" s="185" t="n">
        <v>56.52</v>
      </c>
      <c r="D74" s="185" t="n">
        <v>56.36</v>
      </c>
      <c r="E74" s="186" t="n">
        <v>0.61</v>
      </c>
      <c r="F74" s="187" t="n">
        <v>9456</v>
      </c>
      <c r="G74" s="188" t="s">
        <v>103</v>
      </c>
      <c r="H74" s="189" t="s">
        <v>114</v>
      </c>
      <c r="I74" s="190" t="n">
        <v>1.20167</v>
      </c>
      <c r="J74" s="191" t="n">
        <v>0.262</v>
      </c>
      <c r="K74" s="192" t="n">
        <v>0.36</v>
      </c>
      <c r="L74" s="192" t="n">
        <v>0.988</v>
      </c>
      <c r="M74" s="192" t="n">
        <v>0</v>
      </c>
      <c r="N74" s="192" t="n">
        <v>0.066</v>
      </c>
      <c r="O74" s="192" t="n">
        <v>0.311</v>
      </c>
      <c r="P74" s="193" t="n">
        <v>1.987</v>
      </c>
      <c r="Q74" s="191" t="n">
        <v>0.436</v>
      </c>
      <c r="R74" s="192" t="n">
        <v>2.084</v>
      </c>
      <c r="S74" s="192" t="n">
        <v>0.736</v>
      </c>
      <c r="T74" s="192" t="n">
        <v>0.013</v>
      </c>
      <c r="U74" s="192" t="n">
        <v>0.066</v>
      </c>
      <c r="V74" s="192" t="n">
        <v>0.872</v>
      </c>
      <c r="W74" s="194" t="n">
        <v>4.208</v>
      </c>
      <c r="X74" s="191" t="n">
        <v>0.262</v>
      </c>
      <c r="Y74" s="192" t="n">
        <v>0.508</v>
      </c>
      <c r="Z74" s="192" t="n">
        <v>0.047</v>
      </c>
      <c r="AA74" s="192" t="n">
        <v>0.005</v>
      </c>
      <c r="AB74" s="192" t="n">
        <v>0.066</v>
      </c>
      <c r="AC74" s="195" t="n">
        <v>0.887</v>
      </c>
      <c r="AD74" s="196" t="n">
        <v>-3.321</v>
      </c>
      <c r="AE74" s="197" t="n">
        <v>1.253</v>
      </c>
      <c r="AF74" s="198" t="n">
        <v>4.744</v>
      </c>
      <c r="AG74" s="90"/>
      <c r="AH74" s="90"/>
      <c r="AI74" s="90"/>
      <c r="AJ74" s="90"/>
      <c r="AK74" s="90"/>
      <c r="AL74" s="90"/>
      <c r="AM74" s="90"/>
      <c r="AN74" s="90"/>
      <c r="AO74" s="90"/>
      <c r="AP74" s="90"/>
      <c r="AQ74" s="199"/>
      <c r="AR74" s="199"/>
      <c r="AS74" s="199"/>
      <c r="AT74" s="199"/>
      <c r="AU74" s="199"/>
      <c r="AV74" s="199"/>
      <c r="AW74" s="199"/>
      <c r="AX74" s="199"/>
      <c r="AY74" s="199"/>
      <c r="AZ74" s="199"/>
      <c r="BA74" s="199"/>
      <c r="BB74" s="199"/>
      <c r="BC74" s="199"/>
      <c r="BD74" s="199"/>
      <c r="BE74" s="199"/>
      <c r="BF74" s="199"/>
      <c r="BG74" s="199"/>
      <c r="BH74" s="199"/>
      <c r="BI74" s="199"/>
      <c r="BJ74" s="199"/>
      <c r="BK74" s="199"/>
      <c r="BL74" s="199"/>
      <c r="BM74" s="199"/>
      <c r="BN74" s="199"/>
      <c r="BO74" s="199"/>
      <c r="BP74" s="199"/>
      <c r="BQ74" s="199"/>
      <c r="BR74" s="199"/>
      <c r="BS74" s="199"/>
      <c r="BT74" s="199"/>
      <c r="BU74" s="199"/>
      <c r="BV74" s="199"/>
      <c r="BW74" s="199"/>
      <c r="BX74" s="199"/>
      <c r="BY74" s="199"/>
      <c r="BZ74" s="199"/>
      <c r="CA74" s="199"/>
      <c r="CB74" s="199"/>
      <c r="CC74" s="199"/>
      <c r="CD74" s="199"/>
      <c r="CE74" s="199"/>
      <c r="CF74" s="199"/>
      <c r="CG74" s="199"/>
      <c r="CH74" s="199"/>
      <c r="CI74" s="199"/>
      <c r="CJ74" s="199"/>
      <c r="CK74" s="199"/>
      <c r="CL74" s="199"/>
      <c r="CM74" s="199"/>
      <c r="CN74" s="199"/>
      <c r="CO74" s="199"/>
      <c r="CP74" s="199"/>
      <c r="CQ74" s="199"/>
      <c r="CR74" s="199"/>
      <c r="CS74" s="199"/>
      <c r="CT74" s="199"/>
      <c r="CU74" s="199"/>
      <c r="CV74" s="199"/>
      <c r="CW74" s="199"/>
      <c r="CX74" s="199"/>
      <c r="CY74" s="199"/>
      <c r="CZ74" s="199"/>
      <c r="DA74" s="199"/>
      <c r="DB74" s="199"/>
      <c r="DC74" s="199"/>
      <c r="DD74" s="199"/>
      <c r="DE74" s="199"/>
      <c r="DF74" s="199"/>
      <c r="DG74" s="199"/>
      <c r="DH74" s="199"/>
      <c r="DI74" s="199"/>
      <c r="DJ74" s="199"/>
      <c r="DK74" s="199"/>
      <c r="DL74" s="199"/>
      <c r="DM74" s="199"/>
      <c r="DN74" s="199"/>
      <c r="DO74" s="199"/>
      <c r="DP74" s="199"/>
      <c r="DQ74" s="199"/>
      <c r="DR74" s="199"/>
      <c r="DS74" s="199"/>
      <c r="DT74" s="199"/>
      <c r="DU74" s="199"/>
      <c r="DV74" s="199"/>
      <c r="DW74" s="199"/>
      <c r="DX74" s="199"/>
      <c r="DY74" s="199"/>
      <c r="DZ74" s="199"/>
      <c r="EA74" s="199"/>
      <c r="EB74" s="199"/>
      <c r="EC74" s="199"/>
      <c r="ED74" s="199"/>
      <c r="EE74" s="199"/>
      <c r="EF74" s="199"/>
      <c r="EG74" s="199"/>
      <c r="EH74" s="199"/>
      <c r="EI74" s="199"/>
      <c r="EJ74" s="199"/>
      <c r="EK74" s="199"/>
      <c r="EL74" s="199"/>
      <c r="EM74" s="199"/>
      <c r="EN74" s="199"/>
    </row>
    <row r="75" customFormat="false" ht="15" hidden="false" customHeight="true" outlineLevel="0" collapsed="false">
      <c r="A75" s="183" t="s">
        <v>174</v>
      </c>
      <c r="B75" s="184" t="s">
        <v>121</v>
      </c>
      <c r="C75" s="185" t="n">
        <v>54.37</v>
      </c>
      <c r="D75" s="185" t="n">
        <v>65.65</v>
      </c>
      <c r="E75" s="186" t="n">
        <v>0.492</v>
      </c>
      <c r="F75" s="187" t="n">
        <v>2909.06</v>
      </c>
      <c r="G75" s="188" t="s">
        <v>103</v>
      </c>
      <c r="H75" s="189" t="s">
        <v>112</v>
      </c>
      <c r="I75" s="190" t="n">
        <v>123.38</v>
      </c>
      <c r="J75" s="191" t="n">
        <v>0.283</v>
      </c>
      <c r="K75" s="192" t="n">
        <v>0.089</v>
      </c>
      <c r="L75" s="192" t="n">
        <v>0.385</v>
      </c>
      <c r="M75" s="192" t="n">
        <v>0.004</v>
      </c>
      <c r="N75" s="192" t="n">
        <v>0.059</v>
      </c>
      <c r="O75" s="192" t="n">
        <v>0.049</v>
      </c>
      <c r="P75" s="193" t="n">
        <v>0.869</v>
      </c>
      <c r="Q75" s="191" t="n">
        <v>0.305</v>
      </c>
      <c r="R75" s="192" t="n">
        <v>0.088</v>
      </c>
      <c r="S75" s="192" t="n">
        <v>0.386</v>
      </c>
      <c r="T75" s="192" t="n">
        <v>0.004</v>
      </c>
      <c r="U75" s="192" t="n">
        <v>0.059</v>
      </c>
      <c r="V75" s="192" t="n">
        <v>0.092</v>
      </c>
      <c r="W75" s="194" t="n">
        <v>0.934</v>
      </c>
      <c r="X75" s="191" t="n">
        <v>0.283</v>
      </c>
      <c r="Y75" s="192" t="n">
        <v>0.089</v>
      </c>
      <c r="Z75" s="192" t="n">
        <v>0.048</v>
      </c>
      <c r="AA75" s="192" t="n">
        <v>0.002</v>
      </c>
      <c r="AB75" s="192" t="n">
        <v>0.059</v>
      </c>
      <c r="AC75" s="195" t="n">
        <v>0.481</v>
      </c>
      <c r="AD75" s="196" t="n">
        <v>-0.453</v>
      </c>
      <c r="AE75" s="197" t="n">
        <v>0.278</v>
      </c>
      <c r="AF75" s="198" t="n">
        <v>1.942</v>
      </c>
      <c r="AG75" s="90"/>
      <c r="AH75" s="90"/>
      <c r="AI75" s="90"/>
      <c r="AJ75" s="90"/>
      <c r="AK75" s="90"/>
      <c r="AL75" s="90"/>
      <c r="AM75" s="90"/>
      <c r="AN75" s="90"/>
      <c r="AO75" s="90"/>
      <c r="AP75" s="90"/>
      <c r="AQ75" s="199"/>
      <c r="AR75" s="199"/>
      <c r="AS75" s="199"/>
      <c r="AT75" s="199"/>
      <c r="AU75" s="199"/>
      <c r="AV75" s="199"/>
      <c r="AW75" s="199"/>
      <c r="AX75" s="199"/>
      <c r="AY75" s="199"/>
      <c r="AZ75" s="199"/>
      <c r="BA75" s="199"/>
      <c r="BB75" s="199"/>
      <c r="BC75" s="199"/>
      <c r="BD75" s="199"/>
      <c r="BE75" s="199"/>
      <c r="BF75" s="199"/>
      <c r="BG75" s="199"/>
      <c r="BH75" s="199"/>
      <c r="BI75" s="199"/>
      <c r="BJ75" s="199"/>
      <c r="BK75" s="199"/>
      <c r="BL75" s="199"/>
      <c r="BM75" s="199"/>
      <c r="BN75" s="199"/>
      <c r="BO75" s="199"/>
      <c r="BP75" s="199"/>
      <c r="BQ75" s="199"/>
      <c r="BR75" s="199"/>
      <c r="BS75" s="199"/>
      <c r="BT75" s="199"/>
      <c r="BU75" s="199"/>
      <c r="BV75" s="199"/>
      <c r="BW75" s="199"/>
      <c r="BX75" s="199"/>
      <c r="BY75" s="199"/>
      <c r="BZ75" s="199"/>
      <c r="CA75" s="199"/>
      <c r="CB75" s="199"/>
      <c r="CC75" s="199"/>
      <c r="CD75" s="199"/>
      <c r="CE75" s="199"/>
      <c r="CF75" s="199"/>
      <c r="CG75" s="199"/>
      <c r="CH75" s="199"/>
      <c r="CI75" s="199"/>
      <c r="CJ75" s="199"/>
      <c r="CK75" s="199"/>
      <c r="CL75" s="199"/>
      <c r="CM75" s="199"/>
      <c r="CN75" s="199"/>
      <c r="CO75" s="199"/>
      <c r="CP75" s="199"/>
      <c r="CQ75" s="199"/>
      <c r="CR75" s="199"/>
      <c r="CS75" s="199"/>
      <c r="CT75" s="199"/>
      <c r="CU75" s="199"/>
      <c r="CV75" s="199"/>
      <c r="CW75" s="199"/>
      <c r="CX75" s="199"/>
      <c r="CY75" s="199"/>
      <c r="CZ75" s="199"/>
      <c r="DA75" s="199"/>
      <c r="DB75" s="199"/>
      <c r="DC75" s="199"/>
      <c r="DD75" s="199"/>
      <c r="DE75" s="199"/>
      <c r="DF75" s="199"/>
      <c r="DG75" s="199"/>
      <c r="DH75" s="199"/>
      <c r="DI75" s="199"/>
      <c r="DJ75" s="199"/>
      <c r="DK75" s="199"/>
      <c r="DL75" s="199"/>
      <c r="DM75" s="199"/>
      <c r="DN75" s="199"/>
      <c r="DO75" s="199"/>
      <c r="DP75" s="199"/>
      <c r="DQ75" s="199"/>
      <c r="DR75" s="199"/>
      <c r="DS75" s="199"/>
      <c r="DT75" s="199"/>
      <c r="DU75" s="199"/>
      <c r="DV75" s="199"/>
      <c r="DW75" s="199"/>
      <c r="DX75" s="199"/>
      <c r="DY75" s="199"/>
      <c r="DZ75" s="199"/>
      <c r="EA75" s="199"/>
      <c r="EB75" s="199"/>
      <c r="EC75" s="199"/>
      <c r="ED75" s="199"/>
      <c r="EE75" s="199"/>
      <c r="EF75" s="199"/>
      <c r="EG75" s="199"/>
      <c r="EH75" s="199"/>
      <c r="EI75" s="199"/>
      <c r="EJ75" s="199"/>
      <c r="EK75" s="199"/>
      <c r="EL75" s="199"/>
      <c r="EM75" s="199"/>
      <c r="EN75" s="199"/>
    </row>
    <row r="76" customFormat="false" ht="15" hidden="false" customHeight="true" outlineLevel="0" collapsed="false">
      <c r="A76" s="183" t="s">
        <v>175</v>
      </c>
      <c r="B76" s="184" t="s">
        <v>121</v>
      </c>
      <c r="C76" s="185" t="n">
        <v>72.16</v>
      </c>
      <c r="D76" s="185" t="n">
        <v>68.31</v>
      </c>
      <c r="E76" s="186" t="n">
        <v>0.729</v>
      </c>
      <c r="F76" s="187" t="n">
        <v>12632.8</v>
      </c>
      <c r="G76" s="188" t="s">
        <v>104</v>
      </c>
      <c r="H76" s="189" t="s">
        <v>116</v>
      </c>
      <c r="I76" s="190" t="n">
        <v>0.929766</v>
      </c>
      <c r="J76" s="191" t="n">
        <v>0.26</v>
      </c>
      <c r="K76" s="192" t="n">
        <v>0.094</v>
      </c>
      <c r="L76" s="192" t="n">
        <v>0.63</v>
      </c>
      <c r="M76" s="192" t="n">
        <v>0.398</v>
      </c>
      <c r="N76" s="192" t="n">
        <v>0.055</v>
      </c>
      <c r="O76" s="192" t="n">
        <v>0.402</v>
      </c>
      <c r="P76" s="193" t="n">
        <v>1.84</v>
      </c>
      <c r="Q76" s="191" t="n">
        <v>0.487</v>
      </c>
      <c r="R76" s="192" t="n">
        <v>0.203</v>
      </c>
      <c r="S76" s="192" t="n">
        <v>0.708</v>
      </c>
      <c r="T76" s="192" t="n">
        <v>0.441</v>
      </c>
      <c r="U76" s="192" t="n">
        <v>0.055</v>
      </c>
      <c r="V76" s="192" t="n">
        <v>0.943</v>
      </c>
      <c r="W76" s="194" t="n">
        <v>2.837</v>
      </c>
      <c r="X76" s="191" t="n">
        <v>0.26</v>
      </c>
      <c r="Y76" s="192" t="n">
        <v>0.094</v>
      </c>
      <c r="Z76" s="192" t="n">
        <v>1.403</v>
      </c>
      <c r="AA76" s="192" t="n">
        <v>0.613</v>
      </c>
      <c r="AB76" s="192" t="n">
        <v>0.055</v>
      </c>
      <c r="AC76" s="195" t="n">
        <v>2.425</v>
      </c>
      <c r="AD76" s="196" t="n">
        <v>-0.412</v>
      </c>
      <c r="AE76" s="197" t="n">
        <v>0.845</v>
      </c>
      <c r="AF76" s="198" t="n">
        <v>1.17</v>
      </c>
      <c r="AG76" s="90"/>
      <c r="AH76" s="90"/>
      <c r="AI76" s="90"/>
      <c r="AJ76" s="90"/>
      <c r="AK76" s="90"/>
      <c r="AL76" s="90"/>
      <c r="AM76" s="90"/>
      <c r="AN76" s="90"/>
      <c r="AO76" s="90"/>
      <c r="AP76" s="90"/>
      <c r="AQ76" s="199"/>
      <c r="AR76" s="199"/>
      <c r="AS76" s="199"/>
      <c r="AT76" s="199"/>
      <c r="AU76" s="199"/>
      <c r="AV76" s="199"/>
      <c r="AW76" s="199"/>
      <c r="AX76" s="199"/>
      <c r="AY76" s="199"/>
      <c r="AZ76" s="199"/>
      <c r="BA76" s="199"/>
      <c r="BB76" s="199"/>
      <c r="BC76" s="199"/>
      <c r="BD76" s="199"/>
      <c r="BE76" s="199"/>
      <c r="BF76" s="199"/>
      <c r="BG76" s="199"/>
      <c r="BH76" s="199"/>
      <c r="BI76" s="199"/>
      <c r="BJ76" s="199"/>
      <c r="BK76" s="199"/>
      <c r="BL76" s="199"/>
      <c r="BM76" s="199"/>
      <c r="BN76" s="199"/>
      <c r="BO76" s="199"/>
      <c r="BP76" s="199"/>
      <c r="BQ76" s="199"/>
      <c r="BR76" s="199"/>
      <c r="BS76" s="199"/>
      <c r="BT76" s="199"/>
      <c r="BU76" s="199"/>
      <c r="BV76" s="199"/>
      <c r="BW76" s="199"/>
      <c r="BX76" s="199"/>
      <c r="BY76" s="199"/>
      <c r="BZ76" s="199"/>
      <c r="CA76" s="199"/>
      <c r="CB76" s="199"/>
      <c r="CC76" s="199"/>
      <c r="CD76" s="199"/>
      <c r="CE76" s="199"/>
      <c r="CF76" s="199"/>
      <c r="CG76" s="199"/>
      <c r="CH76" s="199"/>
      <c r="CI76" s="199"/>
      <c r="CJ76" s="199"/>
      <c r="CK76" s="199"/>
      <c r="CL76" s="199"/>
      <c r="CM76" s="199"/>
      <c r="CN76" s="199"/>
      <c r="CO76" s="199"/>
      <c r="CP76" s="199"/>
      <c r="CQ76" s="199"/>
      <c r="CR76" s="199"/>
      <c r="CS76" s="199"/>
      <c r="CT76" s="199"/>
      <c r="CU76" s="199"/>
      <c r="CV76" s="199"/>
      <c r="CW76" s="199"/>
      <c r="CX76" s="199"/>
      <c r="CY76" s="199"/>
      <c r="CZ76" s="199"/>
      <c r="DA76" s="199"/>
      <c r="DB76" s="199"/>
      <c r="DC76" s="199"/>
      <c r="DD76" s="199"/>
      <c r="DE76" s="199"/>
      <c r="DF76" s="199"/>
      <c r="DG76" s="199"/>
      <c r="DH76" s="199"/>
      <c r="DI76" s="199"/>
      <c r="DJ76" s="199"/>
      <c r="DK76" s="199"/>
      <c r="DL76" s="199"/>
      <c r="DM76" s="199"/>
      <c r="DN76" s="199"/>
      <c r="DO76" s="199"/>
      <c r="DP76" s="199"/>
      <c r="DQ76" s="199"/>
      <c r="DR76" s="199"/>
      <c r="DS76" s="199"/>
      <c r="DT76" s="199"/>
      <c r="DU76" s="199"/>
      <c r="DV76" s="199"/>
      <c r="DW76" s="199"/>
      <c r="DX76" s="199"/>
      <c r="DY76" s="199"/>
      <c r="DZ76" s="199"/>
      <c r="EA76" s="199"/>
      <c r="EB76" s="199"/>
      <c r="EC76" s="199"/>
      <c r="ED76" s="199"/>
      <c r="EE76" s="199"/>
      <c r="EF76" s="199"/>
      <c r="EG76" s="199"/>
      <c r="EH76" s="199"/>
      <c r="EI76" s="199"/>
      <c r="EJ76" s="199"/>
      <c r="EK76" s="199"/>
      <c r="EL76" s="199"/>
      <c r="EM76" s="199"/>
      <c r="EN76" s="199"/>
    </row>
    <row r="77" customFormat="false" ht="15" hidden="false" customHeight="true" outlineLevel="0" collapsed="false">
      <c r="A77" s="183" t="s">
        <v>176</v>
      </c>
      <c r="B77" s="184" t="s">
        <v>121</v>
      </c>
      <c r="C77" s="185" t="n">
        <v>86.42</v>
      </c>
      <c r="D77" s="185" t="n">
        <v>81.19</v>
      </c>
      <c r="E77" s="186" t="n">
        <v>0.942</v>
      </c>
      <c r="F77" s="187" t="n">
        <v>49208.9</v>
      </c>
      <c r="G77" s="188" t="s">
        <v>106</v>
      </c>
      <c r="H77" s="189" t="s">
        <v>118</v>
      </c>
      <c r="I77" s="190" t="n">
        <v>5.54075</v>
      </c>
      <c r="J77" s="191" t="n">
        <v>0.837</v>
      </c>
      <c r="K77" s="192" t="n">
        <v>0.086</v>
      </c>
      <c r="L77" s="192" t="n">
        <v>7.904</v>
      </c>
      <c r="M77" s="192" t="n">
        <v>0.148</v>
      </c>
      <c r="N77" s="192" t="n">
        <v>0.21</v>
      </c>
      <c r="O77" s="192" t="n">
        <v>2.242</v>
      </c>
      <c r="P77" s="193" t="n">
        <v>11.426</v>
      </c>
      <c r="Q77" s="191" t="n">
        <v>1.047</v>
      </c>
      <c r="R77" s="192" t="n">
        <v>0.173</v>
      </c>
      <c r="S77" s="192" t="n">
        <v>1.687</v>
      </c>
      <c r="T77" s="192" t="n">
        <v>0.162</v>
      </c>
      <c r="U77" s="192" t="n">
        <v>0.21</v>
      </c>
      <c r="V77" s="192" t="n">
        <v>3.164</v>
      </c>
      <c r="W77" s="194" t="n">
        <v>6.442</v>
      </c>
      <c r="X77" s="191" t="n">
        <v>0.837</v>
      </c>
      <c r="Y77" s="192" t="n">
        <v>0.086</v>
      </c>
      <c r="Z77" s="192" t="n">
        <v>8.638</v>
      </c>
      <c r="AA77" s="192" t="n">
        <v>2.273</v>
      </c>
      <c r="AB77" s="192" t="n">
        <v>0.21</v>
      </c>
      <c r="AC77" s="195" t="n">
        <v>12.044</v>
      </c>
      <c r="AD77" s="196" t="n">
        <v>5.602</v>
      </c>
      <c r="AE77" s="197" t="n">
        <v>1.918</v>
      </c>
      <c r="AF77" s="198" t="n">
        <v>0.535</v>
      </c>
      <c r="AG77" s="90"/>
      <c r="AH77" s="90"/>
      <c r="AI77" s="90"/>
      <c r="AJ77" s="90"/>
      <c r="AK77" s="90"/>
      <c r="AL77" s="90"/>
      <c r="AM77" s="90"/>
      <c r="AN77" s="90"/>
      <c r="AO77" s="90"/>
      <c r="AP77" s="90"/>
      <c r="AQ77" s="199"/>
      <c r="AR77" s="199"/>
      <c r="AS77" s="199"/>
      <c r="AT77" s="199"/>
      <c r="AU77" s="199"/>
      <c r="AV77" s="199"/>
      <c r="AW77" s="199"/>
      <c r="AX77" s="199"/>
      <c r="AY77" s="199"/>
      <c r="AZ77" s="199"/>
      <c r="BA77" s="199"/>
      <c r="BB77" s="199"/>
      <c r="BC77" s="199"/>
      <c r="BD77" s="199"/>
      <c r="BE77" s="199"/>
      <c r="BF77" s="199"/>
      <c r="BG77" s="199"/>
      <c r="BH77" s="199"/>
      <c r="BI77" s="199"/>
      <c r="BJ77" s="199"/>
      <c r="BK77" s="199"/>
      <c r="BL77" s="199"/>
      <c r="BM77" s="199"/>
      <c r="BN77" s="199"/>
      <c r="BO77" s="199"/>
      <c r="BP77" s="199"/>
      <c r="BQ77" s="199"/>
      <c r="BR77" s="199"/>
      <c r="BS77" s="199"/>
      <c r="BT77" s="199"/>
      <c r="BU77" s="199"/>
      <c r="BV77" s="199"/>
      <c r="BW77" s="199"/>
      <c r="BX77" s="199"/>
      <c r="BY77" s="199"/>
      <c r="BZ77" s="199"/>
      <c r="CA77" s="199"/>
      <c r="CB77" s="199"/>
      <c r="CC77" s="199"/>
      <c r="CD77" s="199"/>
      <c r="CE77" s="199"/>
      <c r="CF77" s="199"/>
      <c r="CG77" s="199"/>
      <c r="CH77" s="199"/>
      <c r="CI77" s="199"/>
      <c r="CJ77" s="199"/>
      <c r="CK77" s="199"/>
      <c r="CL77" s="199"/>
      <c r="CM77" s="199"/>
      <c r="CN77" s="199"/>
      <c r="CO77" s="199"/>
      <c r="CP77" s="199"/>
      <c r="CQ77" s="199"/>
      <c r="CR77" s="199"/>
      <c r="CS77" s="199"/>
      <c r="CT77" s="199"/>
      <c r="CU77" s="199"/>
      <c r="CV77" s="199"/>
      <c r="CW77" s="199"/>
      <c r="CX77" s="199"/>
      <c r="CY77" s="199"/>
      <c r="CZ77" s="199"/>
      <c r="DA77" s="199"/>
      <c r="DB77" s="199"/>
      <c r="DC77" s="199"/>
      <c r="DD77" s="199"/>
      <c r="DE77" s="199"/>
      <c r="DF77" s="199"/>
      <c r="DG77" s="199"/>
      <c r="DH77" s="199"/>
      <c r="DI77" s="199"/>
      <c r="DJ77" s="199"/>
      <c r="DK77" s="199"/>
      <c r="DL77" s="199"/>
      <c r="DM77" s="199"/>
      <c r="DN77" s="199"/>
      <c r="DO77" s="199"/>
      <c r="DP77" s="199"/>
      <c r="DQ77" s="199"/>
      <c r="DR77" s="199"/>
      <c r="DS77" s="199"/>
      <c r="DT77" s="199"/>
      <c r="DU77" s="199"/>
      <c r="DV77" s="199"/>
      <c r="DW77" s="199"/>
      <c r="DX77" s="199"/>
      <c r="DY77" s="199"/>
      <c r="DZ77" s="199"/>
      <c r="EA77" s="199"/>
      <c r="EB77" s="199"/>
      <c r="EC77" s="199"/>
      <c r="ED77" s="199"/>
      <c r="EE77" s="199"/>
      <c r="EF77" s="199"/>
      <c r="EG77" s="199"/>
      <c r="EH77" s="199"/>
      <c r="EI77" s="199"/>
      <c r="EJ77" s="199"/>
      <c r="EK77" s="199"/>
      <c r="EL77" s="199"/>
      <c r="EM77" s="199"/>
      <c r="EN77" s="199"/>
    </row>
    <row r="78" customFormat="false" ht="15" hidden="false" customHeight="true" outlineLevel="0" collapsed="false">
      <c r="A78" s="183" t="s">
        <v>177</v>
      </c>
      <c r="B78" s="184" t="s">
        <v>121</v>
      </c>
      <c r="C78" s="185" t="n">
        <v>82.91</v>
      </c>
      <c r="D78" s="185" t="n">
        <v>82.23</v>
      </c>
      <c r="E78" s="186" t="n">
        <v>0.91</v>
      </c>
      <c r="F78" s="187" t="n">
        <v>47684.8</v>
      </c>
      <c r="G78" s="188" t="s">
        <v>106</v>
      </c>
      <c r="H78" s="189" t="s">
        <v>118</v>
      </c>
      <c r="I78" s="190" t="n">
        <v>64.6631</v>
      </c>
      <c r="J78" s="191" t="n">
        <v>1.083</v>
      </c>
      <c r="K78" s="192" t="n">
        <v>0.187</v>
      </c>
      <c r="L78" s="192" t="n">
        <v>0.451</v>
      </c>
      <c r="M78" s="192" t="n">
        <v>0.127</v>
      </c>
      <c r="N78" s="192" t="n">
        <v>0.194</v>
      </c>
      <c r="O78" s="192" t="n">
        <v>1.63</v>
      </c>
      <c r="P78" s="193" t="n">
        <v>3.672</v>
      </c>
      <c r="Q78" s="191" t="n">
        <v>1.061</v>
      </c>
      <c r="R78" s="192" t="n">
        <v>0.277</v>
      </c>
      <c r="S78" s="192" t="n">
        <v>0.544</v>
      </c>
      <c r="T78" s="192" t="n">
        <v>0.237</v>
      </c>
      <c r="U78" s="192" t="n">
        <v>0.194</v>
      </c>
      <c r="V78" s="192" t="n">
        <v>2.75</v>
      </c>
      <c r="W78" s="194" t="n">
        <v>5.062</v>
      </c>
      <c r="X78" s="191" t="n">
        <v>1.083</v>
      </c>
      <c r="Y78" s="192" t="n">
        <v>0.187</v>
      </c>
      <c r="Z78" s="192" t="n">
        <v>1.012</v>
      </c>
      <c r="AA78" s="192" t="n">
        <v>0.109</v>
      </c>
      <c r="AB78" s="192" t="n">
        <v>0.194</v>
      </c>
      <c r="AC78" s="195" t="n">
        <v>2.586</v>
      </c>
      <c r="AD78" s="196" t="n">
        <v>-2.476</v>
      </c>
      <c r="AE78" s="197" t="n">
        <v>1.507</v>
      </c>
      <c r="AF78" s="198" t="n">
        <v>1.957</v>
      </c>
      <c r="AG78" s="90"/>
      <c r="AH78" s="90"/>
      <c r="AI78" s="90"/>
      <c r="AJ78" s="90"/>
      <c r="AK78" s="90"/>
      <c r="AL78" s="90"/>
      <c r="AM78" s="90"/>
      <c r="AN78" s="90"/>
      <c r="AO78" s="90"/>
      <c r="AP78" s="90"/>
      <c r="AQ78" s="199"/>
      <c r="AR78" s="199"/>
      <c r="AS78" s="199"/>
      <c r="AT78" s="199"/>
      <c r="AU78" s="199"/>
      <c r="AV78" s="199"/>
      <c r="AW78" s="199"/>
      <c r="AX78" s="199"/>
      <c r="AY78" s="199"/>
      <c r="AZ78" s="199"/>
      <c r="BA78" s="199"/>
      <c r="BB78" s="199"/>
      <c r="BC78" s="199"/>
      <c r="BD78" s="199"/>
      <c r="BE78" s="199"/>
      <c r="BF78" s="199"/>
      <c r="BG78" s="199"/>
      <c r="BH78" s="199"/>
      <c r="BI78" s="199"/>
      <c r="BJ78" s="199"/>
      <c r="BK78" s="199"/>
      <c r="BL78" s="199"/>
      <c r="BM78" s="199"/>
      <c r="BN78" s="199"/>
      <c r="BO78" s="199"/>
      <c r="BP78" s="199"/>
      <c r="BQ78" s="199"/>
      <c r="BR78" s="199"/>
      <c r="BS78" s="199"/>
      <c r="BT78" s="199"/>
      <c r="BU78" s="199"/>
      <c r="BV78" s="199"/>
      <c r="BW78" s="199"/>
      <c r="BX78" s="199"/>
      <c r="BY78" s="199"/>
      <c r="BZ78" s="199"/>
      <c r="CA78" s="199"/>
      <c r="CB78" s="199"/>
      <c r="CC78" s="199"/>
      <c r="CD78" s="199"/>
      <c r="CE78" s="199"/>
      <c r="CF78" s="199"/>
      <c r="CG78" s="199"/>
      <c r="CH78" s="199"/>
      <c r="CI78" s="199"/>
      <c r="CJ78" s="199"/>
      <c r="CK78" s="199"/>
      <c r="CL78" s="199"/>
      <c r="CM78" s="199"/>
      <c r="CN78" s="199"/>
      <c r="CO78" s="199"/>
      <c r="CP78" s="199"/>
      <c r="CQ78" s="199"/>
      <c r="CR78" s="199"/>
      <c r="CS78" s="199"/>
      <c r="CT78" s="199"/>
      <c r="CU78" s="199"/>
      <c r="CV78" s="199"/>
      <c r="CW78" s="199"/>
      <c r="CX78" s="199"/>
      <c r="CY78" s="199"/>
      <c r="CZ78" s="199"/>
      <c r="DA78" s="199"/>
      <c r="DB78" s="199"/>
      <c r="DC78" s="199"/>
      <c r="DD78" s="199"/>
      <c r="DE78" s="199"/>
      <c r="DF78" s="199"/>
      <c r="DG78" s="199"/>
      <c r="DH78" s="199"/>
      <c r="DI78" s="199"/>
      <c r="DJ78" s="199"/>
      <c r="DK78" s="199"/>
      <c r="DL78" s="199"/>
      <c r="DM78" s="199"/>
      <c r="DN78" s="199"/>
      <c r="DO78" s="199"/>
      <c r="DP78" s="199"/>
      <c r="DQ78" s="199"/>
      <c r="DR78" s="199"/>
      <c r="DS78" s="199"/>
      <c r="DT78" s="199"/>
      <c r="DU78" s="199"/>
      <c r="DV78" s="199"/>
      <c r="DW78" s="199"/>
      <c r="DX78" s="199"/>
      <c r="DY78" s="199"/>
      <c r="DZ78" s="199"/>
      <c r="EA78" s="199"/>
      <c r="EB78" s="199"/>
      <c r="EC78" s="199"/>
      <c r="ED78" s="199"/>
      <c r="EE78" s="199"/>
      <c r="EF78" s="199"/>
      <c r="EG78" s="199"/>
      <c r="EH78" s="199"/>
      <c r="EI78" s="199"/>
      <c r="EJ78" s="199"/>
      <c r="EK78" s="199"/>
      <c r="EL78" s="199"/>
      <c r="EM78" s="199"/>
      <c r="EN78" s="199"/>
    </row>
    <row r="79" customFormat="false" ht="15" hidden="false" customHeight="true" outlineLevel="0" collapsed="false">
      <c r="A79" s="183" t="s">
        <v>178</v>
      </c>
      <c r="B79" s="184" t="s">
        <v>126</v>
      </c>
      <c r="C79" s="185"/>
      <c r="D79" s="185" t="n">
        <v>83.55</v>
      </c>
      <c r="E79" s="186" t="n">
        <v>0</v>
      </c>
      <c r="F79" s="187"/>
      <c r="G79" s="188" t="s">
        <v>104</v>
      </c>
      <c r="H79" s="189" t="s">
        <v>118</v>
      </c>
      <c r="I79" s="190" t="n">
        <v>0.306279</v>
      </c>
      <c r="J79" s="191"/>
      <c r="K79" s="192"/>
      <c r="L79" s="192"/>
      <c r="M79" s="192"/>
      <c r="N79" s="192"/>
      <c r="O79" s="192"/>
      <c r="P79" s="193" t="n">
        <v>2.451</v>
      </c>
      <c r="Q79" s="191"/>
      <c r="R79" s="192"/>
      <c r="S79" s="192"/>
      <c r="T79" s="192"/>
      <c r="U79" s="192"/>
      <c r="V79" s="192"/>
      <c r="W79" s="194" t="n">
        <v>4.71</v>
      </c>
      <c r="X79" s="191"/>
      <c r="Y79" s="192"/>
      <c r="Z79" s="192"/>
      <c r="AA79" s="192"/>
      <c r="AB79" s="192"/>
      <c r="AC79" s="195" t="n">
        <v>1.148</v>
      </c>
      <c r="AD79" s="196" t="n">
        <v>-3.562</v>
      </c>
      <c r="AE79" s="197" t="n">
        <v>1.403</v>
      </c>
      <c r="AF79" s="198" t="n">
        <v>4.103</v>
      </c>
      <c r="AG79" s="90"/>
      <c r="AH79" s="90"/>
      <c r="AI79" s="90"/>
      <c r="AJ79" s="90"/>
      <c r="AK79" s="90"/>
      <c r="AL79" s="90"/>
      <c r="AM79" s="90"/>
      <c r="AN79" s="90"/>
      <c r="AO79" s="90"/>
      <c r="AP79" s="90"/>
      <c r="AQ79" s="199"/>
      <c r="AR79" s="199"/>
      <c r="AS79" s="199"/>
      <c r="AT79" s="199"/>
      <c r="AU79" s="199"/>
      <c r="AV79" s="199"/>
      <c r="AW79" s="199"/>
      <c r="AX79" s="199"/>
      <c r="AY79" s="199"/>
      <c r="AZ79" s="199"/>
      <c r="BA79" s="199"/>
      <c r="BB79" s="199"/>
      <c r="BC79" s="199"/>
      <c r="BD79" s="199"/>
      <c r="BE79" s="199"/>
      <c r="BF79" s="199"/>
      <c r="BG79" s="199"/>
      <c r="BH79" s="199"/>
      <c r="BI79" s="199"/>
      <c r="BJ79" s="199"/>
      <c r="BK79" s="199"/>
      <c r="BL79" s="199"/>
      <c r="BM79" s="199"/>
      <c r="BN79" s="199"/>
      <c r="BO79" s="199"/>
      <c r="BP79" s="199"/>
      <c r="BQ79" s="199"/>
      <c r="BR79" s="199"/>
      <c r="BS79" s="199"/>
      <c r="BT79" s="199"/>
      <c r="BU79" s="199"/>
      <c r="BV79" s="199"/>
      <c r="BW79" s="199"/>
      <c r="BX79" s="199"/>
      <c r="BY79" s="199"/>
      <c r="BZ79" s="199"/>
      <c r="CA79" s="199"/>
      <c r="CB79" s="199"/>
      <c r="CC79" s="199"/>
      <c r="CD79" s="199"/>
      <c r="CE79" s="199"/>
      <c r="CF79" s="199"/>
      <c r="CG79" s="199"/>
      <c r="CH79" s="199"/>
      <c r="CI79" s="199"/>
      <c r="CJ79" s="199"/>
      <c r="CK79" s="199"/>
      <c r="CL79" s="199"/>
      <c r="CM79" s="199"/>
      <c r="CN79" s="199"/>
      <c r="CO79" s="199"/>
      <c r="CP79" s="199"/>
      <c r="CQ79" s="199"/>
      <c r="CR79" s="199"/>
      <c r="CS79" s="199"/>
      <c r="CT79" s="199"/>
      <c r="CU79" s="199"/>
      <c r="CV79" s="199"/>
      <c r="CW79" s="199"/>
      <c r="CX79" s="199"/>
      <c r="CY79" s="199"/>
      <c r="CZ79" s="199"/>
      <c r="DA79" s="199"/>
      <c r="DB79" s="199"/>
      <c r="DC79" s="199"/>
      <c r="DD79" s="199"/>
      <c r="DE79" s="199"/>
      <c r="DF79" s="199"/>
      <c r="DG79" s="199"/>
      <c r="DH79" s="199"/>
      <c r="DI79" s="199"/>
      <c r="DJ79" s="199"/>
      <c r="DK79" s="199"/>
      <c r="DL79" s="199"/>
      <c r="DM79" s="199"/>
      <c r="DN79" s="199"/>
      <c r="DO79" s="199"/>
      <c r="DP79" s="199"/>
      <c r="DQ79" s="199"/>
      <c r="DR79" s="199"/>
      <c r="DS79" s="199"/>
      <c r="DT79" s="199"/>
      <c r="DU79" s="199"/>
      <c r="DV79" s="199"/>
      <c r="DW79" s="199"/>
      <c r="DX79" s="199"/>
      <c r="DY79" s="199"/>
      <c r="DZ79" s="199"/>
      <c r="EA79" s="199"/>
      <c r="EB79" s="199"/>
      <c r="EC79" s="199"/>
      <c r="ED79" s="199"/>
      <c r="EE79" s="199"/>
      <c r="EF79" s="199"/>
      <c r="EG79" s="199"/>
      <c r="EH79" s="199"/>
      <c r="EI79" s="199"/>
      <c r="EJ79" s="199"/>
      <c r="EK79" s="199"/>
      <c r="EL79" s="199"/>
      <c r="EM79" s="199"/>
      <c r="EN79" s="199"/>
    </row>
    <row r="80" customFormat="false" ht="15" hidden="false" customHeight="true" outlineLevel="0" collapsed="false">
      <c r="A80" s="183" t="s">
        <v>179</v>
      </c>
      <c r="B80" s="184" t="s">
        <v>121</v>
      </c>
      <c r="C80" s="185" t="n">
        <v>64.36</v>
      </c>
      <c r="D80" s="185" t="n">
        <v>65.69</v>
      </c>
      <c r="E80" s="186" t="n">
        <v>0.693</v>
      </c>
      <c r="F80" s="187" t="n">
        <v>15419.5</v>
      </c>
      <c r="G80" s="188" t="s">
        <v>103</v>
      </c>
      <c r="H80" s="189" t="s">
        <v>116</v>
      </c>
      <c r="I80" s="190" t="n">
        <v>2.38899</v>
      </c>
      <c r="J80" s="191" t="n">
        <v>0.326</v>
      </c>
      <c r="K80" s="192" t="n">
        <v>0.02</v>
      </c>
      <c r="L80" s="192" t="n">
        <v>1.046</v>
      </c>
      <c r="M80" s="192" t="n">
        <v>0.102</v>
      </c>
      <c r="N80" s="192" t="n">
        <v>0.04</v>
      </c>
      <c r="O80" s="192" t="n">
        <v>0.388</v>
      </c>
      <c r="P80" s="193" t="n">
        <v>1.922</v>
      </c>
      <c r="Q80" s="191" t="n">
        <v>0.444</v>
      </c>
      <c r="R80" s="192" t="n">
        <v>0.155</v>
      </c>
      <c r="S80" s="192" t="n">
        <v>0.655</v>
      </c>
      <c r="T80" s="192" t="n">
        <v>0.23</v>
      </c>
      <c r="U80" s="192" t="n">
        <v>0.04</v>
      </c>
      <c r="V80" s="192" t="n">
        <v>0.736</v>
      </c>
      <c r="W80" s="194" t="n">
        <v>2.261</v>
      </c>
      <c r="X80" s="191" t="n">
        <v>0.326</v>
      </c>
      <c r="Y80" s="192" t="n">
        <v>0.89</v>
      </c>
      <c r="Z80" s="192" t="n">
        <v>13.994</v>
      </c>
      <c r="AA80" s="192" t="n">
        <v>1.999</v>
      </c>
      <c r="AB80" s="192" t="n">
        <v>0.04</v>
      </c>
      <c r="AC80" s="195" t="n">
        <v>17.249</v>
      </c>
      <c r="AD80" s="196" t="n">
        <v>14.988</v>
      </c>
      <c r="AE80" s="197" t="n">
        <v>0.673</v>
      </c>
      <c r="AF80" s="198" t="n">
        <v>0.131</v>
      </c>
      <c r="AG80" s="90"/>
      <c r="AH80" s="90"/>
      <c r="AI80" s="90"/>
      <c r="AJ80" s="90"/>
      <c r="AK80" s="90"/>
      <c r="AL80" s="90"/>
      <c r="AM80" s="90"/>
      <c r="AN80" s="90"/>
      <c r="AO80" s="90"/>
      <c r="AP80" s="90"/>
      <c r="AQ80" s="199"/>
      <c r="AR80" s="199"/>
      <c r="AS80" s="199"/>
      <c r="AT80" s="199"/>
      <c r="AU80" s="199"/>
      <c r="AV80" s="199"/>
      <c r="AW80" s="199"/>
      <c r="AX80" s="199"/>
      <c r="AY80" s="199"/>
      <c r="AZ80" s="199"/>
      <c r="BA80" s="199"/>
      <c r="BB80" s="199"/>
      <c r="BC80" s="199"/>
      <c r="BD80" s="199"/>
      <c r="BE80" s="199"/>
      <c r="BF80" s="199"/>
      <c r="BG80" s="199"/>
      <c r="BH80" s="199"/>
      <c r="BI80" s="199"/>
      <c r="BJ80" s="199"/>
      <c r="BK80" s="199"/>
      <c r="BL80" s="199"/>
      <c r="BM80" s="199"/>
      <c r="BN80" s="199"/>
      <c r="BO80" s="199"/>
      <c r="BP80" s="199"/>
      <c r="BQ80" s="199"/>
      <c r="BR80" s="199"/>
      <c r="BS80" s="199"/>
      <c r="BT80" s="199"/>
      <c r="BU80" s="199"/>
      <c r="BV80" s="199"/>
      <c r="BW80" s="199"/>
      <c r="BX80" s="199"/>
      <c r="BY80" s="199"/>
      <c r="BZ80" s="199"/>
      <c r="CA80" s="199"/>
      <c r="CB80" s="199"/>
      <c r="CC80" s="199"/>
      <c r="CD80" s="199"/>
      <c r="CE80" s="199"/>
      <c r="CF80" s="199"/>
      <c r="CG80" s="199"/>
      <c r="CH80" s="199"/>
      <c r="CI80" s="199"/>
      <c r="CJ80" s="199"/>
      <c r="CK80" s="199"/>
      <c r="CL80" s="199"/>
      <c r="CM80" s="199"/>
      <c r="CN80" s="199"/>
      <c r="CO80" s="199"/>
      <c r="CP80" s="199"/>
      <c r="CQ80" s="199"/>
      <c r="CR80" s="199"/>
      <c r="CS80" s="199"/>
      <c r="CT80" s="199"/>
      <c r="CU80" s="199"/>
      <c r="CV80" s="199"/>
      <c r="CW80" s="199"/>
      <c r="CX80" s="199"/>
      <c r="CY80" s="199"/>
      <c r="CZ80" s="199"/>
      <c r="DA80" s="199"/>
      <c r="DB80" s="199"/>
      <c r="DC80" s="199"/>
      <c r="DD80" s="199"/>
      <c r="DE80" s="199"/>
      <c r="DF80" s="199"/>
      <c r="DG80" s="199"/>
      <c r="DH80" s="199"/>
      <c r="DI80" s="199"/>
      <c r="DJ80" s="199"/>
      <c r="DK80" s="199"/>
      <c r="DL80" s="199"/>
      <c r="DM80" s="199"/>
      <c r="DN80" s="199"/>
      <c r="DO80" s="199"/>
      <c r="DP80" s="199"/>
      <c r="DQ80" s="199"/>
      <c r="DR80" s="199"/>
      <c r="DS80" s="199"/>
      <c r="DT80" s="199"/>
      <c r="DU80" s="199"/>
      <c r="DV80" s="199"/>
      <c r="DW80" s="199"/>
      <c r="DX80" s="199"/>
      <c r="DY80" s="199"/>
      <c r="DZ80" s="199"/>
      <c r="EA80" s="199"/>
      <c r="EB80" s="199"/>
      <c r="EC80" s="199"/>
      <c r="ED80" s="199"/>
      <c r="EE80" s="199"/>
      <c r="EF80" s="199"/>
      <c r="EG80" s="199"/>
      <c r="EH80" s="199"/>
      <c r="EI80" s="199"/>
      <c r="EJ80" s="199"/>
      <c r="EK80" s="199"/>
      <c r="EL80" s="199"/>
      <c r="EM80" s="199"/>
      <c r="EN80" s="199"/>
    </row>
    <row r="81" customFormat="false" ht="15" hidden="false" customHeight="true" outlineLevel="0" collapsed="false">
      <c r="A81" s="183" t="s">
        <v>180</v>
      </c>
      <c r="B81" s="184" t="s">
        <v>121</v>
      </c>
      <c r="C81" s="185"/>
      <c r="D81" s="185" t="n">
        <v>62.91</v>
      </c>
      <c r="E81" s="186" t="n">
        <v>0.495</v>
      </c>
      <c r="F81" s="187" t="n">
        <v>2261.62</v>
      </c>
      <c r="G81" s="188" t="s">
        <v>103</v>
      </c>
      <c r="H81" s="189" t="s">
        <v>112</v>
      </c>
      <c r="I81" s="190" t="n">
        <v>2.70599</v>
      </c>
      <c r="J81" s="191" t="n">
        <v>0.128</v>
      </c>
      <c r="K81" s="192" t="n">
        <v>0.038</v>
      </c>
      <c r="L81" s="192" t="n">
        <v>0.146</v>
      </c>
      <c r="M81" s="192" t="n">
        <v>0.09</v>
      </c>
      <c r="N81" s="192" t="n">
        <v>0.011</v>
      </c>
      <c r="O81" s="192" t="n">
        <v>0.093</v>
      </c>
      <c r="P81" s="193" t="n">
        <v>0.506</v>
      </c>
      <c r="Q81" s="191" t="n">
        <v>0.336</v>
      </c>
      <c r="R81" s="192" t="n">
        <v>0.079</v>
      </c>
      <c r="S81" s="192" t="n">
        <v>0.133</v>
      </c>
      <c r="T81" s="192" t="n">
        <v>0.088</v>
      </c>
      <c r="U81" s="192" t="n">
        <v>0.011</v>
      </c>
      <c r="V81" s="192" t="n">
        <v>0.282</v>
      </c>
      <c r="W81" s="194" t="n">
        <v>0.929</v>
      </c>
      <c r="X81" s="191" t="n">
        <v>0.128</v>
      </c>
      <c r="Y81" s="192" t="n">
        <v>0.038</v>
      </c>
      <c r="Z81" s="192" t="n">
        <v>0.066</v>
      </c>
      <c r="AA81" s="192" t="n">
        <v>0.211</v>
      </c>
      <c r="AB81" s="192" t="n">
        <v>0.011</v>
      </c>
      <c r="AC81" s="195" t="n">
        <v>0.454</v>
      </c>
      <c r="AD81" s="196" t="n">
        <v>-0.475</v>
      </c>
      <c r="AE81" s="197" t="n">
        <v>0.277</v>
      </c>
      <c r="AF81" s="198" t="n">
        <v>2.046</v>
      </c>
      <c r="AG81" s="90"/>
      <c r="AH81" s="90"/>
      <c r="AI81" s="90"/>
      <c r="AJ81" s="90"/>
      <c r="AK81" s="90"/>
      <c r="AL81" s="90"/>
      <c r="AM81" s="90"/>
      <c r="AN81" s="90"/>
      <c r="AO81" s="90"/>
      <c r="AP81" s="90"/>
      <c r="AQ81" s="199"/>
      <c r="AR81" s="199"/>
      <c r="AS81" s="199"/>
      <c r="AT81" s="199"/>
      <c r="AU81" s="199"/>
      <c r="AV81" s="199"/>
      <c r="AW81" s="199"/>
      <c r="AX81" s="199"/>
      <c r="AY81" s="199"/>
      <c r="AZ81" s="199"/>
      <c r="BA81" s="199"/>
      <c r="BB81" s="199"/>
      <c r="BC81" s="199"/>
      <c r="BD81" s="199"/>
      <c r="BE81" s="199"/>
      <c r="BF81" s="199"/>
      <c r="BG81" s="199"/>
      <c r="BH81" s="199"/>
      <c r="BI81" s="199"/>
      <c r="BJ81" s="199"/>
      <c r="BK81" s="199"/>
      <c r="BL81" s="199"/>
      <c r="BM81" s="199"/>
      <c r="BN81" s="199"/>
      <c r="BO81" s="199"/>
      <c r="BP81" s="199"/>
      <c r="BQ81" s="199"/>
      <c r="BR81" s="199"/>
      <c r="BS81" s="199"/>
      <c r="BT81" s="199"/>
      <c r="BU81" s="199"/>
      <c r="BV81" s="199"/>
      <c r="BW81" s="199"/>
      <c r="BX81" s="199"/>
      <c r="BY81" s="199"/>
      <c r="BZ81" s="199"/>
      <c r="CA81" s="199"/>
      <c r="CB81" s="199"/>
      <c r="CC81" s="199"/>
      <c r="CD81" s="199"/>
      <c r="CE81" s="199"/>
      <c r="CF81" s="199"/>
      <c r="CG81" s="199"/>
      <c r="CH81" s="199"/>
      <c r="CI81" s="199"/>
      <c r="CJ81" s="199"/>
      <c r="CK81" s="199"/>
      <c r="CL81" s="199"/>
      <c r="CM81" s="199"/>
      <c r="CN81" s="199"/>
      <c r="CO81" s="199"/>
      <c r="CP81" s="199"/>
      <c r="CQ81" s="199"/>
      <c r="CR81" s="199"/>
      <c r="CS81" s="199"/>
      <c r="CT81" s="199"/>
      <c r="CU81" s="199"/>
      <c r="CV81" s="199"/>
      <c r="CW81" s="199"/>
      <c r="CX81" s="199"/>
      <c r="CY81" s="199"/>
      <c r="CZ81" s="199"/>
      <c r="DA81" s="199"/>
      <c r="DB81" s="199"/>
      <c r="DC81" s="199"/>
      <c r="DD81" s="199"/>
      <c r="DE81" s="199"/>
      <c r="DF81" s="199"/>
      <c r="DG81" s="199"/>
      <c r="DH81" s="199"/>
      <c r="DI81" s="199"/>
      <c r="DJ81" s="199"/>
      <c r="DK81" s="199"/>
      <c r="DL81" s="199"/>
      <c r="DM81" s="199"/>
      <c r="DN81" s="199"/>
      <c r="DO81" s="199"/>
      <c r="DP81" s="199"/>
      <c r="DQ81" s="199"/>
      <c r="DR81" s="199"/>
      <c r="DS81" s="199"/>
      <c r="DT81" s="199"/>
      <c r="DU81" s="199"/>
      <c r="DV81" s="199"/>
      <c r="DW81" s="199"/>
      <c r="DX81" s="199"/>
      <c r="DY81" s="199"/>
      <c r="DZ81" s="199"/>
      <c r="EA81" s="199"/>
      <c r="EB81" s="199"/>
      <c r="EC81" s="199"/>
      <c r="ED81" s="199"/>
      <c r="EE81" s="199"/>
      <c r="EF81" s="199"/>
      <c r="EG81" s="199"/>
      <c r="EH81" s="199"/>
      <c r="EI81" s="199"/>
      <c r="EJ81" s="199"/>
      <c r="EK81" s="199"/>
      <c r="EL81" s="199"/>
      <c r="EM81" s="199"/>
      <c r="EN81" s="199"/>
    </row>
    <row r="82" customFormat="false" ht="15" hidden="false" customHeight="true" outlineLevel="0" collapsed="false">
      <c r="A82" s="183" t="s">
        <v>181</v>
      </c>
      <c r="B82" s="184" t="s">
        <v>121</v>
      </c>
      <c r="C82" s="185" t="n">
        <v>74.85</v>
      </c>
      <c r="D82" s="185" t="n">
        <v>71.59</v>
      </c>
      <c r="E82" s="186" t="n">
        <v>0.814</v>
      </c>
      <c r="F82" s="187" t="n">
        <v>17911.6</v>
      </c>
      <c r="G82" s="188" t="s">
        <v>107</v>
      </c>
      <c r="H82" s="189" t="s">
        <v>114</v>
      </c>
      <c r="I82" s="190" t="n">
        <v>3.74439</v>
      </c>
      <c r="J82" s="191" t="n">
        <v>0.159</v>
      </c>
      <c r="K82" s="192" t="n">
        <v>0.256</v>
      </c>
      <c r="L82" s="192" t="n">
        <v>0.075</v>
      </c>
      <c r="M82" s="192" t="n">
        <v>0.384</v>
      </c>
      <c r="N82" s="192" t="n">
        <v>0.047</v>
      </c>
      <c r="O82" s="192" t="n">
        <v>1.198</v>
      </c>
      <c r="P82" s="193" t="n">
        <v>2.119</v>
      </c>
      <c r="Q82" s="191" t="n">
        <v>0.377</v>
      </c>
      <c r="R82" s="192" t="n">
        <v>0.251</v>
      </c>
      <c r="S82" s="192" t="n">
        <v>0.146</v>
      </c>
      <c r="T82" s="192" t="n">
        <v>0.395</v>
      </c>
      <c r="U82" s="192" t="n">
        <v>0.047</v>
      </c>
      <c r="V82" s="192" t="n">
        <v>2.003</v>
      </c>
      <c r="W82" s="194" t="n">
        <v>3.219</v>
      </c>
      <c r="X82" s="191" t="n">
        <v>0.159</v>
      </c>
      <c r="Y82" s="192" t="n">
        <v>0.421</v>
      </c>
      <c r="Z82" s="192" t="n">
        <v>0.705</v>
      </c>
      <c r="AA82" s="192" t="n">
        <v>0.052</v>
      </c>
      <c r="AB82" s="192" t="n">
        <v>0.047</v>
      </c>
      <c r="AC82" s="195" t="n">
        <v>1.384</v>
      </c>
      <c r="AD82" s="196" t="n">
        <v>-1.835</v>
      </c>
      <c r="AE82" s="197" t="n">
        <v>0.959</v>
      </c>
      <c r="AF82" s="198" t="n">
        <v>2.326</v>
      </c>
      <c r="AG82" s="90"/>
      <c r="AH82" s="90"/>
      <c r="AI82" s="90"/>
      <c r="AJ82" s="90"/>
      <c r="AK82" s="90"/>
      <c r="AL82" s="90"/>
      <c r="AM82" s="90"/>
      <c r="AN82" s="90"/>
      <c r="AO82" s="90"/>
      <c r="AP82" s="90"/>
      <c r="AQ82" s="199"/>
      <c r="AR82" s="199"/>
      <c r="AS82" s="199"/>
      <c r="AT82" s="199"/>
      <c r="AU82" s="199"/>
      <c r="AV82" s="199"/>
      <c r="AW82" s="199"/>
      <c r="AX82" s="199"/>
      <c r="AY82" s="199"/>
      <c r="AZ82" s="199"/>
      <c r="BA82" s="199"/>
      <c r="BB82" s="199"/>
      <c r="BC82" s="199"/>
      <c r="BD82" s="199"/>
      <c r="BE82" s="199"/>
      <c r="BF82" s="199"/>
      <c r="BG82" s="199"/>
      <c r="BH82" s="199"/>
      <c r="BI82" s="199"/>
      <c r="BJ82" s="199"/>
      <c r="BK82" s="199"/>
      <c r="BL82" s="199"/>
      <c r="BM82" s="199"/>
      <c r="BN82" s="199"/>
      <c r="BO82" s="199"/>
      <c r="BP82" s="199"/>
      <c r="BQ82" s="199"/>
      <c r="BR82" s="199"/>
      <c r="BS82" s="199"/>
      <c r="BT82" s="199"/>
      <c r="BU82" s="199"/>
      <c r="BV82" s="199"/>
      <c r="BW82" s="199"/>
      <c r="BX82" s="199"/>
      <c r="BY82" s="199"/>
      <c r="BZ82" s="199"/>
      <c r="CA82" s="199"/>
      <c r="CB82" s="199"/>
      <c r="CC82" s="199"/>
      <c r="CD82" s="199"/>
      <c r="CE82" s="199"/>
      <c r="CF82" s="199"/>
      <c r="CG82" s="199"/>
      <c r="CH82" s="199"/>
      <c r="CI82" s="199"/>
      <c r="CJ82" s="199"/>
      <c r="CK82" s="199"/>
      <c r="CL82" s="199"/>
      <c r="CM82" s="199"/>
      <c r="CN82" s="199"/>
      <c r="CO82" s="199"/>
      <c r="CP82" s="199"/>
      <c r="CQ82" s="199"/>
      <c r="CR82" s="199"/>
      <c r="CS82" s="199"/>
      <c r="CT82" s="199"/>
      <c r="CU82" s="199"/>
      <c r="CV82" s="199"/>
      <c r="CW82" s="199"/>
      <c r="CX82" s="199"/>
      <c r="CY82" s="199"/>
      <c r="CZ82" s="199"/>
      <c r="DA82" s="199"/>
      <c r="DB82" s="199"/>
      <c r="DC82" s="199"/>
      <c r="DD82" s="199"/>
      <c r="DE82" s="199"/>
      <c r="DF82" s="199"/>
      <c r="DG82" s="199"/>
      <c r="DH82" s="199"/>
      <c r="DI82" s="199"/>
      <c r="DJ82" s="199"/>
      <c r="DK82" s="199"/>
      <c r="DL82" s="199"/>
      <c r="DM82" s="199"/>
      <c r="DN82" s="199"/>
      <c r="DO82" s="199"/>
      <c r="DP82" s="199"/>
      <c r="DQ82" s="199"/>
      <c r="DR82" s="199"/>
      <c r="DS82" s="199"/>
      <c r="DT82" s="199"/>
      <c r="DU82" s="199"/>
      <c r="DV82" s="199"/>
      <c r="DW82" s="199"/>
      <c r="DX82" s="199"/>
      <c r="DY82" s="199"/>
      <c r="DZ82" s="199"/>
      <c r="EA82" s="199"/>
      <c r="EB82" s="199"/>
      <c r="EC82" s="199"/>
      <c r="ED82" s="199"/>
      <c r="EE82" s="199"/>
      <c r="EF82" s="199"/>
      <c r="EG82" s="199"/>
      <c r="EH82" s="199"/>
      <c r="EI82" s="199"/>
      <c r="EJ82" s="199"/>
      <c r="EK82" s="199"/>
      <c r="EL82" s="199"/>
      <c r="EM82" s="199"/>
      <c r="EN82" s="199"/>
    </row>
    <row r="83" customFormat="false" ht="15" hidden="false" customHeight="true" outlineLevel="0" collapsed="false">
      <c r="A83" s="183" t="s">
        <v>182</v>
      </c>
      <c r="B83" s="184" t="s">
        <v>121</v>
      </c>
      <c r="C83" s="185" t="n">
        <v>83.35</v>
      </c>
      <c r="D83" s="185" t="n">
        <v>80.71</v>
      </c>
      <c r="E83" s="186" t="n">
        <v>0.95</v>
      </c>
      <c r="F83" s="187" t="n">
        <v>54276</v>
      </c>
      <c r="G83" s="188" t="s">
        <v>106</v>
      </c>
      <c r="H83" s="189" t="s">
        <v>118</v>
      </c>
      <c r="I83" s="190" t="n">
        <v>83.3698</v>
      </c>
      <c r="J83" s="191" t="n">
        <v>0.541</v>
      </c>
      <c r="K83" s="192" t="n">
        <v>0.094</v>
      </c>
      <c r="L83" s="192" t="n">
        <v>0.588</v>
      </c>
      <c r="M83" s="192" t="n">
        <v>0.021</v>
      </c>
      <c r="N83" s="192" t="n">
        <v>0.2</v>
      </c>
      <c r="O83" s="192" t="n">
        <v>2.674</v>
      </c>
      <c r="P83" s="193" t="n">
        <v>4.118</v>
      </c>
      <c r="Q83" s="191" t="n">
        <v>0.8</v>
      </c>
      <c r="R83" s="192" t="n">
        <v>0.184</v>
      </c>
      <c r="S83" s="192" t="n">
        <v>0.482</v>
      </c>
      <c r="T83" s="192" t="n">
        <v>0.059</v>
      </c>
      <c r="U83" s="192" t="n">
        <v>0.2</v>
      </c>
      <c r="V83" s="192" t="n">
        <v>2.881</v>
      </c>
      <c r="W83" s="194" t="n">
        <v>4.607</v>
      </c>
      <c r="X83" s="191" t="n">
        <v>0.541</v>
      </c>
      <c r="Y83" s="192" t="n">
        <v>0.094</v>
      </c>
      <c r="Z83" s="192" t="n">
        <v>0.72</v>
      </c>
      <c r="AA83" s="192" t="n">
        <v>0.073</v>
      </c>
      <c r="AB83" s="192" t="n">
        <v>0.2</v>
      </c>
      <c r="AC83" s="195" t="n">
        <v>1.629</v>
      </c>
      <c r="AD83" s="196" t="n">
        <v>-2.978</v>
      </c>
      <c r="AE83" s="197" t="n">
        <v>1.372</v>
      </c>
      <c r="AF83" s="198" t="n">
        <v>2.828</v>
      </c>
      <c r="AG83" s="90"/>
      <c r="AH83" s="90"/>
      <c r="AI83" s="90"/>
      <c r="AJ83" s="90"/>
      <c r="AK83" s="90"/>
      <c r="AL83" s="90"/>
      <c r="AM83" s="90"/>
      <c r="AN83" s="90"/>
      <c r="AO83" s="90"/>
      <c r="AP83" s="90"/>
      <c r="AQ83" s="199"/>
      <c r="AR83" s="199"/>
      <c r="AS83" s="199"/>
      <c r="AT83" s="199"/>
      <c r="AU83" s="199"/>
      <c r="AV83" s="199"/>
      <c r="AW83" s="199"/>
      <c r="AX83" s="199"/>
      <c r="AY83" s="199"/>
      <c r="AZ83" s="199"/>
      <c r="BA83" s="199"/>
      <c r="BB83" s="199"/>
      <c r="BC83" s="199"/>
      <c r="BD83" s="199"/>
      <c r="BE83" s="199"/>
      <c r="BF83" s="199"/>
      <c r="BG83" s="199"/>
      <c r="BH83" s="199"/>
      <c r="BI83" s="199"/>
      <c r="BJ83" s="199"/>
      <c r="BK83" s="199"/>
      <c r="BL83" s="199"/>
      <c r="BM83" s="199"/>
      <c r="BN83" s="199"/>
      <c r="BO83" s="199"/>
      <c r="BP83" s="199"/>
      <c r="BQ83" s="199"/>
      <c r="BR83" s="199"/>
      <c r="BS83" s="199"/>
      <c r="BT83" s="199"/>
      <c r="BU83" s="199"/>
      <c r="BV83" s="199"/>
      <c r="BW83" s="199"/>
      <c r="BX83" s="199"/>
      <c r="BY83" s="199"/>
      <c r="BZ83" s="199"/>
      <c r="CA83" s="199"/>
      <c r="CB83" s="199"/>
      <c r="CC83" s="199"/>
      <c r="CD83" s="199"/>
      <c r="CE83" s="199"/>
      <c r="CF83" s="199"/>
      <c r="CG83" s="199"/>
      <c r="CH83" s="199"/>
      <c r="CI83" s="199"/>
      <c r="CJ83" s="199"/>
      <c r="CK83" s="199"/>
      <c r="CL83" s="199"/>
      <c r="CM83" s="199"/>
      <c r="CN83" s="199"/>
      <c r="CO83" s="199"/>
      <c r="CP83" s="199"/>
      <c r="CQ83" s="199"/>
      <c r="CR83" s="199"/>
      <c r="CS83" s="199"/>
      <c r="CT83" s="199"/>
      <c r="CU83" s="199"/>
      <c r="CV83" s="199"/>
      <c r="CW83" s="199"/>
      <c r="CX83" s="199"/>
      <c r="CY83" s="199"/>
      <c r="CZ83" s="199"/>
      <c r="DA83" s="199"/>
      <c r="DB83" s="199"/>
      <c r="DC83" s="199"/>
      <c r="DD83" s="199"/>
      <c r="DE83" s="199"/>
      <c r="DF83" s="199"/>
      <c r="DG83" s="199"/>
      <c r="DH83" s="199"/>
      <c r="DI83" s="199"/>
      <c r="DJ83" s="199"/>
      <c r="DK83" s="199"/>
      <c r="DL83" s="199"/>
      <c r="DM83" s="199"/>
      <c r="DN83" s="199"/>
      <c r="DO83" s="199"/>
      <c r="DP83" s="199"/>
      <c r="DQ83" s="199"/>
      <c r="DR83" s="199"/>
      <c r="DS83" s="199"/>
      <c r="DT83" s="199"/>
      <c r="DU83" s="199"/>
      <c r="DV83" s="199"/>
      <c r="DW83" s="199"/>
      <c r="DX83" s="199"/>
      <c r="DY83" s="199"/>
      <c r="DZ83" s="199"/>
      <c r="EA83" s="199"/>
      <c r="EB83" s="199"/>
      <c r="EC83" s="199"/>
      <c r="ED83" s="199"/>
      <c r="EE83" s="199"/>
      <c r="EF83" s="199"/>
      <c r="EG83" s="199"/>
      <c r="EH83" s="199"/>
      <c r="EI83" s="199"/>
      <c r="EJ83" s="199"/>
      <c r="EK83" s="199"/>
      <c r="EL83" s="199"/>
      <c r="EM83" s="199"/>
      <c r="EN83" s="199"/>
    </row>
    <row r="84" customFormat="false" ht="15" hidden="false" customHeight="true" outlineLevel="0" collapsed="false">
      <c r="A84" s="183" t="s">
        <v>183</v>
      </c>
      <c r="B84" s="184" t="s">
        <v>121</v>
      </c>
      <c r="C84" s="185" t="n">
        <v>62.98</v>
      </c>
      <c r="D84" s="185" t="n">
        <v>63.95</v>
      </c>
      <c r="E84" s="186" t="n">
        <v>0.602</v>
      </c>
      <c r="F84" s="187" t="n">
        <v>5718.45</v>
      </c>
      <c r="G84" s="188" t="s">
        <v>103</v>
      </c>
      <c r="H84" s="189" t="s">
        <v>114</v>
      </c>
      <c r="I84" s="190" t="n">
        <v>33.4759</v>
      </c>
      <c r="J84" s="191" t="n">
        <v>0.606</v>
      </c>
      <c r="K84" s="192" t="n">
        <v>0.06</v>
      </c>
      <c r="L84" s="192" t="n">
        <v>0.678</v>
      </c>
      <c r="M84" s="192" t="n">
        <v>0.142</v>
      </c>
      <c r="N84" s="192" t="n">
        <v>0.089</v>
      </c>
      <c r="O84" s="192" t="n">
        <v>0.22</v>
      </c>
      <c r="P84" s="193" t="n">
        <v>1.796</v>
      </c>
      <c r="Q84" s="191" t="n">
        <v>0.563</v>
      </c>
      <c r="R84" s="192" t="n">
        <v>0.083</v>
      </c>
      <c r="S84" s="192" t="n">
        <v>0.676</v>
      </c>
      <c r="T84" s="192" t="n">
        <v>0.217</v>
      </c>
      <c r="U84" s="192" t="n">
        <v>0.089</v>
      </c>
      <c r="V84" s="192" t="n">
        <v>0.445</v>
      </c>
      <c r="W84" s="194" t="n">
        <v>2.074</v>
      </c>
      <c r="X84" s="191" t="n">
        <v>0.606</v>
      </c>
      <c r="Y84" s="192" t="n">
        <v>0.133</v>
      </c>
      <c r="Z84" s="192" t="n">
        <v>0.19</v>
      </c>
      <c r="AA84" s="192" t="n">
        <v>0.045</v>
      </c>
      <c r="AB84" s="192" t="n">
        <v>0.089</v>
      </c>
      <c r="AC84" s="195" t="n">
        <v>1.064</v>
      </c>
      <c r="AD84" s="196" t="n">
        <v>-1.01</v>
      </c>
      <c r="AE84" s="197" t="n">
        <v>0.618</v>
      </c>
      <c r="AF84" s="198" t="n">
        <v>1.949</v>
      </c>
      <c r="AG84" s="90"/>
      <c r="AH84" s="90"/>
      <c r="AI84" s="90"/>
      <c r="AJ84" s="90"/>
      <c r="AK84" s="90"/>
      <c r="AL84" s="90"/>
      <c r="AM84" s="90"/>
      <c r="AN84" s="90"/>
      <c r="AO84" s="90"/>
      <c r="AP84" s="90"/>
      <c r="AQ84" s="199"/>
      <c r="AR84" s="199"/>
      <c r="AS84" s="199"/>
      <c r="AT84" s="199"/>
      <c r="AU84" s="199"/>
      <c r="AV84" s="199"/>
      <c r="AW84" s="199"/>
      <c r="AX84" s="199"/>
      <c r="AY84" s="199"/>
      <c r="AZ84" s="199"/>
      <c r="BA84" s="199"/>
      <c r="BB84" s="199"/>
      <c r="BC84" s="199"/>
      <c r="BD84" s="199"/>
      <c r="BE84" s="199"/>
      <c r="BF84" s="199"/>
      <c r="BG84" s="199"/>
      <c r="BH84" s="199"/>
      <c r="BI84" s="199"/>
      <c r="BJ84" s="199"/>
      <c r="BK84" s="199"/>
      <c r="BL84" s="199"/>
      <c r="BM84" s="199"/>
      <c r="BN84" s="199"/>
      <c r="BO84" s="199"/>
      <c r="BP84" s="199"/>
      <c r="BQ84" s="199"/>
      <c r="BR84" s="199"/>
      <c r="BS84" s="199"/>
      <c r="BT84" s="199"/>
      <c r="BU84" s="199"/>
      <c r="BV84" s="199"/>
      <c r="BW84" s="199"/>
      <c r="BX84" s="199"/>
      <c r="BY84" s="199"/>
      <c r="BZ84" s="199"/>
      <c r="CA84" s="199"/>
      <c r="CB84" s="199"/>
      <c r="CC84" s="199"/>
      <c r="CD84" s="199"/>
      <c r="CE84" s="199"/>
      <c r="CF84" s="199"/>
      <c r="CG84" s="199"/>
      <c r="CH84" s="199"/>
      <c r="CI84" s="199"/>
      <c r="CJ84" s="199"/>
      <c r="CK84" s="199"/>
      <c r="CL84" s="199"/>
      <c r="CM84" s="199"/>
      <c r="CN84" s="199"/>
      <c r="CO84" s="199"/>
      <c r="CP84" s="199"/>
      <c r="CQ84" s="199"/>
      <c r="CR84" s="199"/>
      <c r="CS84" s="199"/>
      <c r="CT84" s="199"/>
      <c r="CU84" s="199"/>
      <c r="CV84" s="199"/>
      <c r="CW84" s="199"/>
      <c r="CX84" s="199"/>
      <c r="CY84" s="199"/>
      <c r="CZ84" s="199"/>
      <c r="DA84" s="199"/>
      <c r="DB84" s="199"/>
      <c r="DC84" s="199"/>
      <c r="DD84" s="199"/>
      <c r="DE84" s="199"/>
      <c r="DF84" s="199"/>
      <c r="DG84" s="199"/>
      <c r="DH84" s="199"/>
      <c r="DI84" s="199"/>
      <c r="DJ84" s="199"/>
      <c r="DK84" s="199"/>
      <c r="DL84" s="199"/>
      <c r="DM84" s="199"/>
      <c r="DN84" s="199"/>
      <c r="DO84" s="199"/>
      <c r="DP84" s="199"/>
      <c r="DQ84" s="199"/>
      <c r="DR84" s="199"/>
      <c r="DS84" s="199"/>
      <c r="DT84" s="199"/>
      <c r="DU84" s="199"/>
      <c r="DV84" s="199"/>
      <c r="DW84" s="199"/>
      <c r="DX84" s="199"/>
      <c r="DY84" s="199"/>
      <c r="DZ84" s="199"/>
      <c r="EA84" s="199"/>
      <c r="EB84" s="199"/>
      <c r="EC84" s="199"/>
      <c r="ED84" s="199"/>
      <c r="EE84" s="199"/>
      <c r="EF84" s="199"/>
      <c r="EG84" s="199"/>
      <c r="EH84" s="199"/>
      <c r="EI84" s="199"/>
      <c r="EJ84" s="199"/>
      <c r="EK84" s="199"/>
      <c r="EL84" s="199"/>
      <c r="EM84" s="199"/>
      <c r="EN84" s="199"/>
    </row>
    <row r="85" customFormat="false" ht="15" hidden="false" customHeight="true" outlineLevel="0" collapsed="false">
      <c r="A85" s="183" t="s">
        <v>184</v>
      </c>
      <c r="B85" s="184" t="s">
        <v>121</v>
      </c>
      <c r="C85" s="185" t="n">
        <v>78.44</v>
      </c>
      <c r="D85" s="185" t="n">
        <v>80.64</v>
      </c>
      <c r="E85" s="186" t="n">
        <v>0.893</v>
      </c>
      <c r="F85" s="187" t="n">
        <v>31548.7</v>
      </c>
      <c r="G85" s="188" t="s">
        <v>106</v>
      </c>
      <c r="H85" s="189" t="s">
        <v>118</v>
      </c>
      <c r="I85" s="190" t="n">
        <v>10.385</v>
      </c>
      <c r="J85" s="191" t="n">
        <v>0.824</v>
      </c>
      <c r="K85" s="192" t="n">
        <v>0.115</v>
      </c>
      <c r="L85" s="192" t="n">
        <v>0.064</v>
      </c>
      <c r="M85" s="192" t="n">
        <v>0.051</v>
      </c>
      <c r="N85" s="192" t="n">
        <v>0.077</v>
      </c>
      <c r="O85" s="192" t="n">
        <v>1.844</v>
      </c>
      <c r="P85" s="193" t="n">
        <v>2.973</v>
      </c>
      <c r="Q85" s="191" t="n">
        <v>0.769</v>
      </c>
      <c r="R85" s="192" t="n">
        <v>0.359</v>
      </c>
      <c r="S85" s="192" t="n">
        <v>0.31</v>
      </c>
      <c r="T85" s="192" t="n">
        <v>0.115</v>
      </c>
      <c r="U85" s="192" t="n">
        <v>0.077</v>
      </c>
      <c r="V85" s="192" t="n">
        <v>2.069</v>
      </c>
      <c r="W85" s="194" t="n">
        <v>3.698</v>
      </c>
      <c r="X85" s="191" t="n">
        <v>0.824</v>
      </c>
      <c r="Y85" s="192" t="n">
        <v>0.115</v>
      </c>
      <c r="Z85" s="192" t="n">
        <v>0.24</v>
      </c>
      <c r="AA85" s="192" t="n">
        <v>0.19</v>
      </c>
      <c r="AB85" s="192" t="n">
        <v>0.077</v>
      </c>
      <c r="AC85" s="195" t="n">
        <v>1.445</v>
      </c>
      <c r="AD85" s="196" t="n">
        <v>-2.253</v>
      </c>
      <c r="AE85" s="197" t="n">
        <v>1.101</v>
      </c>
      <c r="AF85" s="198" t="n">
        <v>2.559</v>
      </c>
      <c r="AG85" s="90"/>
      <c r="AH85" s="90"/>
      <c r="AI85" s="90"/>
      <c r="AJ85" s="90"/>
      <c r="AK85" s="90"/>
      <c r="AL85" s="90"/>
      <c r="AM85" s="90"/>
      <c r="AN85" s="90"/>
      <c r="AO85" s="90"/>
      <c r="AP85" s="90"/>
      <c r="AQ85" s="199"/>
      <c r="AR85" s="199"/>
      <c r="AS85" s="199"/>
      <c r="AT85" s="199"/>
      <c r="AU85" s="199"/>
      <c r="AV85" s="199"/>
      <c r="AW85" s="199"/>
      <c r="AX85" s="199"/>
      <c r="AY85" s="199"/>
      <c r="AZ85" s="199"/>
      <c r="BA85" s="199"/>
      <c r="BB85" s="199"/>
      <c r="BC85" s="199"/>
      <c r="BD85" s="199"/>
      <c r="BE85" s="199"/>
      <c r="BF85" s="199"/>
      <c r="BG85" s="199"/>
      <c r="BH85" s="199"/>
      <c r="BI85" s="199"/>
      <c r="BJ85" s="199"/>
      <c r="BK85" s="199"/>
      <c r="BL85" s="199"/>
      <c r="BM85" s="199"/>
      <c r="BN85" s="199"/>
      <c r="BO85" s="199"/>
      <c r="BP85" s="199"/>
      <c r="BQ85" s="199"/>
      <c r="BR85" s="199"/>
      <c r="BS85" s="199"/>
      <c r="BT85" s="199"/>
      <c r="BU85" s="199"/>
      <c r="BV85" s="199"/>
      <c r="BW85" s="199"/>
      <c r="BX85" s="199"/>
      <c r="BY85" s="199"/>
      <c r="BZ85" s="199"/>
      <c r="CA85" s="199"/>
      <c r="CB85" s="199"/>
      <c r="CC85" s="199"/>
      <c r="CD85" s="199"/>
      <c r="CE85" s="199"/>
      <c r="CF85" s="199"/>
      <c r="CG85" s="199"/>
      <c r="CH85" s="199"/>
      <c r="CI85" s="199"/>
      <c r="CJ85" s="199"/>
      <c r="CK85" s="199"/>
      <c r="CL85" s="199"/>
      <c r="CM85" s="199"/>
      <c r="CN85" s="199"/>
      <c r="CO85" s="199"/>
      <c r="CP85" s="199"/>
      <c r="CQ85" s="199"/>
      <c r="CR85" s="199"/>
      <c r="CS85" s="199"/>
      <c r="CT85" s="199"/>
      <c r="CU85" s="199"/>
      <c r="CV85" s="199"/>
      <c r="CW85" s="199"/>
      <c r="CX85" s="199"/>
      <c r="CY85" s="199"/>
      <c r="CZ85" s="199"/>
      <c r="DA85" s="199"/>
      <c r="DB85" s="199"/>
      <c r="DC85" s="199"/>
      <c r="DD85" s="199"/>
      <c r="DE85" s="199"/>
      <c r="DF85" s="199"/>
      <c r="DG85" s="199"/>
      <c r="DH85" s="199"/>
      <c r="DI85" s="199"/>
      <c r="DJ85" s="199"/>
      <c r="DK85" s="199"/>
      <c r="DL85" s="199"/>
      <c r="DM85" s="199"/>
      <c r="DN85" s="199"/>
      <c r="DO85" s="199"/>
      <c r="DP85" s="199"/>
      <c r="DQ85" s="199"/>
      <c r="DR85" s="199"/>
      <c r="DS85" s="199"/>
      <c r="DT85" s="199"/>
      <c r="DU85" s="199"/>
      <c r="DV85" s="199"/>
      <c r="DW85" s="199"/>
      <c r="DX85" s="199"/>
      <c r="DY85" s="199"/>
      <c r="DZ85" s="199"/>
      <c r="EA85" s="199"/>
      <c r="EB85" s="199"/>
      <c r="EC85" s="199"/>
      <c r="ED85" s="199"/>
      <c r="EE85" s="199"/>
      <c r="EF85" s="199"/>
      <c r="EG85" s="199"/>
      <c r="EH85" s="199"/>
      <c r="EI85" s="199"/>
      <c r="EJ85" s="199"/>
      <c r="EK85" s="199"/>
      <c r="EL85" s="199"/>
      <c r="EM85" s="199"/>
      <c r="EN85" s="199"/>
    </row>
    <row r="86" customFormat="false" ht="15" hidden="false" customHeight="true" outlineLevel="0" collapsed="false">
      <c r="A86" s="183" t="s">
        <v>185</v>
      </c>
      <c r="B86" s="184" t="s">
        <v>126</v>
      </c>
      <c r="C86" s="185"/>
      <c r="D86" s="185" t="n">
        <v>75.34</v>
      </c>
      <c r="E86" s="186" t="n">
        <v>0.793</v>
      </c>
      <c r="F86" s="187" t="n">
        <v>16103.5</v>
      </c>
      <c r="G86" s="188" t="s">
        <v>105</v>
      </c>
      <c r="H86" s="189" t="s">
        <v>116</v>
      </c>
      <c r="I86" s="190" t="n">
        <v>0.125438</v>
      </c>
      <c r="J86" s="191"/>
      <c r="K86" s="192"/>
      <c r="L86" s="192"/>
      <c r="M86" s="192"/>
      <c r="N86" s="192"/>
      <c r="O86" s="192"/>
      <c r="P86" s="193" t="n">
        <v>1.573</v>
      </c>
      <c r="Q86" s="191"/>
      <c r="R86" s="192"/>
      <c r="S86" s="192"/>
      <c r="T86" s="192"/>
      <c r="U86" s="192"/>
      <c r="V86" s="192"/>
      <c r="W86" s="194" t="n">
        <v>3.005</v>
      </c>
      <c r="X86" s="191"/>
      <c r="Y86" s="192"/>
      <c r="Z86" s="192"/>
      <c r="AA86" s="192"/>
      <c r="AB86" s="192"/>
      <c r="AC86" s="195" t="n">
        <v>1.56</v>
      </c>
      <c r="AD86" s="196" t="n">
        <v>-1.445</v>
      </c>
      <c r="AE86" s="197" t="n">
        <v>0.895</v>
      </c>
      <c r="AF86" s="198" t="n">
        <v>1.926</v>
      </c>
      <c r="AG86" s="90"/>
      <c r="AH86" s="90"/>
      <c r="AI86" s="90"/>
      <c r="AJ86" s="90"/>
      <c r="AK86" s="90"/>
      <c r="AL86" s="90"/>
      <c r="AM86" s="90"/>
      <c r="AN86" s="90"/>
      <c r="AO86" s="90"/>
      <c r="AP86" s="90"/>
      <c r="AQ86" s="199"/>
      <c r="AR86" s="199"/>
      <c r="AS86" s="199"/>
      <c r="AT86" s="199"/>
      <c r="AU86" s="199"/>
      <c r="AV86" s="199"/>
      <c r="AW86" s="199"/>
      <c r="AX86" s="199"/>
      <c r="AY86" s="199"/>
      <c r="AZ86" s="199"/>
      <c r="BA86" s="199"/>
      <c r="BB86" s="199"/>
      <c r="BC86" s="199"/>
      <c r="BD86" s="199"/>
      <c r="BE86" s="199"/>
      <c r="BF86" s="199"/>
      <c r="BG86" s="199"/>
      <c r="BH86" s="199"/>
      <c r="BI86" s="199"/>
      <c r="BJ86" s="199"/>
      <c r="BK86" s="199"/>
      <c r="BL86" s="199"/>
      <c r="BM86" s="199"/>
      <c r="BN86" s="199"/>
      <c r="BO86" s="199"/>
      <c r="BP86" s="199"/>
      <c r="BQ86" s="199"/>
      <c r="BR86" s="199"/>
      <c r="BS86" s="199"/>
      <c r="BT86" s="199"/>
      <c r="BU86" s="199"/>
      <c r="BV86" s="199"/>
      <c r="BW86" s="199"/>
      <c r="BX86" s="199"/>
      <c r="BY86" s="199"/>
      <c r="BZ86" s="199"/>
      <c r="CA86" s="199"/>
      <c r="CB86" s="199"/>
      <c r="CC86" s="199"/>
      <c r="CD86" s="199"/>
      <c r="CE86" s="199"/>
      <c r="CF86" s="199"/>
      <c r="CG86" s="199"/>
      <c r="CH86" s="199"/>
      <c r="CI86" s="199"/>
      <c r="CJ86" s="199"/>
      <c r="CK86" s="199"/>
      <c r="CL86" s="199"/>
      <c r="CM86" s="199"/>
      <c r="CN86" s="199"/>
      <c r="CO86" s="199"/>
      <c r="CP86" s="199"/>
      <c r="CQ86" s="199"/>
      <c r="CR86" s="199"/>
      <c r="CS86" s="199"/>
      <c r="CT86" s="199"/>
      <c r="CU86" s="199"/>
      <c r="CV86" s="199"/>
      <c r="CW86" s="199"/>
      <c r="CX86" s="199"/>
      <c r="CY86" s="199"/>
      <c r="CZ86" s="199"/>
      <c r="DA86" s="199"/>
      <c r="DB86" s="199"/>
      <c r="DC86" s="199"/>
      <c r="DD86" s="199"/>
      <c r="DE86" s="199"/>
      <c r="DF86" s="199"/>
      <c r="DG86" s="199"/>
      <c r="DH86" s="199"/>
      <c r="DI86" s="199"/>
      <c r="DJ86" s="199"/>
      <c r="DK86" s="199"/>
      <c r="DL86" s="199"/>
      <c r="DM86" s="199"/>
      <c r="DN86" s="199"/>
      <c r="DO86" s="199"/>
      <c r="DP86" s="199"/>
      <c r="DQ86" s="199"/>
      <c r="DR86" s="199"/>
      <c r="DS86" s="199"/>
      <c r="DT86" s="199"/>
      <c r="DU86" s="199"/>
      <c r="DV86" s="199"/>
      <c r="DW86" s="199"/>
      <c r="DX86" s="199"/>
      <c r="DY86" s="199"/>
      <c r="DZ86" s="199"/>
      <c r="EA86" s="199"/>
      <c r="EB86" s="199"/>
      <c r="EC86" s="199"/>
      <c r="ED86" s="199"/>
      <c r="EE86" s="199"/>
      <c r="EF86" s="199"/>
      <c r="EG86" s="199"/>
      <c r="EH86" s="199"/>
      <c r="EI86" s="199"/>
      <c r="EJ86" s="199"/>
      <c r="EK86" s="199"/>
      <c r="EL86" s="199"/>
      <c r="EM86" s="199"/>
      <c r="EN86" s="199"/>
    </row>
    <row r="87" customFormat="false" ht="15" hidden="false" customHeight="true" outlineLevel="0" collapsed="false">
      <c r="A87" s="183" t="s">
        <v>186</v>
      </c>
      <c r="B87" s="184" t="s">
        <v>121</v>
      </c>
      <c r="C87" s="185" t="n">
        <v>59.28</v>
      </c>
      <c r="D87" s="185" t="n">
        <v>68.67</v>
      </c>
      <c r="E87" s="186" t="n">
        <v>0.629</v>
      </c>
      <c r="F87" s="187" t="n">
        <v>8533.21</v>
      </c>
      <c r="G87" s="188" t="s">
        <v>105</v>
      </c>
      <c r="H87" s="189" t="s">
        <v>114</v>
      </c>
      <c r="I87" s="190" t="n">
        <v>17.8439</v>
      </c>
      <c r="J87" s="191" t="n">
        <v>0.354</v>
      </c>
      <c r="K87" s="192" t="n">
        <v>0.139</v>
      </c>
      <c r="L87" s="192" t="n">
        <v>0.512</v>
      </c>
      <c r="M87" s="192" t="n">
        <v>0.068</v>
      </c>
      <c r="N87" s="192" t="n">
        <v>0.051</v>
      </c>
      <c r="O87" s="192" t="n">
        <v>0.361</v>
      </c>
      <c r="P87" s="193" t="n">
        <v>1.485</v>
      </c>
      <c r="Q87" s="191" t="n">
        <v>0.408</v>
      </c>
      <c r="R87" s="192" t="n">
        <v>0.163</v>
      </c>
      <c r="S87" s="192" t="n">
        <v>0.62</v>
      </c>
      <c r="T87" s="192" t="n">
        <v>0.097</v>
      </c>
      <c r="U87" s="192" t="n">
        <v>0.051</v>
      </c>
      <c r="V87" s="192" t="n">
        <v>0.753</v>
      </c>
      <c r="W87" s="194" t="n">
        <v>2.092</v>
      </c>
      <c r="X87" s="191" t="n">
        <v>0.354</v>
      </c>
      <c r="Y87" s="192" t="n">
        <v>0.139</v>
      </c>
      <c r="Z87" s="192" t="n">
        <v>0.28</v>
      </c>
      <c r="AA87" s="192" t="n">
        <v>0.039</v>
      </c>
      <c r="AB87" s="192" t="n">
        <v>0.051</v>
      </c>
      <c r="AC87" s="195" t="n">
        <v>0.864</v>
      </c>
      <c r="AD87" s="196" t="n">
        <v>-1.228</v>
      </c>
      <c r="AE87" s="197" t="n">
        <v>0.623</v>
      </c>
      <c r="AF87" s="198" t="n">
        <v>2.421</v>
      </c>
      <c r="AG87" s="90"/>
      <c r="AH87" s="90"/>
      <c r="AI87" s="90"/>
      <c r="AJ87" s="90"/>
      <c r="AK87" s="90"/>
      <c r="AL87" s="90"/>
      <c r="AM87" s="90"/>
      <c r="AN87" s="90"/>
      <c r="AO87" s="90"/>
      <c r="AP87" s="90"/>
      <c r="AQ87" s="199"/>
      <c r="AR87" s="199"/>
      <c r="AS87" s="199"/>
      <c r="AT87" s="199"/>
      <c r="AU87" s="199"/>
      <c r="AV87" s="199"/>
      <c r="AW87" s="199"/>
      <c r="AX87" s="199"/>
      <c r="AY87" s="199"/>
      <c r="AZ87" s="199"/>
      <c r="BA87" s="199"/>
      <c r="BB87" s="199"/>
      <c r="BC87" s="199"/>
      <c r="BD87" s="199"/>
      <c r="BE87" s="199"/>
      <c r="BF87" s="199"/>
      <c r="BG87" s="199"/>
      <c r="BH87" s="199"/>
      <c r="BI87" s="199"/>
      <c r="BJ87" s="199"/>
      <c r="BK87" s="199"/>
      <c r="BL87" s="199"/>
      <c r="BM87" s="199"/>
      <c r="BN87" s="199"/>
      <c r="BO87" s="199"/>
      <c r="BP87" s="199"/>
      <c r="BQ87" s="199"/>
      <c r="BR87" s="199"/>
      <c r="BS87" s="199"/>
      <c r="BT87" s="199"/>
      <c r="BU87" s="199"/>
      <c r="BV87" s="199"/>
      <c r="BW87" s="199"/>
      <c r="BX87" s="199"/>
      <c r="BY87" s="199"/>
      <c r="BZ87" s="199"/>
      <c r="CA87" s="199"/>
      <c r="CB87" s="199"/>
      <c r="CC87" s="199"/>
      <c r="CD87" s="199"/>
      <c r="CE87" s="199"/>
      <c r="CF87" s="199"/>
      <c r="CG87" s="199"/>
      <c r="CH87" s="199"/>
      <c r="CI87" s="199"/>
      <c r="CJ87" s="199"/>
      <c r="CK87" s="199"/>
      <c r="CL87" s="199"/>
      <c r="CM87" s="199"/>
      <c r="CN87" s="199"/>
      <c r="CO87" s="199"/>
      <c r="CP87" s="199"/>
      <c r="CQ87" s="199"/>
      <c r="CR87" s="199"/>
      <c r="CS87" s="199"/>
      <c r="CT87" s="199"/>
      <c r="CU87" s="199"/>
      <c r="CV87" s="199"/>
      <c r="CW87" s="199"/>
      <c r="CX87" s="199"/>
      <c r="CY87" s="199"/>
      <c r="CZ87" s="199"/>
      <c r="DA87" s="199"/>
      <c r="DB87" s="199"/>
      <c r="DC87" s="199"/>
      <c r="DD87" s="199"/>
      <c r="DE87" s="199"/>
      <c r="DF87" s="199"/>
      <c r="DG87" s="199"/>
      <c r="DH87" s="199"/>
      <c r="DI87" s="199"/>
      <c r="DJ87" s="199"/>
      <c r="DK87" s="199"/>
      <c r="DL87" s="199"/>
      <c r="DM87" s="199"/>
      <c r="DN87" s="199"/>
      <c r="DO87" s="199"/>
      <c r="DP87" s="199"/>
      <c r="DQ87" s="199"/>
      <c r="DR87" s="199"/>
      <c r="DS87" s="199"/>
      <c r="DT87" s="199"/>
      <c r="DU87" s="199"/>
      <c r="DV87" s="199"/>
      <c r="DW87" s="199"/>
      <c r="DX87" s="199"/>
      <c r="DY87" s="199"/>
      <c r="DZ87" s="199"/>
      <c r="EA87" s="199"/>
      <c r="EB87" s="199"/>
      <c r="EC87" s="199"/>
      <c r="ED87" s="199"/>
      <c r="EE87" s="199"/>
      <c r="EF87" s="199"/>
      <c r="EG87" s="199"/>
      <c r="EH87" s="199"/>
      <c r="EI87" s="199"/>
      <c r="EJ87" s="199"/>
      <c r="EK87" s="199"/>
      <c r="EL87" s="199"/>
      <c r="EM87" s="199"/>
      <c r="EN87" s="199"/>
    </row>
    <row r="88" customFormat="false" ht="15" hidden="false" customHeight="true" outlineLevel="0" collapsed="false">
      <c r="A88" s="183" t="s">
        <v>187</v>
      </c>
      <c r="B88" s="184" t="s">
        <v>121</v>
      </c>
      <c r="C88" s="185" t="n">
        <v>55.45</v>
      </c>
      <c r="D88" s="185" t="n">
        <v>58.99</v>
      </c>
      <c r="E88" s="186" t="n">
        <v>0.471</v>
      </c>
      <c r="F88" s="187" t="n">
        <v>2567.19</v>
      </c>
      <c r="G88" s="188" t="s">
        <v>103</v>
      </c>
      <c r="H88" s="189" t="s">
        <v>112</v>
      </c>
      <c r="I88" s="190" t="n">
        <v>13.8593</v>
      </c>
      <c r="J88" s="191" t="n">
        <v>0.32</v>
      </c>
      <c r="K88" s="192" t="n">
        <v>0.54</v>
      </c>
      <c r="L88" s="192" t="n">
        <v>0.384</v>
      </c>
      <c r="M88" s="192" t="n">
        <v>0.114</v>
      </c>
      <c r="N88" s="192" t="n">
        <v>0.044</v>
      </c>
      <c r="O88" s="192" t="n">
        <v>0.151</v>
      </c>
      <c r="P88" s="193" t="n">
        <v>1.553</v>
      </c>
      <c r="Q88" s="191" t="n">
        <v>0.432</v>
      </c>
      <c r="R88" s="192" t="n">
        <v>0.545</v>
      </c>
      <c r="S88" s="192" t="n">
        <v>0.385</v>
      </c>
      <c r="T88" s="192" t="n">
        <v>0.113</v>
      </c>
      <c r="U88" s="192" t="n">
        <v>0.044</v>
      </c>
      <c r="V88" s="192" t="n">
        <v>0.162</v>
      </c>
      <c r="W88" s="194" t="n">
        <v>1.682</v>
      </c>
      <c r="X88" s="191" t="n">
        <v>0.32</v>
      </c>
      <c r="Y88" s="192" t="n">
        <v>0.62</v>
      </c>
      <c r="Z88" s="192" t="n">
        <v>0.505</v>
      </c>
      <c r="AA88" s="192" t="n">
        <v>0.251</v>
      </c>
      <c r="AB88" s="192" t="n">
        <v>0.044</v>
      </c>
      <c r="AC88" s="195" t="n">
        <v>1.74</v>
      </c>
      <c r="AD88" s="196" t="n">
        <v>0.0580000000000001</v>
      </c>
      <c r="AE88" s="197" t="n">
        <v>0.501</v>
      </c>
      <c r="AF88" s="198" t="n">
        <v>0.967</v>
      </c>
      <c r="AG88" s="90"/>
      <c r="AH88" s="90"/>
      <c r="AI88" s="90"/>
      <c r="AJ88" s="90"/>
      <c r="AK88" s="90"/>
      <c r="AL88" s="90"/>
      <c r="AM88" s="90"/>
      <c r="AN88" s="90"/>
      <c r="AO88" s="90"/>
      <c r="AP88" s="90"/>
      <c r="AQ88" s="199"/>
      <c r="AR88" s="199"/>
      <c r="AS88" s="199"/>
      <c r="AT88" s="199"/>
      <c r="AU88" s="199"/>
      <c r="AV88" s="199"/>
      <c r="AW88" s="199"/>
      <c r="AX88" s="199"/>
      <c r="AY88" s="199"/>
      <c r="AZ88" s="199"/>
      <c r="BA88" s="199"/>
      <c r="BB88" s="199"/>
      <c r="BC88" s="199"/>
      <c r="BD88" s="199"/>
      <c r="BE88" s="199"/>
      <c r="BF88" s="199"/>
      <c r="BG88" s="199"/>
      <c r="BH88" s="199"/>
      <c r="BI88" s="199"/>
      <c r="BJ88" s="199"/>
      <c r="BK88" s="199"/>
      <c r="BL88" s="199"/>
      <c r="BM88" s="199"/>
      <c r="BN88" s="199"/>
      <c r="BO88" s="199"/>
      <c r="BP88" s="199"/>
      <c r="BQ88" s="199"/>
      <c r="BR88" s="199"/>
      <c r="BS88" s="199"/>
      <c r="BT88" s="199"/>
      <c r="BU88" s="199"/>
      <c r="BV88" s="199"/>
      <c r="BW88" s="199"/>
      <c r="BX88" s="199"/>
      <c r="BY88" s="199"/>
      <c r="BZ88" s="199"/>
      <c r="CA88" s="199"/>
      <c r="CB88" s="199"/>
      <c r="CC88" s="199"/>
      <c r="CD88" s="199"/>
      <c r="CE88" s="199"/>
      <c r="CF88" s="199"/>
      <c r="CG88" s="199"/>
      <c r="CH88" s="199"/>
      <c r="CI88" s="199"/>
      <c r="CJ88" s="199"/>
      <c r="CK88" s="199"/>
      <c r="CL88" s="199"/>
      <c r="CM88" s="199"/>
      <c r="CN88" s="199"/>
      <c r="CO88" s="199"/>
      <c r="CP88" s="199"/>
      <c r="CQ88" s="199"/>
      <c r="CR88" s="199"/>
      <c r="CS88" s="199"/>
      <c r="CT88" s="199"/>
      <c r="CU88" s="199"/>
      <c r="CV88" s="199"/>
      <c r="CW88" s="199"/>
      <c r="CX88" s="199"/>
      <c r="CY88" s="199"/>
      <c r="CZ88" s="199"/>
      <c r="DA88" s="199"/>
      <c r="DB88" s="199"/>
      <c r="DC88" s="199"/>
      <c r="DD88" s="199"/>
      <c r="DE88" s="199"/>
      <c r="DF88" s="199"/>
      <c r="DG88" s="199"/>
      <c r="DH88" s="199"/>
      <c r="DI88" s="199"/>
      <c r="DJ88" s="199"/>
      <c r="DK88" s="199"/>
      <c r="DL88" s="199"/>
      <c r="DM88" s="199"/>
      <c r="DN88" s="199"/>
      <c r="DO88" s="199"/>
      <c r="DP88" s="199"/>
      <c r="DQ88" s="199"/>
      <c r="DR88" s="199"/>
      <c r="DS88" s="199"/>
      <c r="DT88" s="199"/>
      <c r="DU88" s="199"/>
      <c r="DV88" s="199"/>
      <c r="DW88" s="199"/>
      <c r="DX88" s="199"/>
      <c r="DY88" s="199"/>
      <c r="DZ88" s="199"/>
      <c r="EA88" s="199"/>
      <c r="EB88" s="199"/>
      <c r="EC88" s="199"/>
      <c r="ED88" s="199"/>
      <c r="EE88" s="199"/>
      <c r="EF88" s="199"/>
      <c r="EG88" s="199"/>
      <c r="EH88" s="199"/>
      <c r="EI88" s="199"/>
      <c r="EJ88" s="199"/>
      <c r="EK88" s="199"/>
      <c r="EL88" s="199"/>
      <c r="EM88" s="199"/>
      <c r="EN88" s="199"/>
    </row>
    <row r="89" customFormat="false" ht="15" hidden="false" customHeight="true" outlineLevel="0" collapsed="false">
      <c r="A89" s="183" t="s">
        <v>188</v>
      </c>
      <c r="B89" s="184" t="s">
        <v>121</v>
      </c>
      <c r="C89" s="185" t="n">
        <v>51.59</v>
      </c>
      <c r="D89" s="185" t="n">
        <v>59.86</v>
      </c>
      <c r="E89" s="186" t="n">
        <v>0.483</v>
      </c>
      <c r="F89" s="187" t="n">
        <v>2465.57</v>
      </c>
      <c r="G89" s="188" t="s">
        <v>103</v>
      </c>
      <c r="H89" s="189" t="s">
        <v>112</v>
      </c>
      <c r="I89" s="190" t="n">
        <v>2.10557</v>
      </c>
      <c r="J89" s="191" t="n">
        <v>0.401</v>
      </c>
      <c r="K89" s="192" t="n">
        <v>0.077</v>
      </c>
      <c r="L89" s="192" t="n">
        <v>0.604</v>
      </c>
      <c r="M89" s="192" t="n">
        <v>0.098</v>
      </c>
      <c r="N89" s="192" t="n">
        <v>0.068</v>
      </c>
      <c r="O89" s="192" t="n">
        <v>0.055</v>
      </c>
      <c r="P89" s="193" t="n">
        <v>1.303</v>
      </c>
      <c r="Q89" s="191" t="n">
        <v>0.22</v>
      </c>
      <c r="R89" s="192" t="n">
        <v>0.08</v>
      </c>
      <c r="S89" s="192" t="n">
        <v>0.604</v>
      </c>
      <c r="T89" s="192" t="n">
        <v>0.072</v>
      </c>
      <c r="U89" s="192" t="n">
        <v>0.068</v>
      </c>
      <c r="V89" s="192" t="n">
        <v>0.101</v>
      </c>
      <c r="W89" s="194" t="n">
        <v>1.144</v>
      </c>
      <c r="X89" s="191" t="n">
        <v>0.401</v>
      </c>
      <c r="Y89" s="192" t="n">
        <v>0.077</v>
      </c>
      <c r="Z89" s="192" t="n">
        <v>0.266</v>
      </c>
      <c r="AA89" s="192" t="n">
        <v>1.413</v>
      </c>
      <c r="AB89" s="192" t="n">
        <v>0.068</v>
      </c>
      <c r="AC89" s="195" t="n">
        <v>2.226</v>
      </c>
      <c r="AD89" s="196" t="n">
        <v>1.082</v>
      </c>
      <c r="AE89" s="197" t="n">
        <v>0.341</v>
      </c>
      <c r="AF89" s="198" t="n">
        <v>0.514</v>
      </c>
      <c r="AG89" s="90"/>
      <c r="AH89" s="90"/>
      <c r="AI89" s="90"/>
      <c r="AJ89" s="90"/>
      <c r="AK89" s="90"/>
      <c r="AL89" s="90"/>
      <c r="AM89" s="90"/>
      <c r="AN89" s="90"/>
      <c r="AO89" s="90"/>
      <c r="AP89" s="90"/>
      <c r="AQ89" s="199"/>
      <c r="AR89" s="199"/>
      <c r="AS89" s="199"/>
      <c r="AT89" s="199"/>
      <c r="AU89" s="199"/>
      <c r="AV89" s="199"/>
      <c r="AW89" s="199"/>
      <c r="AX89" s="199"/>
      <c r="AY89" s="199"/>
      <c r="AZ89" s="199"/>
      <c r="BA89" s="199"/>
      <c r="BB89" s="199"/>
      <c r="BC89" s="199"/>
      <c r="BD89" s="199"/>
      <c r="BE89" s="199"/>
      <c r="BF89" s="199"/>
      <c r="BG89" s="199"/>
      <c r="BH89" s="199"/>
      <c r="BI89" s="199"/>
      <c r="BJ89" s="199"/>
      <c r="BK89" s="199"/>
      <c r="BL89" s="199"/>
      <c r="BM89" s="199"/>
      <c r="BN89" s="199"/>
      <c r="BO89" s="199"/>
      <c r="BP89" s="199"/>
      <c r="BQ89" s="199"/>
      <c r="BR89" s="199"/>
      <c r="BS89" s="199"/>
      <c r="BT89" s="199"/>
      <c r="BU89" s="199"/>
      <c r="BV89" s="199"/>
      <c r="BW89" s="199"/>
      <c r="BX89" s="199"/>
      <c r="BY89" s="199"/>
      <c r="BZ89" s="199"/>
      <c r="CA89" s="199"/>
      <c r="CB89" s="199"/>
      <c r="CC89" s="199"/>
      <c r="CD89" s="199"/>
      <c r="CE89" s="199"/>
      <c r="CF89" s="199"/>
      <c r="CG89" s="199"/>
      <c r="CH89" s="199"/>
      <c r="CI89" s="199"/>
      <c r="CJ89" s="199"/>
      <c r="CK89" s="199"/>
      <c r="CL89" s="199"/>
      <c r="CM89" s="199"/>
      <c r="CN89" s="199"/>
      <c r="CO89" s="199"/>
      <c r="CP89" s="199"/>
      <c r="CQ89" s="199"/>
      <c r="CR89" s="199"/>
      <c r="CS89" s="199"/>
      <c r="CT89" s="199"/>
      <c r="CU89" s="199"/>
      <c r="CV89" s="199"/>
      <c r="CW89" s="199"/>
      <c r="CX89" s="199"/>
      <c r="CY89" s="199"/>
      <c r="CZ89" s="199"/>
      <c r="DA89" s="199"/>
      <c r="DB89" s="199"/>
      <c r="DC89" s="199"/>
      <c r="DD89" s="199"/>
      <c r="DE89" s="199"/>
      <c r="DF89" s="199"/>
      <c r="DG89" s="199"/>
      <c r="DH89" s="199"/>
      <c r="DI89" s="199"/>
      <c r="DJ89" s="199"/>
      <c r="DK89" s="199"/>
      <c r="DL89" s="199"/>
      <c r="DM89" s="199"/>
      <c r="DN89" s="199"/>
      <c r="DO89" s="199"/>
      <c r="DP89" s="199"/>
      <c r="DQ89" s="199"/>
      <c r="DR89" s="199"/>
      <c r="DS89" s="199"/>
      <c r="DT89" s="199"/>
      <c r="DU89" s="199"/>
      <c r="DV89" s="199"/>
      <c r="DW89" s="199"/>
      <c r="DX89" s="199"/>
      <c r="DY89" s="199"/>
      <c r="DZ89" s="199"/>
      <c r="EA89" s="199"/>
      <c r="EB89" s="199"/>
      <c r="EC89" s="199"/>
      <c r="ED89" s="199"/>
      <c r="EE89" s="199"/>
      <c r="EF89" s="199"/>
      <c r="EG89" s="199"/>
      <c r="EH89" s="199"/>
      <c r="EI89" s="199"/>
      <c r="EJ89" s="199"/>
      <c r="EK89" s="199"/>
      <c r="EL89" s="199"/>
      <c r="EM89" s="199"/>
      <c r="EN89" s="199"/>
    </row>
    <row r="90" customFormat="false" ht="15" hidden="false" customHeight="true" outlineLevel="0" collapsed="false">
      <c r="A90" s="183" t="s">
        <v>189</v>
      </c>
      <c r="B90" s="184" t="s">
        <v>121</v>
      </c>
      <c r="C90" s="185" t="n">
        <v>68.12</v>
      </c>
      <c r="D90" s="185" t="n">
        <v>65.99</v>
      </c>
      <c r="E90" s="186" t="n">
        <v>0.742</v>
      </c>
      <c r="F90" s="187" t="n">
        <v>36162.4</v>
      </c>
      <c r="G90" s="188" t="s">
        <v>110</v>
      </c>
      <c r="H90" s="189" t="s">
        <v>114</v>
      </c>
      <c r="I90" s="190" t="n">
        <v>0.808726</v>
      </c>
      <c r="J90" s="191" t="n">
        <v>1.633</v>
      </c>
      <c r="K90" s="192" t="n">
        <v>0.222</v>
      </c>
      <c r="L90" s="192" t="n">
        <v>0.669</v>
      </c>
      <c r="M90" s="192" t="n">
        <v>0.076</v>
      </c>
      <c r="N90" s="192" t="n">
        <v>0.091</v>
      </c>
      <c r="O90" s="192" t="n">
        <v>1.333</v>
      </c>
      <c r="P90" s="193" t="n">
        <v>4.024</v>
      </c>
      <c r="Q90" s="191" t="n">
        <v>0.987</v>
      </c>
      <c r="R90" s="192" t="n">
        <v>0.26</v>
      </c>
      <c r="S90" s="192" t="n">
        <v>0.563</v>
      </c>
      <c r="T90" s="192" t="n">
        <v>0.074</v>
      </c>
      <c r="U90" s="192" t="n">
        <v>0.091</v>
      </c>
      <c r="V90" s="192" t="n">
        <v>0.463</v>
      </c>
      <c r="W90" s="194" t="n">
        <v>2.438</v>
      </c>
      <c r="X90" s="191" t="n">
        <v>1.633</v>
      </c>
      <c r="Y90" s="192" t="n">
        <v>0.769</v>
      </c>
      <c r="Z90" s="192" t="n">
        <v>64.706</v>
      </c>
      <c r="AA90" s="192" t="n">
        <v>5.02</v>
      </c>
      <c r="AB90" s="192" t="n">
        <v>0.091</v>
      </c>
      <c r="AC90" s="195" t="n">
        <v>72.219</v>
      </c>
      <c r="AD90" s="196" t="n">
        <v>69.781</v>
      </c>
      <c r="AE90" s="197" t="n">
        <v>0.726</v>
      </c>
      <c r="AF90" s="198" t="n">
        <v>0.034</v>
      </c>
      <c r="AG90" s="90"/>
      <c r="AH90" s="90"/>
      <c r="AI90" s="90"/>
      <c r="AJ90" s="90"/>
      <c r="AK90" s="90"/>
      <c r="AL90" s="90"/>
      <c r="AM90" s="90"/>
      <c r="AN90" s="90"/>
      <c r="AO90" s="90"/>
      <c r="AP90" s="90"/>
      <c r="AQ90" s="199"/>
      <c r="AR90" s="199"/>
      <c r="AS90" s="199"/>
      <c r="AT90" s="199"/>
      <c r="AU90" s="199"/>
      <c r="AV90" s="199"/>
      <c r="AW90" s="199"/>
      <c r="AX90" s="199"/>
      <c r="AY90" s="199"/>
      <c r="AZ90" s="199"/>
      <c r="BA90" s="199"/>
      <c r="BB90" s="199"/>
      <c r="BC90" s="199"/>
      <c r="BD90" s="199"/>
      <c r="BE90" s="199"/>
      <c r="BF90" s="199"/>
      <c r="BG90" s="199"/>
      <c r="BH90" s="199"/>
      <c r="BI90" s="199"/>
      <c r="BJ90" s="199"/>
      <c r="BK90" s="199"/>
      <c r="BL90" s="199"/>
      <c r="BM90" s="199"/>
      <c r="BN90" s="199"/>
      <c r="BO90" s="199"/>
      <c r="BP90" s="199"/>
      <c r="BQ90" s="199"/>
      <c r="BR90" s="199"/>
      <c r="BS90" s="199"/>
      <c r="BT90" s="199"/>
      <c r="BU90" s="199"/>
      <c r="BV90" s="199"/>
      <c r="BW90" s="199"/>
      <c r="BX90" s="199"/>
      <c r="BY90" s="199"/>
      <c r="BZ90" s="199"/>
      <c r="CA90" s="199"/>
      <c r="CB90" s="199"/>
      <c r="CC90" s="199"/>
      <c r="CD90" s="199"/>
      <c r="CE90" s="199"/>
      <c r="CF90" s="199"/>
      <c r="CG90" s="199"/>
      <c r="CH90" s="199"/>
      <c r="CI90" s="199"/>
      <c r="CJ90" s="199"/>
      <c r="CK90" s="199"/>
      <c r="CL90" s="199"/>
      <c r="CM90" s="199"/>
      <c r="CN90" s="199"/>
      <c r="CO90" s="199"/>
      <c r="CP90" s="199"/>
      <c r="CQ90" s="199"/>
      <c r="CR90" s="199"/>
      <c r="CS90" s="199"/>
      <c r="CT90" s="199"/>
      <c r="CU90" s="199"/>
      <c r="CV90" s="199"/>
      <c r="CW90" s="199"/>
      <c r="CX90" s="199"/>
      <c r="CY90" s="199"/>
      <c r="CZ90" s="199"/>
      <c r="DA90" s="199"/>
      <c r="DB90" s="199"/>
      <c r="DC90" s="199"/>
      <c r="DD90" s="199"/>
      <c r="DE90" s="199"/>
      <c r="DF90" s="199"/>
      <c r="DG90" s="199"/>
      <c r="DH90" s="199"/>
      <c r="DI90" s="199"/>
      <c r="DJ90" s="199"/>
      <c r="DK90" s="199"/>
      <c r="DL90" s="199"/>
      <c r="DM90" s="199"/>
      <c r="DN90" s="199"/>
      <c r="DO90" s="199"/>
      <c r="DP90" s="199"/>
      <c r="DQ90" s="199"/>
      <c r="DR90" s="199"/>
      <c r="DS90" s="199"/>
      <c r="DT90" s="199"/>
      <c r="DU90" s="199"/>
      <c r="DV90" s="199"/>
      <c r="DW90" s="199"/>
      <c r="DX90" s="199"/>
      <c r="DY90" s="199"/>
      <c r="DZ90" s="199"/>
      <c r="EA90" s="199"/>
      <c r="EB90" s="199"/>
      <c r="EC90" s="199"/>
      <c r="ED90" s="199"/>
      <c r="EE90" s="199"/>
      <c r="EF90" s="199"/>
      <c r="EG90" s="199"/>
      <c r="EH90" s="199"/>
      <c r="EI90" s="199"/>
      <c r="EJ90" s="199"/>
      <c r="EK90" s="199"/>
      <c r="EL90" s="199"/>
      <c r="EM90" s="199"/>
      <c r="EN90" s="199"/>
    </row>
    <row r="91" customFormat="false" ht="15" hidden="false" customHeight="true" outlineLevel="0" collapsed="false">
      <c r="A91" s="183" t="s">
        <v>190</v>
      </c>
      <c r="B91" s="184" t="s">
        <v>121</v>
      </c>
      <c r="C91" s="185" t="n">
        <v>52.9</v>
      </c>
      <c r="D91" s="185" t="n">
        <v>63.73</v>
      </c>
      <c r="E91" s="186" t="n">
        <v>0.552</v>
      </c>
      <c r="F91" s="187" t="n">
        <v>2677.36</v>
      </c>
      <c r="G91" s="188" t="s">
        <v>105</v>
      </c>
      <c r="H91" s="189" t="s">
        <v>112</v>
      </c>
      <c r="I91" s="190" t="n">
        <v>11.585</v>
      </c>
      <c r="J91" s="191" t="n">
        <v>0.097</v>
      </c>
      <c r="K91" s="192" t="n">
        <v>0.041</v>
      </c>
      <c r="L91" s="192" t="n">
        <v>0.087</v>
      </c>
      <c r="M91" s="192" t="n">
        <v>0.003</v>
      </c>
      <c r="N91" s="192" t="n">
        <v>0.02</v>
      </c>
      <c r="O91" s="192" t="n">
        <v>0.097</v>
      </c>
      <c r="P91" s="193" t="n">
        <v>0.345</v>
      </c>
      <c r="Q91" s="191" t="n">
        <v>0.221</v>
      </c>
      <c r="R91" s="192" t="n">
        <v>0.042</v>
      </c>
      <c r="S91" s="192" t="n">
        <v>0.095</v>
      </c>
      <c r="T91" s="192" t="n">
        <v>0.022</v>
      </c>
      <c r="U91" s="192" t="n">
        <v>0.02</v>
      </c>
      <c r="V91" s="192" t="n">
        <v>0.098</v>
      </c>
      <c r="W91" s="194" t="n">
        <v>0.499</v>
      </c>
      <c r="X91" s="191" t="n">
        <v>0.097</v>
      </c>
      <c r="Y91" s="192" t="n">
        <v>0.041</v>
      </c>
      <c r="Z91" s="192" t="n">
        <v>0.025</v>
      </c>
      <c r="AA91" s="192" t="n">
        <v>0.011</v>
      </c>
      <c r="AB91" s="192" t="n">
        <v>0.02</v>
      </c>
      <c r="AC91" s="195" t="n">
        <v>0.194</v>
      </c>
      <c r="AD91" s="196" t="n">
        <v>-0.305</v>
      </c>
      <c r="AE91" s="197" t="n">
        <v>0.149</v>
      </c>
      <c r="AF91" s="198" t="n">
        <v>2.572</v>
      </c>
      <c r="AG91" s="90"/>
      <c r="AH91" s="90"/>
      <c r="AI91" s="90"/>
      <c r="AJ91" s="90"/>
      <c r="AK91" s="90"/>
      <c r="AL91" s="90"/>
      <c r="AM91" s="90"/>
      <c r="AN91" s="90"/>
      <c r="AO91" s="90"/>
      <c r="AP91" s="90"/>
      <c r="AQ91" s="199"/>
      <c r="AR91" s="199"/>
      <c r="AS91" s="199"/>
      <c r="AT91" s="199"/>
      <c r="AU91" s="199"/>
      <c r="AV91" s="199"/>
      <c r="AW91" s="199"/>
      <c r="AX91" s="199"/>
      <c r="AY91" s="199"/>
      <c r="AZ91" s="199"/>
      <c r="BA91" s="199"/>
      <c r="BB91" s="199"/>
      <c r="BC91" s="199"/>
      <c r="BD91" s="199"/>
      <c r="BE91" s="199"/>
      <c r="BF91" s="199"/>
      <c r="BG91" s="199"/>
      <c r="BH91" s="199"/>
      <c r="BI91" s="199"/>
      <c r="BJ91" s="199"/>
      <c r="BK91" s="199"/>
      <c r="BL91" s="199"/>
      <c r="BM91" s="199"/>
      <c r="BN91" s="199"/>
      <c r="BO91" s="199"/>
      <c r="BP91" s="199"/>
      <c r="BQ91" s="199"/>
      <c r="BR91" s="199"/>
      <c r="BS91" s="199"/>
      <c r="BT91" s="199"/>
      <c r="BU91" s="199"/>
      <c r="BV91" s="199"/>
      <c r="BW91" s="199"/>
      <c r="BX91" s="199"/>
      <c r="BY91" s="199"/>
      <c r="BZ91" s="199"/>
      <c r="CA91" s="199"/>
      <c r="CB91" s="199"/>
      <c r="CC91" s="199"/>
      <c r="CD91" s="199"/>
      <c r="CE91" s="199"/>
      <c r="CF91" s="199"/>
      <c r="CG91" s="199"/>
      <c r="CH91" s="199"/>
      <c r="CI91" s="199"/>
      <c r="CJ91" s="199"/>
      <c r="CK91" s="199"/>
      <c r="CL91" s="199"/>
      <c r="CM91" s="199"/>
      <c r="CN91" s="199"/>
      <c r="CO91" s="199"/>
      <c r="CP91" s="199"/>
      <c r="CQ91" s="199"/>
      <c r="CR91" s="199"/>
      <c r="CS91" s="199"/>
      <c r="CT91" s="199"/>
      <c r="CU91" s="199"/>
      <c r="CV91" s="199"/>
      <c r="CW91" s="199"/>
      <c r="CX91" s="199"/>
      <c r="CY91" s="199"/>
      <c r="CZ91" s="199"/>
      <c r="DA91" s="199"/>
      <c r="DB91" s="199"/>
      <c r="DC91" s="199"/>
      <c r="DD91" s="199"/>
      <c r="DE91" s="199"/>
      <c r="DF91" s="199"/>
      <c r="DG91" s="199"/>
      <c r="DH91" s="199"/>
      <c r="DI91" s="199"/>
      <c r="DJ91" s="199"/>
      <c r="DK91" s="199"/>
      <c r="DL91" s="199"/>
      <c r="DM91" s="199"/>
      <c r="DN91" s="199"/>
      <c r="DO91" s="199"/>
      <c r="DP91" s="199"/>
      <c r="DQ91" s="199"/>
      <c r="DR91" s="199"/>
      <c r="DS91" s="199"/>
      <c r="DT91" s="199"/>
      <c r="DU91" s="199"/>
      <c r="DV91" s="199"/>
      <c r="DW91" s="199"/>
      <c r="DX91" s="199"/>
      <c r="DY91" s="199"/>
      <c r="DZ91" s="199"/>
      <c r="EA91" s="199"/>
      <c r="EB91" s="199"/>
      <c r="EC91" s="199"/>
      <c r="ED91" s="199"/>
      <c r="EE91" s="199"/>
      <c r="EF91" s="199"/>
      <c r="EG91" s="199"/>
      <c r="EH91" s="199"/>
      <c r="EI91" s="199"/>
      <c r="EJ91" s="199"/>
      <c r="EK91" s="199"/>
      <c r="EL91" s="199"/>
      <c r="EM91" s="199"/>
      <c r="EN91" s="199"/>
    </row>
    <row r="92" customFormat="false" ht="15" hidden="false" customHeight="true" outlineLevel="0" collapsed="false">
      <c r="A92" s="183" t="s">
        <v>191</v>
      </c>
      <c r="B92" s="184" t="s">
        <v>126</v>
      </c>
      <c r="C92" s="185" t="n">
        <v>61.83</v>
      </c>
      <c r="D92" s="185" t="n">
        <v>70.73</v>
      </c>
      <c r="E92" s="186" t="n">
        <v>0.624</v>
      </c>
      <c r="F92" s="187" t="n">
        <v>5785.93</v>
      </c>
      <c r="G92" s="188" t="s">
        <v>105</v>
      </c>
      <c r="H92" s="189" t="s">
        <v>114</v>
      </c>
      <c r="I92" s="190" t="n">
        <v>10.4329</v>
      </c>
      <c r="J92" s="191"/>
      <c r="K92" s="192"/>
      <c r="L92" s="192"/>
      <c r="M92" s="192"/>
      <c r="N92" s="192"/>
      <c r="O92" s="192"/>
      <c r="P92" s="193" t="n">
        <v>1.309</v>
      </c>
      <c r="Q92" s="191"/>
      <c r="R92" s="192"/>
      <c r="S92" s="192"/>
      <c r="T92" s="192"/>
      <c r="U92" s="192"/>
      <c r="V92" s="192"/>
      <c r="W92" s="194" t="n">
        <v>1.731</v>
      </c>
      <c r="X92" s="191"/>
      <c r="Y92" s="192"/>
      <c r="Z92" s="192"/>
      <c r="AA92" s="192"/>
      <c r="AB92" s="192"/>
      <c r="AC92" s="195" t="n">
        <v>1.638</v>
      </c>
      <c r="AD92" s="196" t="n">
        <v>-0.0930000000000002</v>
      </c>
      <c r="AE92" s="197" t="n">
        <v>0.515</v>
      </c>
      <c r="AF92" s="198" t="n">
        <v>1.057</v>
      </c>
      <c r="AG92" s="90"/>
      <c r="AH92" s="90"/>
      <c r="AI92" s="90"/>
      <c r="AJ92" s="90"/>
      <c r="AK92" s="90"/>
      <c r="AL92" s="90"/>
      <c r="AM92" s="90"/>
      <c r="AN92" s="90"/>
      <c r="AO92" s="90"/>
      <c r="AP92" s="90"/>
      <c r="AQ92" s="199"/>
      <c r="AR92" s="199"/>
      <c r="AS92" s="199"/>
      <c r="AT92" s="199"/>
      <c r="AU92" s="199"/>
      <c r="AV92" s="199"/>
      <c r="AW92" s="199"/>
      <c r="AX92" s="199"/>
      <c r="AY92" s="199"/>
      <c r="AZ92" s="199"/>
      <c r="BA92" s="199"/>
      <c r="BB92" s="199"/>
      <c r="BC92" s="199"/>
      <c r="BD92" s="199"/>
      <c r="BE92" s="199"/>
      <c r="BF92" s="199"/>
      <c r="BG92" s="199"/>
      <c r="BH92" s="199"/>
      <c r="BI92" s="199"/>
      <c r="BJ92" s="199"/>
      <c r="BK92" s="199"/>
      <c r="BL92" s="199"/>
      <c r="BM92" s="199"/>
      <c r="BN92" s="199"/>
      <c r="BO92" s="199"/>
      <c r="BP92" s="199"/>
      <c r="BQ92" s="199"/>
      <c r="BR92" s="199"/>
      <c r="BS92" s="199"/>
      <c r="BT92" s="199"/>
      <c r="BU92" s="199"/>
      <c r="BV92" s="199"/>
      <c r="BW92" s="199"/>
      <c r="BX92" s="199"/>
      <c r="BY92" s="199"/>
      <c r="BZ92" s="199"/>
      <c r="CA92" s="199"/>
      <c r="CB92" s="199"/>
      <c r="CC92" s="199"/>
      <c r="CD92" s="199"/>
      <c r="CE92" s="199"/>
      <c r="CF92" s="199"/>
      <c r="CG92" s="199"/>
      <c r="CH92" s="199"/>
      <c r="CI92" s="199"/>
      <c r="CJ92" s="199"/>
      <c r="CK92" s="199"/>
      <c r="CL92" s="199"/>
      <c r="CM92" s="199"/>
      <c r="CN92" s="199"/>
      <c r="CO92" s="199"/>
      <c r="CP92" s="199"/>
      <c r="CQ92" s="199"/>
      <c r="CR92" s="199"/>
      <c r="CS92" s="199"/>
      <c r="CT92" s="199"/>
      <c r="CU92" s="199"/>
      <c r="CV92" s="199"/>
      <c r="CW92" s="199"/>
      <c r="CX92" s="199"/>
      <c r="CY92" s="199"/>
      <c r="CZ92" s="199"/>
      <c r="DA92" s="199"/>
      <c r="DB92" s="199"/>
      <c r="DC92" s="199"/>
      <c r="DD92" s="199"/>
      <c r="DE92" s="199"/>
      <c r="DF92" s="199"/>
      <c r="DG92" s="199"/>
      <c r="DH92" s="199"/>
      <c r="DI92" s="199"/>
      <c r="DJ92" s="199"/>
      <c r="DK92" s="199"/>
      <c r="DL92" s="199"/>
      <c r="DM92" s="199"/>
      <c r="DN92" s="199"/>
      <c r="DO92" s="199"/>
      <c r="DP92" s="199"/>
      <c r="DQ92" s="199"/>
      <c r="DR92" s="199"/>
      <c r="DS92" s="199"/>
      <c r="DT92" s="199"/>
      <c r="DU92" s="199"/>
      <c r="DV92" s="199"/>
      <c r="DW92" s="199"/>
      <c r="DX92" s="199"/>
      <c r="DY92" s="199"/>
      <c r="DZ92" s="199"/>
      <c r="EA92" s="199"/>
      <c r="EB92" s="199"/>
      <c r="EC92" s="199"/>
      <c r="ED92" s="199"/>
      <c r="EE92" s="199"/>
      <c r="EF92" s="199"/>
      <c r="EG92" s="199"/>
      <c r="EH92" s="199"/>
      <c r="EI92" s="199"/>
      <c r="EJ92" s="199"/>
      <c r="EK92" s="199"/>
      <c r="EL92" s="199"/>
      <c r="EM92" s="199"/>
      <c r="EN92" s="199"/>
    </row>
    <row r="93" customFormat="false" ht="15" hidden="false" customHeight="true" outlineLevel="0" collapsed="false">
      <c r="A93" s="183" t="s">
        <v>192</v>
      </c>
      <c r="B93" s="184" t="s">
        <v>121</v>
      </c>
      <c r="C93" s="185" t="n">
        <v>80.38</v>
      </c>
      <c r="D93" s="185" t="n">
        <v>76.02</v>
      </c>
      <c r="E93" s="186" t="n">
        <v>0.851</v>
      </c>
      <c r="F93" s="187" t="n">
        <v>35627.4</v>
      </c>
      <c r="G93" s="188" t="s">
        <v>106</v>
      </c>
      <c r="H93" s="189" t="s">
        <v>118</v>
      </c>
      <c r="I93" s="190" t="n">
        <v>9.96731</v>
      </c>
      <c r="J93" s="191" t="n">
        <v>1.145</v>
      </c>
      <c r="K93" s="192" t="n">
        <v>0.037</v>
      </c>
      <c r="L93" s="192" t="n">
        <v>0.274</v>
      </c>
      <c r="M93" s="192" t="n">
        <v>0.002</v>
      </c>
      <c r="N93" s="192" t="n">
        <v>0.133</v>
      </c>
      <c r="O93" s="192" t="n">
        <v>1.62</v>
      </c>
      <c r="P93" s="193" t="n">
        <v>3.21</v>
      </c>
      <c r="Q93" s="191" t="n">
        <v>0.645</v>
      </c>
      <c r="R93" s="192" t="n">
        <v>0.123</v>
      </c>
      <c r="S93" s="192" t="n">
        <v>0.354</v>
      </c>
      <c r="T93" s="192" t="n">
        <v>0.02</v>
      </c>
      <c r="U93" s="192" t="n">
        <v>0.133</v>
      </c>
      <c r="V93" s="192" t="n">
        <v>2.182</v>
      </c>
      <c r="W93" s="194" t="n">
        <v>3.455</v>
      </c>
      <c r="X93" s="191" t="n">
        <v>1.145</v>
      </c>
      <c r="Y93" s="192" t="n">
        <v>0.072</v>
      </c>
      <c r="Z93" s="192" t="n">
        <v>0.68</v>
      </c>
      <c r="AA93" s="192" t="n">
        <v>0.006</v>
      </c>
      <c r="AB93" s="192" t="n">
        <v>0.133</v>
      </c>
      <c r="AC93" s="195" t="n">
        <v>2.037</v>
      </c>
      <c r="AD93" s="196" t="n">
        <v>-1.418</v>
      </c>
      <c r="AE93" s="197" t="n">
        <v>1.029</v>
      </c>
      <c r="AF93" s="198" t="n">
        <v>1.696</v>
      </c>
      <c r="AG93" s="90"/>
      <c r="AH93" s="90"/>
      <c r="AI93" s="90"/>
      <c r="AJ93" s="90"/>
      <c r="AK93" s="90"/>
      <c r="AL93" s="90"/>
      <c r="AM93" s="90"/>
      <c r="AN93" s="90"/>
      <c r="AO93" s="90"/>
      <c r="AP93" s="90"/>
      <c r="AQ93" s="199"/>
      <c r="AR93" s="199"/>
      <c r="AS93" s="199"/>
      <c r="AT93" s="199"/>
      <c r="AU93" s="199"/>
      <c r="AV93" s="199"/>
      <c r="AW93" s="199"/>
      <c r="AX93" s="199"/>
      <c r="AY93" s="199"/>
      <c r="AZ93" s="199"/>
      <c r="BA93" s="199"/>
      <c r="BB93" s="199"/>
      <c r="BC93" s="199"/>
      <c r="BD93" s="199"/>
      <c r="BE93" s="199"/>
      <c r="BF93" s="199"/>
      <c r="BG93" s="199"/>
      <c r="BH93" s="199"/>
      <c r="BI93" s="199"/>
      <c r="BJ93" s="199"/>
      <c r="BK93" s="199"/>
      <c r="BL93" s="199"/>
      <c r="BM93" s="199"/>
      <c r="BN93" s="199"/>
      <c r="BO93" s="199"/>
      <c r="BP93" s="199"/>
      <c r="BQ93" s="199"/>
      <c r="BR93" s="199"/>
      <c r="BS93" s="199"/>
      <c r="BT93" s="199"/>
      <c r="BU93" s="199"/>
      <c r="BV93" s="199"/>
      <c r="BW93" s="199"/>
      <c r="BX93" s="199"/>
      <c r="BY93" s="199"/>
      <c r="BZ93" s="199"/>
      <c r="CA93" s="199"/>
      <c r="CB93" s="199"/>
      <c r="CC93" s="199"/>
      <c r="CD93" s="199"/>
      <c r="CE93" s="199"/>
      <c r="CF93" s="199"/>
      <c r="CG93" s="199"/>
      <c r="CH93" s="199"/>
      <c r="CI93" s="199"/>
      <c r="CJ93" s="199"/>
      <c r="CK93" s="199"/>
      <c r="CL93" s="199"/>
      <c r="CM93" s="199"/>
      <c r="CN93" s="199"/>
      <c r="CO93" s="199"/>
      <c r="CP93" s="199"/>
      <c r="CQ93" s="199"/>
      <c r="CR93" s="199"/>
      <c r="CS93" s="199"/>
      <c r="CT93" s="199"/>
      <c r="CU93" s="199"/>
      <c r="CV93" s="199"/>
      <c r="CW93" s="199"/>
      <c r="CX93" s="199"/>
      <c r="CY93" s="199"/>
      <c r="CZ93" s="199"/>
      <c r="DA93" s="199"/>
      <c r="DB93" s="199"/>
      <c r="DC93" s="199"/>
      <c r="DD93" s="199"/>
      <c r="DE93" s="199"/>
      <c r="DF93" s="199"/>
      <c r="DG93" s="199"/>
      <c r="DH93" s="199"/>
      <c r="DI93" s="199"/>
      <c r="DJ93" s="199"/>
      <c r="DK93" s="199"/>
      <c r="DL93" s="199"/>
      <c r="DM93" s="199"/>
      <c r="DN93" s="199"/>
      <c r="DO93" s="199"/>
      <c r="DP93" s="199"/>
      <c r="DQ93" s="199"/>
      <c r="DR93" s="199"/>
      <c r="DS93" s="199"/>
      <c r="DT93" s="199"/>
      <c r="DU93" s="199"/>
      <c r="DV93" s="199"/>
      <c r="DW93" s="199"/>
      <c r="DX93" s="199"/>
      <c r="DY93" s="199"/>
      <c r="DZ93" s="199"/>
      <c r="EA93" s="199"/>
      <c r="EB93" s="199"/>
      <c r="EC93" s="199"/>
      <c r="ED93" s="199"/>
      <c r="EE93" s="199"/>
      <c r="EF93" s="199"/>
      <c r="EG93" s="199"/>
      <c r="EH93" s="199"/>
      <c r="EI93" s="199"/>
      <c r="EJ93" s="199"/>
      <c r="EK93" s="199"/>
      <c r="EL93" s="199"/>
      <c r="EM93" s="199"/>
      <c r="EN93" s="199"/>
    </row>
    <row r="94" customFormat="false" ht="15" hidden="false" customHeight="true" outlineLevel="0" collapsed="false">
      <c r="A94" s="183" t="s">
        <v>193</v>
      </c>
      <c r="B94" s="184" t="s">
        <v>121</v>
      </c>
      <c r="C94" s="185" t="n">
        <v>63.57</v>
      </c>
      <c r="D94" s="185" t="n">
        <v>67.74</v>
      </c>
      <c r="E94" s="186" t="n">
        <v>0.644</v>
      </c>
      <c r="F94" s="187" t="n">
        <v>7140.92</v>
      </c>
      <c r="G94" s="188" t="s">
        <v>104</v>
      </c>
      <c r="H94" s="189" t="s">
        <v>114</v>
      </c>
      <c r="I94" s="190" t="n">
        <v>1417.17</v>
      </c>
      <c r="J94" s="191" t="n">
        <v>0.238</v>
      </c>
      <c r="K94" s="192" t="n">
        <v>0.006</v>
      </c>
      <c r="L94" s="192" t="n">
        <v>0.107</v>
      </c>
      <c r="M94" s="192" t="n">
        <v>0.019</v>
      </c>
      <c r="N94" s="192" t="n">
        <v>0.04</v>
      </c>
      <c r="O94" s="192" t="n">
        <v>0.672</v>
      </c>
      <c r="P94" s="193" t="n">
        <v>1.081</v>
      </c>
      <c r="Q94" s="191" t="n">
        <v>0.225</v>
      </c>
      <c r="R94" s="192" t="n">
        <v>0.009</v>
      </c>
      <c r="S94" s="192" t="n">
        <v>0.115</v>
      </c>
      <c r="T94" s="192" t="n">
        <v>0.015</v>
      </c>
      <c r="U94" s="192" t="n">
        <v>0.04</v>
      </c>
      <c r="V94" s="192" t="n">
        <v>0.702</v>
      </c>
      <c r="W94" s="194" t="n">
        <v>1.106</v>
      </c>
      <c r="X94" s="191" t="n">
        <v>0.238</v>
      </c>
      <c r="Y94" s="192" t="n">
        <v>0.006</v>
      </c>
      <c r="Z94" s="192" t="n">
        <v>0.02</v>
      </c>
      <c r="AA94" s="192" t="n">
        <v>0.026</v>
      </c>
      <c r="AB94" s="192" t="n">
        <v>0.04</v>
      </c>
      <c r="AC94" s="195" t="n">
        <v>0.329</v>
      </c>
      <c r="AD94" s="196" t="n">
        <v>-0.777</v>
      </c>
      <c r="AE94" s="197" t="n">
        <v>0.329</v>
      </c>
      <c r="AF94" s="198" t="n">
        <v>3.362</v>
      </c>
      <c r="AG94" s="90"/>
      <c r="AH94" s="90"/>
      <c r="AI94" s="90"/>
      <c r="AJ94" s="90"/>
      <c r="AK94" s="90"/>
      <c r="AL94" s="90"/>
      <c r="AM94" s="90"/>
      <c r="AN94" s="90"/>
      <c r="AO94" s="90"/>
      <c r="AP94" s="90"/>
      <c r="AQ94" s="199"/>
      <c r="AR94" s="199"/>
      <c r="AS94" s="199"/>
      <c r="AT94" s="199"/>
      <c r="AU94" s="199"/>
      <c r="AV94" s="199"/>
      <c r="AW94" s="199"/>
      <c r="AX94" s="199"/>
      <c r="AY94" s="199"/>
      <c r="AZ94" s="199"/>
      <c r="BA94" s="199"/>
      <c r="BB94" s="199"/>
      <c r="BC94" s="199"/>
      <c r="BD94" s="199"/>
      <c r="BE94" s="199"/>
      <c r="BF94" s="199"/>
      <c r="BG94" s="199"/>
      <c r="BH94" s="199"/>
      <c r="BI94" s="199"/>
      <c r="BJ94" s="199"/>
      <c r="BK94" s="199"/>
      <c r="BL94" s="199"/>
      <c r="BM94" s="199"/>
      <c r="BN94" s="199"/>
      <c r="BO94" s="199"/>
      <c r="BP94" s="199"/>
      <c r="BQ94" s="199"/>
      <c r="BR94" s="199"/>
      <c r="BS94" s="199"/>
      <c r="BT94" s="199"/>
      <c r="BU94" s="199"/>
      <c r="BV94" s="199"/>
      <c r="BW94" s="199"/>
      <c r="BX94" s="199"/>
      <c r="BY94" s="199"/>
      <c r="BZ94" s="199"/>
      <c r="CA94" s="199"/>
      <c r="CB94" s="199"/>
      <c r="CC94" s="199"/>
      <c r="CD94" s="199"/>
      <c r="CE94" s="199"/>
      <c r="CF94" s="199"/>
      <c r="CG94" s="199"/>
      <c r="CH94" s="199"/>
      <c r="CI94" s="199"/>
      <c r="CJ94" s="199"/>
      <c r="CK94" s="199"/>
      <c r="CL94" s="199"/>
      <c r="CM94" s="199"/>
      <c r="CN94" s="199"/>
      <c r="CO94" s="199"/>
      <c r="CP94" s="199"/>
      <c r="CQ94" s="199"/>
      <c r="CR94" s="199"/>
      <c r="CS94" s="199"/>
      <c r="CT94" s="199"/>
      <c r="CU94" s="199"/>
      <c r="CV94" s="199"/>
      <c r="CW94" s="199"/>
      <c r="CX94" s="199"/>
      <c r="CY94" s="199"/>
      <c r="CZ94" s="199"/>
      <c r="DA94" s="199"/>
      <c r="DB94" s="199"/>
      <c r="DC94" s="199"/>
      <c r="DD94" s="199"/>
      <c r="DE94" s="199"/>
      <c r="DF94" s="199"/>
      <c r="DG94" s="199"/>
      <c r="DH94" s="199"/>
      <c r="DI94" s="199"/>
      <c r="DJ94" s="199"/>
      <c r="DK94" s="199"/>
      <c r="DL94" s="199"/>
      <c r="DM94" s="199"/>
      <c r="DN94" s="199"/>
      <c r="DO94" s="199"/>
      <c r="DP94" s="199"/>
      <c r="DQ94" s="199"/>
      <c r="DR94" s="199"/>
      <c r="DS94" s="199"/>
      <c r="DT94" s="199"/>
      <c r="DU94" s="199"/>
      <c r="DV94" s="199"/>
      <c r="DW94" s="199"/>
      <c r="DX94" s="199"/>
      <c r="DY94" s="199"/>
      <c r="DZ94" s="199"/>
      <c r="EA94" s="199"/>
      <c r="EB94" s="199"/>
      <c r="EC94" s="199"/>
      <c r="ED94" s="199"/>
      <c r="EE94" s="199"/>
      <c r="EF94" s="199"/>
      <c r="EG94" s="199"/>
      <c r="EH94" s="199"/>
      <c r="EI94" s="199"/>
      <c r="EJ94" s="199"/>
      <c r="EK94" s="199"/>
      <c r="EL94" s="199"/>
      <c r="EM94" s="199"/>
      <c r="EN94" s="199"/>
    </row>
    <row r="95" customFormat="false" ht="15" hidden="false" customHeight="true" outlineLevel="0" collapsed="false">
      <c r="A95" s="183" t="s">
        <v>194</v>
      </c>
      <c r="B95" s="184" t="s">
        <v>121</v>
      </c>
      <c r="C95" s="185" t="n">
        <v>69.24</v>
      </c>
      <c r="D95" s="185" t="n">
        <v>68.25</v>
      </c>
      <c r="E95" s="186" t="n">
        <v>0.713</v>
      </c>
      <c r="F95" s="187" t="n">
        <v>12438.6</v>
      </c>
      <c r="G95" s="188" t="s">
        <v>104</v>
      </c>
      <c r="H95" s="189" t="s">
        <v>114</v>
      </c>
      <c r="I95" s="190" t="n">
        <v>275.501</v>
      </c>
      <c r="J95" s="191" t="n">
        <v>0.51</v>
      </c>
      <c r="K95" s="192" t="n">
        <v>0.016</v>
      </c>
      <c r="L95" s="192" t="n">
        <v>0.279</v>
      </c>
      <c r="M95" s="192" t="n">
        <v>0.267</v>
      </c>
      <c r="N95" s="192" t="n">
        <v>0.054</v>
      </c>
      <c r="O95" s="192" t="n">
        <v>0.886</v>
      </c>
      <c r="P95" s="193" t="n">
        <v>2.012</v>
      </c>
      <c r="Q95" s="191" t="n">
        <v>0.482</v>
      </c>
      <c r="R95" s="192" t="n">
        <v>0.043</v>
      </c>
      <c r="S95" s="192" t="n">
        <v>0.17</v>
      </c>
      <c r="T95" s="192" t="n">
        <v>0.23</v>
      </c>
      <c r="U95" s="192" t="n">
        <v>0.054</v>
      </c>
      <c r="V95" s="192" t="n">
        <v>0.826</v>
      </c>
      <c r="W95" s="194" t="n">
        <v>1.805</v>
      </c>
      <c r="X95" s="191" t="n">
        <v>0.51</v>
      </c>
      <c r="Y95" s="192" t="n">
        <v>0.059</v>
      </c>
      <c r="Z95" s="192" t="n">
        <v>0.264</v>
      </c>
      <c r="AA95" s="192" t="n">
        <v>0.334</v>
      </c>
      <c r="AB95" s="192" t="n">
        <v>0.054</v>
      </c>
      <c r="AC95" s="195" t="n">
        <v>1.221</v>
      </c>
      <c r="AD95" s="196" t="n">
        <v>-0.584</v>
      </c>
      <c r="AE95" s="197" t="n">
        <v>0.538</v>
      </c>
      <c r="AF95" s="198" t="n">
        <v>1.478</v>
      </c>
      <c r="AG95" s="90"/>
      <c r="AH95" s="90"/>
      <c r="AI95" s="90"/>
      <c r="AJ95" s="90"/>
      <c r="AK95" s="90"/>
      <c r="AL95" s="90"/>
      <c r="AM95" s="90"/>
      <c r="AN95" s="90"/>
      <c r="AO95" s="90"/>
      <c r="AP95" s="90"/>
      <c r="AQ95" s="199"/>
      <c r="AR95" s="199"/>
      <c r="AS95" s="199"/>
      <c r="AT95" s="199"/>
      <c r="AU95" s="199"/>
      <c r="AV95" s="199"/>
      <c r="AW95" s="199"/>
      <c r="AX95" s="199"/>
      <c r="AY95" s="199"/>
      <c r="AZ95" s="199"/>
      <c r="BA95" s="199"/>
      <c r="BB95" s="199"/>
      <c r="BC95" s="199"/>
      <c r="BD95" s="199"/>
      <c r="BE95" s="199"/>
      <c r="BF95" s="199"/>
      <c r="BG95" s="199"/>
      <c r="BH95" s="199"/>
      <c r="BI95" s="199"/>
      <c r="BJ95" s="199"/>
      <c r="BK95" s="199"/>
      <c r="BL95" s="199"/>
      <c r="BM95" s="199"/>
      <c r="BN95" s="199"/>
      <c r="BO95" s="199"/>
      <c r="BP95" s="199"/>
      <c r="BQ95" s="199"/>
      <c r="BR95" s="199"/>
      <c r="BS95" s="199"/>
      <c r="BT95" s="199"/>
      <c r="BU95" s="199"/>
      <c r="BV95" s="199"/>
      <c r="BW95" s="199"/>
      <c r="BX95" s="199"/>
      <c r="BY95" s="199"/>
      <c r="BZ95" s="199"/>
      <c r="CA95" s="199"/>
      <c r="CB95" s="199"/>
      <c r="CC95" s="199"/>
      <c r="CD95" s="199"/>
      <c r="CE95" s="199"/>
      <c r="CF95" s="199"/>
      <c r="CG95" s="199"/>
      <c r="CH95" s="199"/>
      <c r="CI95" s="199"/>
      <c r="CJ95" s="199"/>
      <c r="CK95" s="199"/>
      <c r="CL95" s="199"/>
      <c r="CM95" s="199"/>
      <c r="CN95" s="199"/>
      <c r="CO95" s="199"/>
      <c r="CP95" s="199"/>
      <c r="CQ95" s="199"/>
      <c r="CR95" s="199"/>
      <c r="CS95" s="199"/>
      <c r="CT95" s="199"/>
      <c r="CU95" s="199"/>
      <c r="CV95" s="199"/>
      <c r="CW95" s="199"/>
      <c r="CX95" s="199"/>
      <c r="CY95" s="199"/>
      <c r="CZ95" s="199"/>
      <c r="DA95" s="199"/>
      <c r="DB95" s="199"/>
      <c r="DC95" s="199"/>
      <c r="DD95" s="199"/>
      <c r="DE95" s="199"/>
      <c r="DF95" s="199"/>
      <c r="DG95" s="199"/>
      <c r="DH95" s="199"/>
      <c r="DI95" s="199"/>
      <c r="DJ95" s="199"/>
      <c r="DK95" s="199"/>
      <c r="DL95" s="199"/>
      <c r="DM95" s="199"/>
      <c r="DN95" s="199"/>
      <c r="DO95" s="199"/>
      <c r="DP95" s="199"/>
      <c r="DQ95" s="199"/>
      <c r="DR95" s="199"/>
      <c r="DS95" s="199"/>
      <c r="DT95" s="199"/>
      <c r="DU95" s="199"/>
      <c r="DV95" s="199"/>
      <c r="DW95" s="199"/>
      <c r="DX95" s="199"/>
      <c r="DY95" s="199"/>
      <c r="DZ95" s="199"/>
      <c r="EA95" s="199"/>
      <c r="EB95" s="199"/>
      <c r="EC95" s="199"/>
      <c r="ED95" s="199"/>
      <c r="EE95" s="199"/>
      <c r="EF95" s="199"/>
      <c r="EG95" s="199"/>
      <c r="EH95" s="199"/>
      <c r="EI95" s="199"/>
      <c r="EJ95" s="199"/>
      <c r="EK95" s="199"/>
      <c r="EL95" s="199"/>
      <c r="EM95" s="199"/>
      <c r="EN95" s="199"/>
    </row>
    <row r="96" customFormat="false" ht="15" hidden="false" customHeight="true" outlineLevel="0" collapsed="false">
      <c r="A96" s="183" t="s">
        <v>195</v>
      </c>
      <c r="B96" s="184" t="s">
        <v>121</v>
      </c>
      <c r="C96" s="185"/>
      <c r="D96" s="185" t="n">
        <v>74.56</v>
      </c>
      <c r="E96" s="186" t="n">
        <v>0.78</v>
      </c>
      <c r="F96" s="187" t="n">
        <v>15977.2</v>
      </c>
      <c r="G96" s="188" t="s">
        <v>107</v>
      </c>
      <c r="H96" s="189" t="s">
        <v>116</v>
      </c>
      <c r="I96" s="190" t="n">
        <v>88.5506</v>
      </c>
      <c r="J96" s="191" t="n">
        <v>0.358</v>
      </c>
      <c r="K96" s="192" t="n">
        <v>0.061</v>
      </c>
      <c r="L96" s="192" t="n">
        <v>0.003</v>
      </c>
      <c r="M96" s="192" t="n">
        <v>0.148</v>
      </c>
      <c r="N96" s="192" t="n">
        <v>0.05</v>
      </c>
      <c r="O96" s="192" t="n">
        <v>2.947</v>
      </c>
      <c r="P96" s="193" t="n">
        <v>3.568</v>
      </c>
      <c r="Q96" s="191" t="n">
        <v>0.533</v>
      </c>
      <c r="R96" s="192" t="n">
        <v>0.07</v>
      </c>
      <c r="S96" s="192" t="n">
        <v>0.028</v>
      </c>
      <c r="T96" s="192" t="n">
        <v>0.128</v>
      </c>
      <c r="U96" s="192" t="n">
        <v>0.05</v>
      </c>
      <c r="V96" s="192" t="n">
        <v>2.67</v>
      </c>
      <c r="W96" s="194" t="n">
        <v>3.479</v>
      </c>
      <c r="X96" s="191" t="n">
        <v>0.358</v>
      </c>
      <c r="Y96" s="192" t="n">
        <v>0.061</v>
      </c>
      <c r="Z96" s="192" t="n">
        <v>0.055</v>
      </c>
      <c r="AA96" s="192" t="n">
        <v>0.167</v>
      </c>
      <c r="AB96" s="192" t="n">
        <v>0.05</v>
      </c>
      <c r="AC96" s="195" t="n">
        <v>0.691</v>
      </c>
      <c r="AD96" s="196" t="n">
        <v>-2.788</v>
      </c>
      <c r="AE96" s="197" t="n">
        <v>1.036</v>
      </c>
      <c r="AF96" s="198" t="n">
        <v>5.035</v>
      </c>
      <c r="AG96" s="90"/>
      <c r="AH96" s="90"/>
      <c r="AI96" s="90"/>
      <c r="AJ96" s="90"/>
      <c r="AK96" s="90"/>
      <c r="AL96" s="90"/>
      <c r="AM96" s="90"/>
      <c r="AN96" s="90"/>
      <c r="AO96" s="90"/>
      <c r="AP96" s="90"/>
      <c r="AQ96" s="199"/>
      <c r="AR96" s="199"/>
      <c r="AS96" s="199"/>
      <c r="AT96" s="199"/>
      <c r="AU96" s="199"/>
      <c r="AV96" s="199"/>
      <c r="AW96" s="199"/>
      <c r="AX96" s="199"/>
      <c r="AY96" s="199"/>
      <c r="AZ96" s="199"/>
      <c r="BA96" s="199"/>
      <c r="BB96" s="199"/>
      <c r="BC96" s="199"/>
      <c r="BD96" s="199"/>
      <c r="BE96" s="199"/>
      <c r="BF96" s="199"/>
      <c r="BG96" s="199"/>
      <c r="BH96" s="199"/>
      <c r="BI96" s="199"/>
      <c r="BJ96" s="199"/>
      <c r="BK96" s="199"/>
      <c r="BL96" s="199"/>
      <c r="BM96" s="199"/>
      <c r="BN96" s="199"/>
      <c r="BO96" s="199"/>
      <c r="BP96" s="199"/>
      <c r="BQ96" s="199"/>
      <c r="BR96" s="199"/>
      <c r="BS96" s="199"/>
      <c r="BT96" s="199"/>
      <c r="BU96" s="199"/>
      <c r="BV96" s="199"/>
      <c r="BW96" s="199"/>
      <c r="BX96" s="199"/>
      <c r="BY96" s="199"/>
      <c r="BZ96" s="199"/>
      <c r="CA96" s="199"/>
      <c r="CB96" s="199"/>
      <c r="CC96" s="199"/>
      <c r="CD96" s="199"/>
      <c r="CE96" s="199"/>
      <c r="CF96" s="199"/>
      <c r="CG96" s="199"/>
      <c r="CH96" s="199"/>
      <c r="CI96" s="199"/>
      <c r="CJ96" s="199"/>
      <c r="CK96" s="199"/>
      <c r="CL96" s="199"/>
      <c r="CM96" s="199"/>
      <c r="CN96" s="199"/>
      <c r="CO96" s="199"/>
      <c r="CP96" s="199"/>
      <c r="CQ96" s="199"/>
      <c r="CR96" s="199"/>
      <c r="CS96" s="199"/>
      <c r="CT96" s="199"/>
      <c r="CU96" s="199"/>
      <c r="CV96" s="199"/>
      <c r="CW96" s="199"/>
      <c r="CX96" s="199"/>
      <c r="CY96" s="199"/>
      <c r="CZ96" s="199"/>
      <c r="DA96" s="199"/>
      <c r="DB96" s="199"/>
      <c r="DC96" s="199"/>
      <c r="DD96" s="199"/>
      <c r="DE96" s="199"/>
      <c r="DF96" s="199"/>
      <c r="DG96" s="199"/>
      <c r="DH96" s="199"/>
      <c r="DI96" s="199"/>
      <c r="DJ96" s="199"/>
      <c r="DK96" s="199"/>
      <c r="DL96" s="199"/>
      <c r="DM96" s="199"/>
      <c r="DN96" s="199"/>
      <c r="DO96" s="199"/>
      <c r="DP96" s="199"/>
      <c r="DQ96" s="199"/>
      <c r="DR96" s="199"/>
      <c r="DS96" s="199"/>
      <c r="DT96" s="199"/>
      <c r="DU96" s="199"/>
      <c r="DV96" s="199"/>
      <c r="DW96" s="199"/>
      <c r="DX96" s="199"/>
      <c r="DY96" s="199"/>
      <c r="DZ96" s="199"/>
      <c r="EA96" s="199"/>
      <c r="EB96" s="199"/>
      <c r="EC96" s="199"/>
      <c r="ED96" s="199"/>
      <c r="EE96" s="199"/>
      <c r="EF96" s="199"/>
      <c r="EG96" s="199"/>
      <c r="EH96" s="199"/>
      <c r="EI96" s="199"/>
      <c r="EJ96" s="199"/>
      <c r="EK96" s="199"/>
      <c r="EL96" s="199"/>
      <c r="EM96" s="199"/>
      <c r="EN96" s="199"/>
    </row>
    <row r="97" customFormat="false" ht="15" hidden="false" customHeight="true" outlineLevel="0" collapsed="false">
      <c r="A97" s="183" t="s">
        <v>196</v>
      </c>
      <c r="B97" s="184" t="s">
        <v>121</v>
      </c>
      <c r="C97" s="185" t="n">
        <v>63.89</v>
      </c>
      <c r="D97" s="185" t="n">
        <v>71.34</v>
      </c>
      <c r="E97" s="186" t="n">
        <v>0.673</v>
      </c>
      <c r="F97" s="187" t="n">
        <v>10118.8</v>
      </c>
      <c r="G97" s="188" t="s">
        <v>107</v>
      </c>
      <c r="H97" s="189" t="s">
        <v>114</v>
      </c>
      <c r="I97" s="190" t="n">
        <v>44.4961</v>
      </c>
      <c r="J97" s="191" t="n">
        <v>0.224</v>
      </c>
      <c r="K97" s="192" t="n">
        <v>0.014</v>
      </c>
      <c r="L97" s="192" t="n">
        <v>0.002</v>
      </c>
      <c r="M97" s="192" t="n">
        <v>0.004</v>
      </c>
      <c r="N97" s="192" t="n">
        <v>0.019</v>
      </c>
      <c r="O97" s="192" t="n">
        <v>1.387</v>
      </c>
      <c r="P97" s="193" t="n">
        <v>1.65</v>
      </c>
      <c r="Q97" s="191" t="n">
        <v>0.505</v>
      </c>
      <c r="R97" s="192" t="n">
        <v>0.082</v>
      </c>
      <c r="S97" s="192" t="n">
        <v>0.035</v>
      </c>
      <c r="T97" s="192" t="n">
        <v>0.013</v>
      </c>
      <c r="U97" s="192" t="n">
        <v>0.019</v>
      </c>
      <c r="V97" s="192" t="n">
        <v>1.415</v>
      </c>
      <c r="W97" s="194" t="n">
        <v>2.07</v>
      </c>
      <c r="X97" s="191" t="n">
        <v>0.224</v>
      </c>
      <c r="Y97" s="192" t="n">
        <v>0.014</v>
      </c>
      <c r="Z97" s="192" t="n">
        <v>0.035</v>
      </c>
      <c r="AA97" s="192" t="n">
        <v>0.002</v>
      </c>
      <c r="AB97" s="192" t="n">
        <v>0.019</v>
      </c>
      <c r="AC97" s="195" t="n">
        <v>0.294</v>
      </c>
      <c r="AD97" s="196" t="n">
        <v>-1.776</v>
      </c>
      <c r="AE97" s="197" t="n">
        <v>0.616</v>
      </c>
      <c r="AF97" s="198" t="n">
        <v>7.041</v>
      </c>
      <c r="AG97" s="90"/>
      <c r="AH97" s="90"/>
      <c r="AI97" s="90"/>
      <c r="AJ97" s="90"/>
      <c r="AK97" s="90"/>
      <c r="AL97" s="90"/>
      <c r="AM97" s="90"/>
      <c r="AN97" s="90"/>
      <c r="AO97" s="90"/>
      <c r="AP97" s="90"/>
      <c r="AQ97" s="199"/>
      <c r="AR97" s="199"/>
      <c r="AS97" s="199"/>
      <c r="AT97" s="199"/>
      <c r="AU97" s="199"/>
      <c r="AV97" s="199"/>
      <c r="AW97" s="199"/>
      <c r="AX97" s="199"/>
      <c r="AY97" s="199"/>
      <c r="AZ97" s="199"/>
      <c r="BA97" s="199"/>
      <c r="BB97" s="199"/>
      <c r="BC97" s="199"/>
      <c r="BD97" s="199"/>
      <c r="BE97" s="199"/>
      <c r="BF97" s="199"/>
      <c r="BG97" s="199"/>
      <c r="BH97" s="199"/>
      <c r="BI97" s="199"/>
      <c r="BJ97" s="199"/>
      <c r="BK97" s="199"/>
      <c r="BL97" s="199"/>
      <c r="BM97" s="199"/>
      <c r="BN97" s="199"/>
      <c r="BO97" s="199"/>
      <c r="BP97" s="199"/>
      <c r="BQ97" s="199"/>
      <c r="BR97" s="199"/>
      <c r="BS97" s="199"/>
      <c r="BT97" s="199"/>
      <c r="BU97" s="199"/>
      <c r="BV97" s="199"/>
      <c r="BW97" s="199"/>
      <c r="BX97" s="199"/>
      <c r="BY97" s="199"/>
      <c r="BZ97" s="199"/>
      <c r="CA97" s="199"/>
      <c r="CB97" s="199"/>
      <c r="CC97" s="199"/>
      <c r="CD97" s="199"/>
      <c r="CE97" s="199"/>
      <c r="CF97" s="199"/>
      <c r="CG97" s="199"/>
      <c r="CH97" s="199"/>
      <c r="CI97" s="199"/>
      <c r="CJ97" s="199"/>
      <c r="CK97" s="199"/>
      <c r="CL97" s="199"/>
      <c r="CM97" s="199"/>
      <c r="CN97" s="199"/>
      <c r="CO97" s="199"/>
      <c r="CP97" s="199"/>
      <c r="CQ97" s="199"/>
      <c r="CR97" s="199"/>
      <c r="CS97" s="199"/>
      <c r="CT97" s="199"/>
      <c r="CU97" s="199"/>
      <c r="CV97" s="199"/>
      <c r="CW97" s="199"/>
      <c r="CX97" s="199"/>
      <c r="CY97" s="199"/>
      <c r="CZ97" s="199"/>
      <c r="DA97" s="199"/>
      <c r="DB97" s="199"/>
      <c r="DC97" s="199"/>
      <c r="DD97" s="199"/>
      <c r="DE97" s="199"/>
      <c r="DF97" s="199"/>
      <c r="DG97" s="199"/>
      <c r="DH97" s="199"/>
      <c r="DI97" s="199"/>
      <c r="DJ97" s="199"/>
      <c r="DK97" s="199"/>
      <c r="DL97" s="199"/>
      <c r="DM97" s="199"/>
      <c r="DN97" s="199"/>
      <c r="DO97" s="199"/>
      <c r="DP97" s="199"/>
      <c r="DQ97" s="199"/>
      <c r="DR97" s="199"/>
      <c r="DS97" s="199"/>
      <c r="DT97" s="199"/>
      <c r="DU97" s="199"/>
      <c r="DV97" s="199"/>
      <c r="DW97" s="199"/>
      <c r="DX97" s="199"/>
      <c r="DY97" s="199"/>
      <c r="DZ97" s="199"/>
      <c r="EA97" s="199"/>
      <c r="EB97" s="199"/>
      <c r="EC97" s="199"/>
      <c r="ED97" s="199"/>
      <c r="EE97" s="199"/>
      <c r="EF97" s="199"/>
      <c r="EG97" s="199"/>
      <c r="EH97" s="199"/>
      <c r="EI97" s="199"/>
      <c r="EJ97" s="199"/>
      <c r="EK97" s="199"/>
      <c r="EL97" s="199"/>
      <c r="EM97" s="199"/>
      <c r="EN97" s="199"/>
    </row>
    <row r="98" customFormat="false" ht="15" hidden="false" customHeight="true" outlineLevel="0" collapsed="false">
      <c r="A98" s="183" t="s">
        <v>197</v>
      </c>
      <c r="B98" s="184" t="s">
        <v>121</v>
      </c>
      <c r="C98" s="185" t="n">
        <v>78.66</v>
      </c>
      <c r="D98" s="185" t="n">
        <v>83.06</v>
      </c>
      <c r="E98" s="186" t="n">
        <v>0.95</v>
      </c>
      <c r="F98" s="187" t="n">
        <v>112076</v>
      </c>
      <c r="G98" s="188" t="s">
        <v>106</v>
      </c>
      <c r="H98" s="189" t="s">
        <v>118</v>
      </c>
      <c r="I98" s="190" t="n">
        <v>5.02311</v>
      </c>
      <c r="J98" s="191" t="n">
        <v>0.504</v>
      </c>
      <c r="K98" s="192" t="n">
        <v>0.693</v>
      </c>
      <c r="L98" s="192" t="n">
        <v>0.537</v>
      </c>
      <c r="M98" s="192" t="n">
        <v>0.225</v>
      </c>
      <c r="N98" s="192" t="n">
        <v>0.216</v>
      </c>
      <c r="O98" s="192" t="n">
        <v>2.404</v>
      </c>
      <c r="P98" s="193" t="n">
        <v>4.58</v>
      </c>
      <c r="Q98" s="191" t="n">
        <v>0.908</v>
      </c>
      <c r="R98" s="192" t="n">
        <v>0.361</v>
      </c>
      <c r="S98" s="192" t="n">
        <v>0.641</v>
      </c>
      <c r="T98" s="192" t="n">
        <v>0.065</v>
      </c>
      <c r="U98" s="192" t="n">
        <v>0.216</v>
      </c>
      <c r="V98" s="192" t="n">
        <v>2.277</v>
      </c>
      <c r="W98" s="194" t="n">
        <v>4.468</v>
      </c>
      <c r="X98" s="191" t="n">
        <v>0.504</v>
      </c>
      <c r="Y98" s="192" t="n">
        <v>0.693</v>
      </c>
      <c r="Z98" s="192" t="n">
        <v>0.488</v>
      </c>
      <c r="AA98" s="192" t="n">
        <v>1.359</v>
      </c>
      <c r="AB98" s="192" t="n">
        <v>0.216</v>
      </c>
      <c r="AC98" s="195" t="n">
        <v>3.259</v>
      </c>
      <c r="AD98" s="196" t="n">
        <v>-1.209</v>
      </c>
      <c r="AE98" s="197" t="n">
        <v>1.331</v>
      </c>
      <c r="AF98" s="198" t="n">
        <v>1.371</v>
      </c>
      <c r="AG98" s="90"/>
      <c r="AH98" s="90"/>
      <c r="AI98" s="90"/>
      <c r="AJ98" s="90"/>
      <c r="AK98" s="90"/>
      <c r="AL98" s="90"/>
      <c r="AM98" s="90"/>
      <c r="AN98" s="90"/>
      <c r="AO98" s="90"/>
      <c r="AP98" s="90"/>
      <c r="AQ98" s="199"/>
      <c r="AR98" s="199"/>
      <c r="AS98" s="199"/>
      <c r="AT98" s="199"/>
      <c r="AU98" s="199"/>
      <c r="AV98" s="199"/>
      <c r="AW98" s="199"/>
      <c r="AX98" s="199"/>
      <c r="AY98" s="199"/>
      <c r="AZ98" s="199"/>
      <c r="BA98" s="199"/>
      <c r="BB98" s="199"/>
      <c r="BC98" s="199"/>
      <c r="BD98" s="199"/>
      <c r="BE98" s="199"/>
      <c r="BF98" s="199"/>
      <c r="BG98" s="199"/>
      <c r="BH98" s="199"/>
      <c r="BI98" s="199"/>
      <c r="BJ98" s="199"/>
      <c r="BK98" s="199"/>
      <c r="BL98" s="199"/>
      <c r="BM98" s="199"/>
      <c r="BN98" s="199"/>
      <c r="BO98" s="199"/>
      <c r="BP98" s="199"/>
      <c r="BQ98" s="199"/>
      <c r="BR98" s="199"/>
      <c r="BS98" s="199"/>
      <c r="BT98" s="199"/>
      <c r="BU98" s="199"/>
      <c r="BV98" s="199"/>
      <c r="BW98" s="199"/>
      <c r="BX98" s="199"/>
      <c r="BY98" s="199"/>
      <c r="BZ98" s="199"/>
      <c r="CA98" s="199"/>
      <c r="CB98" s="199"/>
      <c r="CC98" s="199"/>
      <c r="CD98" s="199"/>
      <c r="CE98" s="199"/>
      <c r="CF98" s="199"/>
      <c r="CG98" s="199"/>
      <c r="CH98" s="199"/>
      <c r="CI98" s="199"/>
      <c r="CJ98" s="199"/>
      <c r="CK98" s="199"/>
      <c r="CL98" s="199"/>
      <c r="CM98" s="199"/>
      <c r="CN98" s="199"/>
      <c r="CO98" s="199"/>
      <c r="CP98" s="199"/>
      <c r="CQ98" s="199"/>
      <c r="CR98" s="199"/>
      <c r="CS98" s="199"/>
      <c r="CT98" s="199"/>
      <c r="CU98" s="199"/>
      <c r="CV98" s="199"/>
      <c r="CW98" s="199"/>
      <c r="CX98" s="199"/>
      <c r="CY98" s="199"/>
      <c r="CZ98" s="199"/>
      <c r="DA98" s="199"/>
      <c r="DB98" s="199"/>
      <c r="DC98" s="199"/>
      <c r="DD98" s="199"/>
      <c r="DE98" s="199"/>
      <c r="DF98" s="199"/>
      <c r="DG98" s="199"/>
      <c r="DH98" s="199"/>
      <c r="DI98" s="199"/>
      <c r="DJ98" s="199"/>
      <c r="DK98" s="199"/>
      <c r="DL98" s="199"/>
      <c r="DM98" s="199"/>
      <c r="DN98" s="199"/>
      <c r="DO98" s="199"/>
      <c r="DP98" s="199"/>
      <c r="DQ98" s="199"/>
      <c r="DR98" s="199"/>
      <c r="DS98" s="199"/>
      <c r="DT98" s="199"/>
      <c r="DU98" s="199"/>
      <c r="DV98" s="199"/>
      <c r="DW98" s="199"/>
      <c r="DX98" s="199"/>
      <c r="DY98" s="199"/>
      <c r="DZ98" s="199"/>
      <c r="EA98" s="199"/>
      <c r="EB98" s="199"/>
      <c r="EC98" s="199"/>
      <c r="ED98" s="199"/>
      <c r="EE98" s="199"/>
      <c r="EF98" s="199"/>
      <c r="EG98" s="199"/>
      <c r="EH98" s="199"/>
      <c r="EI98" s="199"/>
      <c r="EJ98" s="199"/>
      <c r="EK98" s="199"/>
      <c r="EL98" s="199"/>
      <c r="EM98" s="199"/>
      <c r="EN98" s="199"/>
    </row>
    <row r="99" customFormat="false" ht="15" hidden="false" customHeight="true" outlineLevel="0" collapsed="false">
      <c r="A99" s="183" t="s">
        <v>198</v>
      </c>
      <c r="B99" s="184" t="s">
        <v>121</v>
      </c>
      <c r="C99" s="185" t="n">
        <v>73.76</v>
      </c>
      <c r="D99" s="185" t="n">
        <v>82.7</v>
      </c>
      <c r="E99" s="186" t="n">
        <v>0.915</v>
      </c>
      <c r="F99" s="187" t="n">
        <v>44542.8</v>
      </c>
      <c r="G99" s="188" t="s">
        <v>107</v>
      </c>
      <c r="H99" s="189" t="s">
        <v>118</v>
      </c>
      <c r="I99" s="190" t="n">
        <v>9.03831</v>
      </c>
      <c r="J99" s="191" t="n">
        <v>0.165</v>
      </c>
      <c r="K99" s="192" t="n">
        <v>0.007</v>
      </c>
      <c r="L99" s="192" t="n">
        <v>0.002</v>
      </c>
      <c r="M99" s="192" t="n">
        <v>0.002</v>
      </c>
      <c r="N99" s="192" t="n">
        <v>0.037</v>
      </c>
      <c r="O99" s="192" t="n">
        <v>2.438</v>
      </c>
      <c r="P99" s="193" t="n">
        <v>2.651</v>
      </c>
      <c r="Q99" s="191" t="n">
        <v>0.949</v>
      </c>
      <c r="R99" s="192" t="n">
        <v>0.33</v>
      </c>
      <c r="S99" s="192" t="n">
        <v>0.259</v>
      </c>
      <c r="T99" s="192" t="n">
        <v>0.165</v>
      </c>
      <c r="U99" s="192" t="n">
        <v>0.037</v>
      </c>
      <c r="V99" s="192" t="n">
        <v>3.307</v>
      </c>
      <c r="W99" s="194" t="n">
        <v>5.045</v>
      </c>
      <c r="X99" s="191" t="n">
        <v>0.165</v>
      </c>
      <c r="Y99" s="192" t="n">
        <v>0.007</v>
      </c>
      <c r="Z99" s="192" t="n">
        <v>0.024</v>
      </c>
      <c r="AA99" s="192" t="n">
        <v>0.014</v>
      </c>
      <c r="AB99" s="192" t="n">
        <v>0.037</v>
      </c>
      <c r="AC99" s="195" t="n">
        <v>0.246</v>
      </c>
      <c r="AD99" s="196" t="n">
        <v>-4.799</v>
      </c>
      <c r="AE99" s="197" t="n">
        <v>1.502</v>
      </c>
      <c r="AF99" s="198" t="n">
        <v>20.508</v>
      </c>
      <c r="AG99" s="90"/>
      <c r="AH99" s="90"/>
      <c r="AI99" s="90"/>
      <c r="AJ99" s="90"/>
      <c r="AK99" s="90"/>
      <c r="AL99" s="90"/>
      <c r="AM99" s="90"/>
      <c r="AN99" s="90"/>
      <c r="AO99" s="90"/>
      <c r="AP99" s="90"/>
      <c r="AQ99" s="199"/>
      <c r="AR99" s="199"/>
      <c r="AS99" s="199"/>
      <c r="AT99" s="199"/>
      <c r="AU99" s="199"/>
      <c r="AV99" s="199"/>
      <c r="AW99" s="199"/>
      <c r="AX99" s="199"/>
      <c r="AY99" s="199"/>
      <c r="AZ99" s="199"/>
      <c r="BA99" s="199"/>
      <c r="BB99" s="199"/>
      <c r="BC99" s="199"/>
      <c r="BD99" s="199"/>
      <c r="BE99" s="199"/>
      <c r="BF99" s="199"/>
      <c r="BG99" s="199"/>
      <c r="BH99" s="199"/>
      <c r="BI99" s="199"/>
      <c r="BJ99" s="199"/>
      <c r="BK99" s="199"/>
      <c r="BL99" s="199"/>
      <c r="BM99" s="199"/>
      <c r="BN99" s="199"/>
      <c r="BO99" s="199"/>
      <c r="BP99" s="199"/>
      <c r="BQ99" s="199"/>
      <c r="BR99" s="199"/>
      <c r="BS99" s="199"/>
      <c r="BT99" s="199"/>
      <c r="BU99" s="199"/>
      <c r="BV99" s="199"/>
      <c r="BW99" s="199"/>
      <c r="BX99" s="199"/>
      <c r="BY99" s="199"/>
      <c r="BZ99" s="199"/>
      <c r="CA99" s="199"/>
      <c r="CB99" s="199"/>
      <c r="CC99" s="199"/>
      <c r="CD99" s="199"/>
      <c r="CE99" s="199"/>
      <c r="CF99" s="199"/>
      <c r="CG99" s="199"/>
      <c r="CH99" s="199"/>
      <c r="CI99" s="199"/>
      <c r="CJ99" s="199"/>
      <c r="CK99" s="199"/>
      <c r="CL99" s="199"/>
      <c r="CM99" s="199"/>
      <c r="CN99" s="199"/>
      <c r="CO99" s="199"/>
      <c r="CP99" s="199"/>
      <c r="CQ99" s="199"/>
      <c r="CR99" s="199"/>
      <c r="CS99" s="199"/>
      <c r="CT99" s="199"/>
      <c r="CU99" s="199"/>
      <c r="CV99" s="199"/>
      <c r="CW99" s="199"/>
      <c r="CX99" s="199"/>
      <c r="CY99" s="199"/>
      <c r="CZ99" s="199"/>
      <c r="DA99" s="199"/>
      <c r="DB99" s="199"/>
      <c r="DC99" s="199"/>
      <c r="DD99" s="199"/>
      <c r="DE99" s="199"/>
      <c r="DF99" s="199"/>
      <c r="DG99" s="199"/>
      <c r="DH99" s="199"/>
      <c r="DI99" s="199"/>
      <c r="DJ99" s="199"/>
      <c r="DK99" s="199"/>
      <c r="DL99" s="199"/>
      <c r="DM99" s="199"/>
      <c r="DN99" s="199"/>
      <c r="DO99" s="199"/>
      <c r="DP99" s="199"/>
      <c r="DQ99" s="199"/>
      <c r="DR99" s="199"/>
      <c r="DS99" s="199"/>
      <c r="DT99" s="199"/>
      <c r="DU99" s="199"/>
      <c r="DV99" s="199"/>
      <c r="DW99" s="199"/>
      <c r="DX99" s="199"/>
      <c r="DY99" s="199"/>
      <c r="DZ99" s="199"/>
      <c r="EA99" s="199"/>
      <c r="EB99" s="199"/>
      <c r="EC99" s="199"/>
      <c r="ED99" s="199"/>
      <c r="EE99" s="199"/>
      <c r="EF99" s="199"/>
      <c r="EG99" s="199"/>
      <c r="EH99" s="199"/>
      <c r="EI99" s="199"/>
      <c r="EJ99" s="199"/>
      <c r="EK99" s="199"/>
      <c r="EL99" s="199"/>
      <c r="EM99" s="199"/>
      <c r="EN99" s="199"/>
    </row>
    <row r="100" customFormat="false" ht="15" hidden="false" customHeight="true" outlineLevel="0" collapsed="false">
      <c r="A100" s="183" t="s">
        <v>199</v>
      </c>
      <c r="B100" s="184" t="s">
        <v>121</v>
      </c>
      <c r="C100" s="185" t="n">
        <v>79.43</v>
      </c>
      <c r="D100" s="185" t="n">
        <v>82.9</v>
      </c>
      <c r="E100" s="186" t="n">
        <v>0.906</v>
      </c>
      <c r="F100" s="187" t="n">
        <v>44551.9</v>
      </c>
      <c r="G100" s="188" t="s">
        <v>106</v>
      </c>
      <c r="H100" s="189" t="s">
        <v>118</v>
      </c>
      <c r="I100" s="190" t="n">
        <v>59.0716</v>
      </c>
      <c r="J100" s="191" t="n">
        <v>0.352</v>
      </c>
      <c r="K100" s="192" t="n">
        <v>0.08</v>
      </c>
      <c r="L100" s="192" t="n">
        <v>0.132</v>
      </c>
      <c r="M100" s="192" t="n">
        <v>0.032</v>
      </c>
      <c r="N100" s="192" t="n">
        <v>0.078</v>
      </c>
      <c r="O100" s="192" t="n">
        <v>1.922</v>
      </c>
      <c r="P100" s="193" t="n">
        <v>2.596</v>
      </c>
      <c r="Q100" s="191" t="n">
        <v>0.72</v>
      </c>
      <c r="R100" s="192" t="n">
        <v>0.336</v>
      </c>
      <c r="S100" s="192" t="n">
        <v>0.555</v>
      </c>
      <c r="T100" s="192" t="n">
        <v>0.222</v>
      </c>
      <c r="U100" s="192" t="n">
        <v>0.078</v>
      </c>
      <c r="V100" s="192" t="n">
        <v>2.639</v>
      </c>
      <c r="W100" s="194" t="n">
        <v>4.55</v>
      </c>
      <c r="X100" s="191" t="n">
        <v>0.352</v>
      </c>
      <c r="Y100" s="192" t="n">
        <v>0.08</v>
      </c>
      <c r="Z100" s="192" t="n">
        <v>0.355</v>
      </c>
      <c r="AA100" s="192" t="n">
        <v>0.065</v>
      </c>
      <c r="AB100" s="192" t="n">
        <v>0.078</v>
      </c>
      <c r="AC100" s="195" t="n">
        <v>0.93</v>
      </c>
      <c r="AD100" s="196" t="n">
        <v>-3.62</v>
      </c>
      <c r="AE100" s="197" t="n">
        <v>1.355</v>
      </c>
      <c r="AF100" s="198" t="n">
        <v>4.892</v>
      </c>
      <c r="AG100" s="90"/>
      <c r="AH100" s="90"/>
      <c r="AI100" s="90"/>
      <c r="AJ100" s="90"/>
      <c r="AK100" s="90"/>
      <c r="AL100" s="90"/>
      <c r="AM100" s="90"/>
      <c r="AN100" s="90"/>
      <c r="AO100" s="90"/>
      <c r="AP100" s="90"/>
      <c r="AQ100" s="199"/>
      <c r="AR100" s="199"/>
      <c r="AS100" s="199"/>
      <c r="AT100" s="199"/>
      <c r="AU100" s="199"/>
      <c r="AV100" s="199"/>
      <c r="AW100" s="199"/>
      <c r="AX100" s="199"/>
      <c r="AY100" s="199"/>
      <c r="AZ100" s="199"/>
      <c r="BA100" s="199"/>
      <c r="BB100" s="199"/>
      <c r="BC100" s="199"/>
      <c r="BD100" s="199"/>
      <c r="BE100" s="199"/>
      <c r="BF100" s="199"/>
      <c r="BG100" s="199"/>
      <c r="BH100" s="199"/>
      <c r="BI100" s="199"/>
      <c r="BJ100" s="199"/>
      <c r="BK100" s="199"/>
      <c r="BL100" s="199"/>
      <c r="BM100" s="199"/>
      <c r="BN100" s="199"/>
      <c r="BO100" s="199"/>
      <c r="BP100" s="199"/>
      <c r="BQ100" s="199"/>
      <c r="BR100" s="199"/>
      <c r="BS100" s="199"/>
      <c r="BT100" s="199"/>
      <c r="BU100" s="199"/>
      <c r="BV100" s="199"/>
      <c r="BW100" s="199"/>
      <c r="BX100" s="199"/>
      <c r="BY100" s="199"/>
      <c r="BZ100" s="199"/>
      <c r="CA100" s="199"/>
      <c r="CB100" s="199"/>
      <c r="CC100" s="199"/>
      <c r="CD100" s="199"/>
      <c r="CE100" s="199"/>
      <c r="CF100" s="199"/>
      <c r="CG100" s="199"/>
      <c r="CH100" s="199"/>
      <c r="CI100" s="199"/>
      <c r="CJ100" s="199"/>
      <c r="CK100" s="199"/>
      <c r="CL100" s="199"/>
      <c r="CM100" s="199"/>
      <c r="CN100" s="199"/>
      <c r="CO100" s="199"/>
      <c r="CP100" s="199"/>
      <c r="CQ100" s="199"/>
      <c r="CR100" s="199"/>
      <c r="CS100" s="199"/>
      <c r="CT100" s="199"/>
      <c r="CU100" s="199"/>
      <c r="CV100" s="199"/>
      <c r="CW100" s="199"/>
      <c r="CX100" s="199"/>
      <c r="CY100" s="199"/>
      <c r="CZ100" s="199"/>
      <c r="DA100" s="199"/>
      <c r="DB100" s="199"/>
      <c r="DC100" s="199"/>
      <c r="DD100" s="199"/>
      <c r="DE100" s="199"/>
      <c r="DF100" s="199"/>
      <c r="DG100" s="199"/>
      <c r="DH100" s="199"/>
      <c r="DI100" s="199"/>
      <c r="DJ100" s="199"/>
      <c r="DK100" s="199"/>
      <c r="DL100" s="199"/>
      <c r="DM100" s="199"/>
      <c r="DN100" s="199"/>
      <c r="DO100" s="199"/>
      <c r="DP100" s="199"/>
      <c r="DQ100" s="199"/>
      <c r="DR100" s="199"/>
      <c r="DS100" s="199"/>
      <c r="DT100" s="199"/>
      <c r="DU100" s="199"/>
      <c r="DV100" s="199"/>
      <c r="DW100" s="199"/>
      <c r="DX100" s="199"/>
      <c r="DY100" s="199"/>
      <c r="DZ100" s="199"/>
      <c r="EA100" s="199"/>
      <c r="EB100" s="199"/>
      <c r="EC100" s="199"/>
      <c r="ED100" s="199"/>
      <c r="EE100" s="199"/>
      <c r="EF100" s="199"/>
      <c r="EG100" s="199"/>
      <c r="EH100" s="199"/>
      <c r="EI100" s="199"/>
      <c r="EJ100" s="199"/>
      <c r="EK100" s="199"/>
      <c r="EL100" s="199"/>
      <c r="EM100" s="199"/>
      <c r="EN100" s="199"/>
    </row>
    <row r="101" customFormat="false" ht="15" hidden="false" customHeight="true" outlineLevel="0" collapsed="false">
      <c r="A101" s="183" t="s">
        <v>200</v>
      </c>
      <c r="B101" s="184" t="s">
        <v>121</v>
      </c>
      <c r="C101" s="185" t="n">
        <v>79.84</v>
      </c>
      <c r="D101" s="185" t="n">
        <v>84</v>
      </c>
      <c r="E101" s="186" t="n">
        <v>0.92</v>
      </c>
      <c r="F101" s="187" t="n">
        <v>41713.5</v>
      </c>
      <c r="G101" s="188" t="s">
        <v>104</v>
      </c>
      <c r="H101" s="189" t="s">
        <v>118</v>
      </c>
      <c r="I101" s="190" t="n">
        <v>123.952</v>
      </c>
      <c r="J101" s="191" t="n">
        <v>0.093</v>
      </c>
      <c r="K101" s="192" t="n">
        <v>0.01</v>
      </c>
      <c r="L101" s="192" t="n">
        <v>0.17</v>
      </c>
      <c r="M101" s="192" t="n">
        <v>0.134</v>
      </c>
      <c r="N101" s="192" t="n">
        <v>0.057</v>
      </c>
      <c r="O101" s="192" t="n">
        <v>2.919</v>
      </c>
      <c r="P101" s="193" t="n">
        <v>3.382</v>
      </c>
      <c r="Q101" s="191" t="n">
        <v>0.411</v>
      </c>
      <c r="R101" s="192" t="n">
        <v>0.126</v>
      </c>
      <c r="S101" s="192" t="n">
        <v>0.233</v>
      </c>
      <c r="T101" s="192" t="n">
        <v>0.227</v>
      </c>
      <c r="U101" s="192" t="n">
        <v>0.057</v>
      </c>
      <c r="V101" s="192" t="n">
        <v>3.211</v>
      </c>
      <c r="W101" s="194" t="n">
        <v>4.264</v>
      </c>
      <c r="X101" s="191" t="n">
        <v>0.093</v>
      </c>
      <c r="Y101" s="192" t="n">
        <v>0.01</v>
      </c>
      <c r="Z101" s="192" t="n">
        <v>0.358</v>
      </c>
      <c r="AA101" s="192" t="n">
        <v>0.102</v>
      </c>
      <c r="AB101" s="192" t="n">
        <v>0.057</v>
      </c>
      <c r="AC101" s="195" t="n">
        <v>0.62</v>
      </c>
      <c r="AD101" s="196" t="n">
        <v>-3.644</v>
      </c>
      <c r="AE101" s="197" t="n">
        <v>1.27</v>
      </c>
      <c r="AF101" s="198" t="n">
        <v>6.877</v>
      </c>
      <c r="AG101" s="90"/>
      <c r="AH101" s="90"/>
      <c r="AI101" s="90"/>
      <c r="AJ101" s="90"/>
      <c r="AK101" s="90"/>
      <c r="AL101" s="90"/>
      <c r="AM101" s="90"/>
      <c r="AN101" s="90"/>
      <c r="AO101" s="90"/>
      <c r="AP101" s="90"/>
      <c r="AQ101" s="199"/>
      <c r="AR101" s="199"/>
      <c r="AS101" s="199"/>
      <c r="AT101" s="199"/>
      <c r="AU101" s="199"/>
      <c r="AV101" s="199"/>
      <c r="AW101" s="199"/>
      <c r="AX101" s="199"/>
      <c r="AY101" s="199"/>
      <c r="AZ101" s="199"/>
      <c r="BA101" s="199"/>
      <c r="BB101" s="199"/>
      <c r="BC101" s="199"/>
      <c r="BD101" s="199"/>
      <c r="BE101" s="199"/>
      <c r="BF101" s="199"/>
      <c r="BG101" s="199"/>
      <c r="BH101" s="199"/>
      <c r="BI101" s="199"/>
      <c r="BJ101" s="199"/>
      <c r="BK101" s="199"/>
      <c r="BL101" s="199"/>
      <c r="BM101" s="199"/>
      <c r="BN101" s="199"/>
      <c r="BO101" s="199"/>
      <c r="BP101" s="199"/>
      <c r="BQ101" s="199"/>
      <c r="BR101" s="199"/>
      <c r="BS101" s="199"/>
      <c r="BT101" s="199"/>
      <c r="BU101" s="199"/>
      <c r="BV101" s="199"/>
      <c r="BW101" s="199"/>
      <c r="BX101" s="199"/>
      <c r="BY101" s="199"/>
      <c r="BZ101" s="199"/>
      <c r="CA101" s="199"/>
      <c r="CB101" s="199"/>
      <c r="CC101" s="199"/>
      <c r="CD101" s="199"/>
      <c r="CE101" s="199"/>
      <c r="CF101" s="199"/>
      <c r="CG101" s="199"/>
      <c r="CH101" s="199"/>
      <c r="CI101" s="199"/>
      <c r="CJ101" s="199"/>
      <c r="CK101" s="199"/>
      <c r="CL101" s="199"/>
      <c r="CM101" s="199"/>
      <c r="CN101" s="199"/>
      <c r="CO101" s="199"/>
      <c r="CP101" s="199"/>
      <c r="CQ101" s="199"/>
      <c r="CR101" s="199"/>
      <c r="CS101" s="199"/>
      <c r="CT101" s="199"/>
      <c r="CU101" s="199"/>
      <c r="CV101" s="199"/>
      <c r="CW101" s="199"/>
      <c r="CX101" s="199"/>
      <c r="CY101" s="199"/>
      <c r="CZ101" s="199"/>
      <c r="DA101" s="199"/>
      <c r="DB101" s="199"/>
      <c r="DC101" s="199"/>
      <c r="DD101" s="199"/>
      <c r="DE101" s="199"/>
      <c r="DF101" s="199"/>
      <c r="DG101" s="199"/>
      <c r="DH101" s="199"/>
      <c r="DI101" s="199"/>
      <c r="DJ101" s="199"/>
      <c r="DK101" s="199"/>
      <c r="DL101" s="199"/>
      <c r="DM101" s="199"/>
      <c r="DN101" s="199"/>
      <c r="DO101" s="199"/>
      <c r="DP101" s="199"/>
      <c r="DQ101" s="199"/>
      <c r="DR101" s="199"/>
      <c r="DS101" s="199"/>
      <c r="DT101" s="199"/>
      <c r="DU101" s="199"/>
      <c r="DV101" s="199"/>
      <c r="DW101" s="199"/>
      <c r="DX101" s="199"/>
      <c r="DY101" s="199"/>
      <c r="DZ101" s="199"/>
      <c r="EA101" s="199"/>
      <c r="EB101" s="199"/>
      <c r="EC101" s="199"/>
      <c r="ED101" s="199"/>
      <c r="EE101" s="199"/>
      <c r="EF101" s="199"/>
      <c r="EG101" s="199"/>
      <c r="EH101" s="199"/>
      <c r="EI101" s="199"/>
      <c r="EJ101" s="199"/>
      <c r="EK101" s="199"/>
      <c r="EL101" s="199"/>
      <c r="EM101" s="199"/>
      <c r="EN101" s="199"/>
    </row>
    <row r="102" customFormat="false" ht="15" hidden="false" customHeight="true" outlineLevel="0" collapsed="false">
      <c r="A102" s="183" t="s">
        <v>201</v>
      </c>
      <c r="B102" s="184" t="s">
        <v>121</v>
      </c>
      <c r="C102" s="185" t="n">
        <v>69.05</v>
      </c>
      <c r="D102" s="185" t="n">
        <v>74.22</v>
      </c>
      <c r="E102" s="186" t="n">
        <v>0.736</v>
      </c>
      <c r="F102" s="187" t="n">
        <v>9490.68</v>
      </c>
      <c r="G102" s="188" t="s">
        <v>107</v>
      </c>
      <c r="H102" s="189" t="s">
        <v>116</v>
      </c>
      <c r="I102" s="190" t="n">
        <v>11.2859</v>
      </c>
      <c r="J102" s="191" t="n">
        <v>0.078</v>
      </c>
      <c r="K102" s="192" t="n">
        <v>0.011</v>
      </c>
      <c r="L102" s="192" t="n">
        <v>0.014</v>
      </c>
      <c r="M102" s="192" t="n">
        <v>0.001</v>
      </c>
      <c r="N102" s="192" t="n">
        <v>0.066</v>
      </c>
      <c r="O102" s="192" t="n">
        <v>0.724</v>
      </c>
      <c r="P102" s="193" t="n">
        <v>0.894</v>
      </c>
      <c r="Q102" s="191" t="n">
        <v>0.325</v>
      </c>
      <c r="R102" s="192" t="n">
        <v>0.081</v>
      </c>
      <c r="S102" s="192" t="n">
        <v>0.096</v>
      </c>
      <c r="T102" s="192" t="n">
        <v>0.025</v>
      </c>
      <c r="U102" s="192" t="n">
        <v>0.066</v>
      </c>
      <c r="V102" s="192" t="n">
        <v>0.818</v>
      </c>
      <c r="W102" s="194" t="n">
        <v>1.411</v>
      </c>
      <c r="X102" s="191" t="n">
        <v>0.078</v>
      </c>
      <c r="Y102" s="192" t="n">
        <v>0.011</v>
      </c>
      <c r="Z102" s="192" t="n">
        <v>0.016</v>
      </c>
      <c r="AA102" s="192" t="n">
        <v>0.002</v>
      </c>
      <c r="AB102" s="192" t="n">
        <v>0.066</v>
      </c>
      <c r="AC102" s="195" t="n">
        <v>0.173</v>
      </c>
      <c r="AD102" s="196" t="n">
        <v>-1.238</v>
      </c>
      <c r="AE102" s="197" t="n">
        <v>0.42</v>
      </c>
      <c r="AF102" s="198" t="n">
        <v>8.156</v>
      </c>
      <c r="AG102" s="90"/>
      <c r="AH102" s="90"/>
      <c r="AI102" s="90"/>
      <c r="AJ102" s="90"/>
      <c r="AK102" s="90"/>
      <c r="AL102" s="90"/>
      <c r="AM102" s="90"/>
      <c r="AN102" s="90"/>
      <c r="AO102" s="90"/>
      <c r="AP102" s="90"/>
      <c r="AQ102" s="199"/>
      <c r="AR102" s="199"/>
      <c r="AS102" s="199"/>
      <c r="AT102" s="199"/>
      <c r="AU102" s="199"/>
      <c r="AV102" s="199"/>
      <c r="AW102" s="199"/>
      <c r="AX102" s="199"/>
      <c r="AY102" s="199"/>
      <c r="AZ102" s="199"/>
      <c r="BA102" s="199"/>
      <c r="BB102" s="199"/>
      <c r="BC102" s="199"/>
      <c r="BD102" s="199"/>
      <c r="BE102" s="199"/>
      <c r="BF102" s="199"/>
      <c r="BG102" s="199"/>
      <c r="BH102" s="199"/>
      <c r="BI102" s="199"/>
      <c r="BJ102" s="199"/>
      <c r="BK102" s="199"/>
      <c r="BL102" s="199"/>
      <c r="BM102" s="199"/>
      <c r="BN102" s="199"/>
      <c r="BO102" s="199"/>
      <c r="BP102" s="199"/>
      <c r="BQ102" s="199"/>
      <c r="BR102" s="199"/>
      <c r="BS102" s="199"/>
      <c r="BT102" s="199"/>
      <c r="BU102" s="199"/>
      <c r="BV102" s="199"/>
      <c r="BW102" s="199"/>
      <c r="BX102" s="199"/>
      <c r="BY102" s="199"/>
      <c r="BZ102" s="199"/>
      <c r="CA102" s="199"/>
      <c r="CB102" s="199"/>
      <c r="CC102" s="199"/>
      <c r="CD102" s="199"/>
      <c r="CE102" s="199"/>
      <c r="CF102" s="199"/>
      <c r="CG102" s="199"/>
      <c r="CH102" s="199"/>
      <c r="CI102" s="199"/>
      <c r="CJ102" s="199"/>
      <c r="CK102" s="199"/>
      <c r="CL102" s="199"/>
      <c r="CM102" s="199"/>
      <c r="CN102" s="199"/>
      <c r="CO102" s="199"/>
      <c r="CP102" s="199"/>
      <c r="CQ102" s="199"/>
      <c r="CR102" s="199"/>
      <c r="CS102" s="199"/>
      <c r="CT102" s="199"/>
      <c r="CU102" s="199"/>
      <c r="CV102" s="199"/>
      <c r="CW102" s="199"/>
      <c r="CX102" s="199"/>
      <c r="CY102" s="199"/>
      <c r="CZ102" s="199"/>
      <c r="DA102" s="199"/>
      <c r="DB102" s="199"/>
      <c r="DC102" s="199"/>
      <c r="DD102" s="199"/>
      <c r="DE102" s="199"/>
      <c r="DF102" s="199"/>
      <c r="DG102" s="199"/>
      <c r="DH102" s="199"/>
      <c r="DI102" s="199"/>
      <c r="DJ102" s="199"/>
      <c r="DK102" s="199"/>
      <c r="DL102" s="199"/>
      <c r="DM102" s="199"/>
      <c r="DN102" s="199"/>
      <c r="DO102" s="199"/>
      <c r="DP102" s="199"/>
      <c r="DQ102" s="199"/>
      <c r="DR102" s="199"/>
      <c r="DS102" s="199"/>
      <c r="DT102" s="199"/>
      <c r="DU102" s="199"/>
      <c r="DV102" s="199"/>
      <c r="DW102" s="199"/>
      <c r="DX102" s="199"/>
      <c r="DY102" s="199"/>
      <c r="DZ102" s="199"/>
      <c r="EA102" s="199"/>
      <c r="EB102" s="199"/>
      <c r="EC102" s="199"/>
      <c r="ED102" s="199"/>
      <c r="EE102" s="199"/>
      <c r="EF102" s="199"/>
      <c r="EG102" s="199"/>
      <c r="EH102" s="199"/>
      <c r="EI102" s="199"/>
      <c r="EJ102" s="199"/>
      <c r="EK102" s="199"/>
      <c r="EL102" s="199"/>
      <c r="EM102" s="199"/>
      <c r="EN102" s="199"/>
    </row>
    <row r="103" customFormat="false" ht="15" hidden="false" customHeight="true" outlineLevel="0" collapsed="false">
      <c r="A103" s="183" t="s">
        <v>202</v>
      </c>
      <c r="B103" s="184" t="s">
        <v>121</v>
      </c>
      <c r="C103" s="185" t="n">
        <v>71.18</v>
      </c>
      <c r="D103" s="185" t="n">
        <v>74.44</v>
      </c>
      <c r="E103" s="186" t="n">
        <v>0.802</v>
      </c>
      <c r="F103" s="187" t="n">
        <v>26024.3</v>
      </c>
      <c r="G103" s="188" t="s">
        <v>107</v>
      </c>
      <c r="H103" s="189" t="s">
        <v>116</v>
      </c>
      <c r="I103" s="190" t="n">
        <v>19.398</v>
      </c>
      <c r="J103" s="191" t="n">
        <v>1.823</v>
      </c>
      <c r="K103" s="192" t="n">
        <v>0.266</v>
      </c>
      <c r="L103" s="192" t="n">
        <v>0.014</v>
      </c>
      <c r="M103" s="192" t="n">
        <v>0.014</v>
      </c>
      <c r="N103" s="192" t="n">
        <v>0.051</v>
      </c>
      <c r="O103" s="192" t="n">
        <v>4.274</v>
      </c>
      <c r="P103" s="193" t="n">
        <v>6.442</v>
      </c>
      <c r="Q103" s="191" t="n">
        <v>0.634</v>
      </c>
      <c r="R103" s="192" t="n">
        <v>0.276</v>
      </c>
      <c r="S103" s="192" t="n">
        <v>0.069</v>
      </c>
      <c r="T103" s="192" t="n">
        <v>0.023</v>
      </c>
      <c r="U103" s="192" t="n">
        <v>0.051</v>
      </c>
      <c r="V103" s="192" t="n">
        <v>3.941</v>
      </c>
      <c r="W103" s="194" t="n">
        <v>4.994</v>
      </c>
      <c r="X103" s="191" t="n">
        <v>1.823</v>
      </c>
      <c r="Y103" s="192" t="n">
        <v>1.61</v>
      </c>
      <c r="Z103" s="192" t="n">
        <v>0.213</v>
      </c>
      <c r="AA103" s="192" t="n">
        <v>0.047</v>
      </c>
      <c r="AB103" s="192" t="n">
        <v>0.051</v>
      </c>
      <c r="AC103" s="195" t="n">
        <v>3.746</v>
      </c>
      <c r="AD103" s="196" t="n">
        <v>-1.248</v>
      </c>
      <c r="AE103" s="197" t="n">
        <v>1.487</v>
      </c>
      <c r="AF103" s="198" t="n">
        <v>1.333</v>
      </c>
      <c r="AG103" s="90"/>
      <c r="AH103" s="90"/>
      <c r="AI103" s="90"/>
      <c r="AJ103" s="90"/>
      <c r="AK103" s="90"/>
      <c r="AL103" s="90"/>
      <c r="AM103" s="90"/>
      <c r="AN103" s="90"/>
      <c r="AO103" s="90"/>
      <c r="AP103" s="90"/>
      <c r="AQ103" s="199"/>
      <c r="AR103" s="199"/>
      <c r="AS103" s="199"/>
      <c r="AT103" s="199"/>
      <c r="AU103" s="199"/>
      <c r="AV103" s="199"/>
      <c r="AW103" s="199"/>
      <c r="AX103" s="199"/>
      <c r="AY103" s="199"/>
      <c r="AZ103" s="199"/>
      <c r="BA103" s="199"/>
      <c r="BB103" s="199"/>
      <c r="BC103" s="199"/>
      <c r="BD103" s="199"/>
      <c r="BE103" s="199"/>
      <c r="BF103" s="199"/>
      <c r="BG103" s="199"/>
      <c r="BH103" s="199"/>
      <c r="BI103" s="199"/>
      <c r="BJ103" s="199"/>
      <c r="BK103" s="199"/>
      <c r="BL103" s="199"/>
      <c r="BM103" s="199"/>
      <c r="BN103" s="199"/>
      <c r="BO103" s="199"/>
      <c r="BP103" s="199"/>
      <c r="BQ103" s="199"/>
      <c r="BR103" s="199"/>
      <c r="BS103" s="199"/>
      <c r="BT103" s="199"/>
      <c r="BU103" s="199"/>
      <c r="BV103" s="199"/>
      <c r="BW103" s="199"/>
      <c r="BX103" s="199"/>
      <c r="BY103" s="199"/>
      <c r="BZ103" s="199"/>
      <c r="CA103" s="199"/>
      <c r="CB103" s="199"/>
      <c r="CC103" s="199"/>
      <c r="CD103" s="199"/>
      <c r="CE103" s="199"/>
      <c r="CF103" s="199"/>
      <c r="CG103" s="199"/>
      <c r="CH103" s="199"/>
      <c r="CI103" s="199"/>
      <c r="CJ103" s="199"/>
      <c r="CK103" s="199"/>
      <c r="CL103" s="199"/>
      <c r="CM103" s="199"/>
      <c r="CN103" s="199"/>
      <c r="CO103" s="199"/>
      <c r="CP103" s="199"/>
      <c r="CQ103" s="199"/>
      <c r="CR103" s="199"/>
      <c r="CS103" s="199"/>
      <c r="CT103" s="199"/>
      <c r="CU103" s="199"/>
      <c r="CV103" s="199"/>
      <c r="CW103" s="199"/>
      <c r="CX103" s="199"/>
      <c r="CY103" s="199"/>
      <c r="CZ103" s="199"/>
      <c r="DA103" s="199"/>
      <c r="DB103" s="199"/>
      <c r="DC103" s="199"/>
      <c r="DD103" s="199"/>
      <c r="DE103" s="199"/>
      <c r="DF103" s="199"/>
      <c r="DG103" s="199"/>
      <c r="DH103" s="199"/>
      <c r="DI103" s="199"/>
      <c r="DJ103" s="199"/>
      <c r="DK103" s="199"/>
      <c r="DL103" s="199"/>
      <c r="DM103" s="199"/>
      <c r="DN103" s="199"/>
      <c r="DO103" s="199"/>
      <c r="DP103" s="199"/>
      <c r="DQ103" s="199"/>
      <c r="DR103" s="199"/>
      <c r="DS103" s="199"/>
      <c r="DT103" s="199"/>
      <c r="DU103" s="199"/>
      <c r="DV103" s="199"/>
      <c r="DW103" s="199"/>
      <c r="DX103" s="199"/>
      <c r="DY103" s="199"/>
      <c r="DZ103" s="199"/>
      <c r="EA103" s="199"/>
      <c r="EB103" s="199"/>
      <c r="EC103" s="199"/>
      <c r="ED103" s="199"/>
      <c r="EE103" s="199"/>
      <c r="EF103" s="199"/>
      <c r="EG103" s="199"/>
      <c r="EH103" s="199"/>
      <c r="EI103" s="199"/>
      <c r="EJ103" s="199"/>
      <c r="EK103" s="199"/>
      <c r="EL103" s="199"/>
      <c r="EM103" s="199"/>
      <c r="EN103" s="199"/>
    </row>
    <row r="104" customFormat="false" ht="15" hidden="false" customHeight="true" outlineLevel="0" collapsed="false">
      <c r="A104" s="183" t="s">
        <v>203</v>
      </c>
      <c r="B104" s="184" t="s">
        <v>121</v>
      </c>
      <c r="C104" s="185" t="n">
        <v>62.29</v>
      </c>
      <c r="D104" s="185" t="n">
        <v>62.06</v>
      </c>
      <c r="E104" s="186" t="n">
        <v>0.601</v>
      </c>
      <c r="F104" s="187" t="n">
        <v>5209.22</v>
      </c>
      <c r="G104" s="188" t="s">
        <v>103</v>
      </c>
      <c r="H104" s="189" t="s">
        <v>112</v>
      </c>
      <c r="I104" s="190" t="n">
        <v>54.0275</v>
      </c>
      <c r="J104" s="191" t="n">
        <v>0.143</v>
      </c>
      <c r="K104" s="192" t="n">
        <v>0.197</v>
      </c>
      <c r="L104" s="192" t="n">
        <v>0.192</v>
      </c>
      <c r="M104" s="192" t="n">
        <v>0.02</v>
      </c>
      <c r="N104" s="192" t="n">
        <v>0.039</v>
      </c>
      <c r="O104" s="192" t="n">
        <v>0.132</v>
      </c>
      <c r="P104" s="193" t="n">
        <v>0.722</v>
      </c>
      <c r="Q104" s="191" t="n">
        <v>0.2</v>
      </c>
      <c r="R104" s="192" t="n">
        <v>0.196</v>
      </c>
      <c r="S104" s="192" t="n">
        <v>0.21</v>
      </c>
      <c r="T104" s="192" t="n">
        <v>0.02</v>
      </c>
      <c r="U104" s="192" t="n">
        <v>0.039</v>
      </c>
      <c r="V104" s="192" t="n">
        <v>0.274</v>
      </c>
      <c r="W104" s="194" t="n">
        <v>0.939</v>
      </c>
      <c r="X104" s="191" t="n">
        <v>0.143</v>
      </c>
      <c r="Y104" s="192" t="n">
        <v>0.197</v>
      </c>
      <c r="Z104" s="192" t="n">
        <v>0.011</v>
      </c>
      <c r="AA104" s="192" t="n">
        <v>0.015</v>
      </c>
      <c r="AB104" s="192" t="n">
        <v>0.039</v>
      </c>
      <c r="AC104" s="195" t="n">
        <v>0.405</v>
      </c>
      <c r="AD104" s="196" t="n">
        <v>-0.534</v>
      </c>
      <c r="AE104" s="197" t="n">
        <v>0.28</v>
      </c>
      <c r="AF104" s="198" t="n">
        <v>2.319</v>
      </c>
      <c r="AG104" s="90"/>
      <c r="AH104" s="90"/>
      <c r="AI104" s="90"/>
      <c r="AJ104" s="90"/>
      <c r="AK104" s="90"/>
      <c r="AL104" s="90"/>
      <c r="AM104" s="90"/>
      <c r="AN104" s="90"/>
      <c r="AO104" s="90"/>
      <c r="AP104" s="90"/>
      <c r="AQ104" s="199"/>
      <c r="AR104" s="199"/>
      <c r="AS104" s="199"/>
      <c r="AT104" s="199"/>
      <c r="AU104" s="199"/>
      <c r="AV104" s="199"/>
      <c r="AW104" s="199"/>
      <c r="AX104" s="199"/>
      <c r="AY104" s="199"/>
      <c r="AZ104" s="199"/>
      <c r="BA104" s="199"/>
      <c r="BB104" s="199"/>
      <c r="BC104" s="199"/>
      <c r="BD104" s="199"/>
      <c r="BE104" s="199"/>
      <c r="BF104" s="199"/>
      <c r="BG104" s="199"/>
      <c r="BH104" s="199"/>
      <c r="BI104" s="199"/>
      <c r="BJ104" s="199"/>
      <c r="BK104" s="199"/>
      <c r="BL104" s="199"/>
      <c r="BM104" s="199"/>
      <c r="BN104" s="199"/>
      <c r="BO104" s="199"/>
      <c r="BP104" s="199"/>
      <c r="BQ104" s="199"/>
      <c r="BR104" s="199"/>
      <c r="BS104" s="199"/>
      <c r="BT104" s="199"/>
      <c r="BU104" s="199"/>
      <c r="BV104" s="199"/>
      <c r="BW104" s="199"/>
      <c r="BX104" s="199"/>
      <c r="BY104" s="199"/>
      <c r="BZ104" s="199"/>
      <c r="CA104" s="199"/>
      <c r="CB104" s="199"/>
      <c r="CC104" s="199"/>
      <c r="CD104" s="199"/>
      <c r="CE104" s="199"/>
      <c r="CF104" s="199"/>
      <c r="CG104" s="199"/>
      <c r="CH104" s="199"/>
      <c r="CI104" s="199"/>
      <c r="CJ104" s="199"/>
      <c r="CK104" s="199"/>
      <c r="CL104" s="199"/>
      <c r="CM104" s="199"/>
      <c r="CN104" s="199"/>
      <c r="CO104" s="199"/>
      <c r="CP104" s="199"/>
      <c r="CQ104" s="199"/>
      <c r="CR104" s="199"/>
      <c r="CS104" s="199"/>
      <c r="CT104" s="199"/>
      <c r="CU104" s="199"/>
      <c r="CV104" s="199"/>
      <c r="CW104" s="199"/>
      <c r="CX104" s="199"/>
      <c r="CY104" s="199"/>
      <c r="CZ104" s="199"/>
      <c r="DA104" s="199"/>
      <c r="DB104" s="199"/>
      <c r="DC104" s="199"/>
      <c r="DD104" s="199"/>
      <c r="DE104" s="199"/>
      <c r="DF104" s="199"/>
      <c r="DG104" s="199"/>
      <c r="DH104" s="199"/>
      <c r="DI104" s="199"/>
      <c r="DJ104" s="199"/>
      <c r="DK104" s="199"/>
      <c r="DL104" s="199"/>
      <c r="DM104" s="199"/>
      <c r="DN104" s="199"/>
      <c r="DO104" s="199"/>
      <c r="DP104" s="199"/>
      <c r="DQ104" s="199"/>
      <c r="DR104" s="199"/>
      <c r="DS104" s="199"/>
      <c r="DT104" s="199"/>
      <c r="DU104" s="199"/>
      <c r="DV104" s="199"/>
      <c r="DW104" s="199"/>
      <c r="DX104" s="199"/>
      <c r="DY104" s="199"/>
      <c r="DZ104" s="199"/>
      <c r="EA104" s="199"/>
      <c r="EB104" s="199"/>
      <c r="EC104" s="199"/>
      <c r="ED104" s="199"/>
      <c r="EE104" s="199"/>
      <c r="EF104" s="199"/>
      <c r="EG104" s="199"/>
      <c r="EH104" s="199"/>
      <c r="EI104" s="199"/>
      <c r="EJ104" s="199"/>
      <c r="EK104" s="199"/>
      <c r="EL104" s="199"/>
      <c r="EM104" s="199"/>
      <c r="EN104" s="199"/>
    </row>
    <row r="105" customFormat="false" ht="15" hidden="false" customHeight="true" outlineLevel="0" collapsed="false">
      <c r="A105" s="183" t="s">
        <v>204</v>
      </c>
      <c r="B105" s="184" t="s">
        <v>121</v>
      </c>
      <c r="C105" s="185"/>
      <c r="D105" s="185" t="n">
        <v>73.58</v>
      </c>
      <c r="E105" s="186" t="n">
        <v>0</v>
      </c>
      <c r="F105" s="187"/>
      <c r="G105" s="188" t="s">
        <v>104</v>
      </c>
      <c r="H105" s="189" t="s">
        <v>112</v>
      </c>
      <c r="I105" s="190" t="n">
        <v>26.0694</v>
      </c>
      <c r="J105" s="191" t="n">
        <v>0.159</v>
      </c>
      <c r="K105" s="192" t="n">
        <v>0.008</v>
      </c>
      <c r="L105" s="192" t="n">
        <v>0.136</v>
      </c>
      <c r="M105" s="192" t="n">
        <v>0.019</v>
      </c>
      <c r="N105" s="192" t="n">
        <v>0.044</v>
      </c>
      <c r="O105" s="192" t="n">
        <v>0.805</v>
      </c>
      <c r="P105" s="193" t="n">
        <v>1.171</v>
      </c>
      <c r="Q105" s="191" t="n">
        <v>0.178</v>
      </c>
      <c r="R105" s="192" t="n">
        <v>0.008</v>
      </c>
      <c r="S105" s="192" t="n">
        <v>0.139</v>
      </c>
      <c r="T105" s="192" t="n">
        <v>0.013</v>
      </c>
      <c r="U105" s="192" t="n">
        <v>0.044</v>
      </c>
      <c r="V105" s="192" t="n">
        <v>0.802</v>
      </c>
      <c r="W105" s="194" t="n">
        <v>1.185</v>
      </c>
      <c r="X105" s="191" t="n">
        <v>0.159</v>
      </c>
      <c r="Y105" s="192" t="n">
        <v>0.008</v>
      </c>
      <c r="Z105" s="192" t="n">
        <v>0.223</v>
      </c>
      <c r="AA105" s="192" t="n">
        <v>0.089</v>
      </c>
      <c r="AB105" s="192" t="n">
        <v>0.044</v>
      </c>
      <c r="AC105" s="195" t="n">
        <v>0.523</v>
      </c>
      <c r="AD105" s="196" t="n">
        <v>-0.662</v>
      </c>
      <c r="AE105" s="197" t="n">
        <v>0.353</v>
      </c>
      <c r="AF105" s="198" t="n">
        <v>2.266</v>
      </c>
      <c r="AG105" s="90"/>
      <c r="AH105" s="90"/>
      <c r="AI105" s="90"/>
      <c r="AJ105" s="90"/>
      <c r="AK105" s="90"/>
      <c r="AL105" s="90"/>
      <c r="AM105" s="90"/>
      <c r="AN105" s="90"/>
      <c r="AO105" s="90"/>
      <c r="AP105" s="90"/>
      <c r="AQ105" s="199"/>
      <c r="AR105" s="199"/>
      <c r="AS105" s="199"/>
      <c r="AT105" s="199"/>
      <c r="AU105" s="199"/>
      <c r="AV105" s="199"/>
      <c r="AW105" s="199"/>
      <c r="AX105" s="199"/>
      <c r="AY105" s="199"/>
      <c r="AZ105" s="199"/>
      <c r="BA105" s="199"/>
      <c r="BB105" s="199"/>
      <c r="BC105" s="199"/>
      <c r="BD105" s="199"/>
      <c r="BE105" s="199"/>
      <c r="BF105" s="199"/>
      <c r="BG105" s="199"/>
      <c r="BH105" s="199"/>
      <c r="BI105" s="199"/>
      <c r="BJ105" s="199"/>
      <c r="BK105" s="199"/>
      <c r="BL105" s="199"/>
      <c r="BM105" s="199"/>
      <c r="BN105" s="199"/>
      <c r="BO105" s="199"/>
      <c r="BP105" s="199"/>
      <c r="BQ105" s="199"/>
      <c r="BR105" s="199"/>
      <c r="BS105" s="199"/>
      <c r="BT105" s="199"/>
      <c r="BU105" s="199"/>
      <c r="BV105" s="199"/>
      <c r="BW105" s="199"/>
      <c r="BX105" s="199"/>
      <c r="BY105" s="199"/>
      <c r="BZ105" s="199"/>
      <c r="CA105" s="199"/>
      <c r="CB105" s="199"/>
      <c r="CC105" s="199"/>
      <c r="CD105" s="199"/>
      <c r="CE105" s="199"/>
      <c r="CF105" s="199"/>
      <c r="CG105" s="199"/>
      <c r="CH105" s="199"/>
      <c r="CI105" s="199"/>
      <c r="CJ105" s="199"/>
      <c r="CK105" s="199"/>
      <c r="CL105" s="199"/>
      <c r="CM105" s="199"/>
      <c r="CN105" s="199"/>
      <c r="CO105" s="199"/>
      <c r="CP105" s="199"/>
      <c r="CQ105" s="199"/>
      <c r="CR105" s="199"/>
      <c r="CS105" s="199"/>
      <c r="CT105" s="199"/>
      <c r="CU105" s="199"/>
      <c r="CV105" s="199"/>
      <c r="CW105" s="199"/>
      <c r="CX105" s="199"/>
      <c r="CY105" s="199"/>
      <c r="CZ105" s="199"/>
      <c r="DA105" s="199"/>
      <c r="DB105" s="199"/>
      <c r="DC105" s="199"/>
      <c r="DD105" s="199"/>
      <c r="DE105" s="199"/>
      <c r="DF105" s="199"/>
      <c r="DG105" s="199"/>
      <c r="DH105" s="199"/>
      <c r="DI105" s="199"/>
      <c r="DJ105" s="199"/>
      <c r="DK105" s="199"/>
      <c r="DL105" s="199"/>
      <c r="DM105" s="199"/>
      <c r="DN105" s="199"/>
      <c r="DO105" s="199"/>
      <c r="DP105" s="199"/>
      <c r="DQ105" s="199"/>
      <c r="DR105" s="199"/>
      <c r="DS105" s="199"/>
      <c r="DT105" s="199"/>
      <c r="DU105" s="199"/>
      <c r="DV105" s="199"/>
      <c r="DW105" s="199"/>
      <c r="DX105" s="199"/>
      <c r="DY105" s="199"/>
      <c r="DZ105" s="199"/>
      <c r="EA105" s="199"/>
      <c r="EB105" s="199"/>
      <c r="EC105" s="199"/>
      <c r="ED105" s="199"/>
      <c r="EE105" s="199"/>
      <c r="EF105" s="199"/>
      <c r="EG105" s="199"/>
      <c r="EH105" s="199"/>
      <c r="EI105" s="199"/>
      <c r="EJ105" s="199"/>
      <c r="EK105" s="199"/>
      <c r="EL105" s="199"/>
      <c r="EM105" s="199"/>
      <c r="EN105" s="199"/>
    </row>
    <row r="106" customFormat="false" ht="15" hidden="false" customHeight="true" outlineLevel="0" collapsed="false">
      <c r="A106" s="183" t="s">
        <v>205</v>
      </c>
      <c r="B106" s="184" t="s">
        <v>121</v>
      </c>
      <c r="C106" s="185"/>
      <c r="D106" s="185" t="n">
        <v>82.68</v>
      </c>
      <c r="E106" s="186" t="n">
        <v>0.929</v>
      </c>
      <c r="F106" s="187" t="n">
        <v>45569.4</v>
      </c>
      <c r="G106" s="188" t="s">
        <v>104</v>
      </c>
      <c r="H106" s="189" t="s">
        <v>118</v>
      </c>
      <c r="I106" s="190" t="n">
        <v>51.8158</v>
      </c>
      <c r="J106" s="191" t="n">
        <v>0.103</v>
      </c>
      <c r="K106" s="192" t="n">
        <v>0.002</v>
      </c>
      <c r="L106" s="192" t="n">
        <v>0.052</v>
      </c>
      <c r="M106" s="192" t="n">
        <v>0.328</v>
      </c>
      <c r="N106" s="192" t="n">
        <v>0.054</v>
      </c>
      <c r="O106" s="192" t="n">
        <v>3.981</v>
      </c>
      <c r="P106" s="193" t="n">
        <v>4.52</v>
      </c>
      <c r="Q106" s="191" t="n">
        <v>0.658</v>
      </c>
      <c r="R106" s="192" t="n">
        <v>0.233</v>
      </c>
      <c r="S106" s="192" t="n">
        <v>0.201</v>
      </c>
      <c r="T106" s="192" t="n">
        <v>0.436</v>
      </c>
      <c r="U106" s="192" t="n">
        <v>0.054</v>
      </c>
      <c r="V106" s="192" t="n">
        <v>4.013</v>
      </c>
      <c r="W106" s="194" t="n">
        <v>5.595</v>
      </c>
      <c r="X106" s="191" t="n">
        <v>0.103</v>
      </c>
      <c r="Y106" s="192" t="n">
        <v>0.002</v>
      </c>
      <c r="Z106" s="192" t="n">
        <v>0.09</v>
      </c>
      <c r="AA106" s="192" t="n">
        <v>0.378</v>
      </c>
      <c r="AB106" s="192" t="n">
        <v>0.054</v>
      </c>
      <c r="AC106" s="195" t="n">
        <v>0.626</v>
      </c>
      <c r="AD106" s="196" t="n">
        <v>-4.969</v>
      </c>
      <c r="AE106" s="197" t="n">
        <v>1.666</v>
      </c>
      <c r="AF106" s="198" t="n">
        <v>8.938</v>
      </c>
      <c r="AG106" s="90"/>
      <c r="AH106" s="90"/>
      <c r="AI106" s="90"/>
      <c r="AJ106" s="90"/>
      <c r="AK106" s="90"/>
      <c r="AL106" s="90"/>
      <c r="AM106" s="90"/>
      <c r="AN106" s="90"/>
      <c r="AO106" s="90"/>
      <c r="AP106" s="90"/>
      <c r="AQ106" s="199"/>
      <c r="AR106" s="199"/>
      <c r="AS106" s="199"/>
      <c r="AT106" s="199"/>
      <c r="AU106" s="199"/>
      <c r="AV106" s="199"/>
      <c r="AW106" s="199"/>
      <c r="AX106" s="199"/>
      <c r="AY106" s="199"/>
      <c r="AZ106" s="199"/>
      <c r="BA106" s="199"/>
      <c r="BB106" s="199"/>
      <c r="BC106" s="199"/>
      <c r="BD106" s="199"/>
      <c r="BE106" s="199"/>
      <c r="BF106" s="199"/>
      <c r="BG106" s="199"/>
      <c r="BH106" s="199"/>
      <c r="BI106" s="199"/>
      <c r="BJ106" s="199"/>
      <c r="BK106" s="199"/>
      <c r="BL106" s="199"/>
      <c r="BM106" s="199"/>
      <c r="BN106" s="199"/>
      <c r="BO106" s="199"/>
      <c r="BP106" s="199"/>
      <c r="BQ106" s="199"/>
      <c r="BR106" s="199"/>
      <c r="BS106" s="199"/>
      <c r="BT106" s="199"/>
      <c r="BU106" s="199"/>
      <c r="BV106" s="199"/>
      <c r="BW106" s="199"/>
      <c r="BX106" s="199"/>
      <c r="BY106" s="199"/>
      <c r="BZ106" s="199"/>
      <c r="CA106" s="199"/>
      <c r="CB106" s="199"/>
      <c r="CC106" s="199"/>
      <c r="CD106" s="199"/>
      <c r="CE106" s="199"/>
      <c r="CF106" s="199"/>
      <c r="CG106" s="199"/>
      <c r="CH106" s="199"/>
      <c r="CI106" s="199"/>
      <c r="CJ106" s="199"/>
      <c r="CK106" s="199"/>
      <c r="CL106" s="199"/>
      <c r="CM106" s="199"/>
      <c r="CN106" s="199"/>
      <c r="CO106" s="199"/>
      <c r="CP106" s="199"/>
      <c r="CQ106" s="199"/>
      <c r="CR106" s="199"/>
      <c r="CS106" s="199"/>
      <c r="CT106" s="199"/>
      <c r="CU106" s="199"/>
      <c r="CV106" s="199"/>
      <c r="CW106" s="199"/>
      <c r="CX106" s="199"/>
      <c r="CY106" s="199"/>
      <c r="CZ106" s="199"/>
      <c r="DA106" s="199"/>
      <c r="DB106" s="199"/>
      <c r="DC106" s="199"/>
      <c r="DD106" s="199"/>
      <c r="DE106" s="199"/>
      <c r="DF106" s="199"/>
      <c r="DG106" s="199"/>
      <c r="DH106" s="199"/>
      <c r="DI106" s="199"/>
      <c r="DJ106" s="199"/>
      <c r="DK106" s="199"/>
      <c r="DL106" s="199"/>
      <c r="DM106" s="199"/>
      <c r="DN106" s="199"/>
      <c r="DO106" s="199"/>
      <c r="DP106" s="199"/>
      <c r="DQ106" s="199"/>
      <c r="DR106" s="199"/>
      <c r="DS106" s="199"/>
      <c r="DT106" s="199"/>
      <c r="DU106" s="199"/>
      <c r="DV106" s="199"/>
      <c r="DW106" s="199"/>
      <c r="DX106" s="199"/>
      <c r="DY106" s="199"/>
      <c r="DZ106" s="199"/>
      <c r="EA106" s="199"/>
      <c r="EB106" s="199"/>
      <c r="EC106" s="199"/>
      <c r="ED106" s="199"/>
      <c r="EE106" s="199"/>
      <c r="EF106" s="199"/>
      <c r="EG106" s="199"/>
      <c r="EH106" s="199"/>
      <c r="EI106" s="199"/>
      <c r="EJ106" s="199"/>
      <c r="EK106" s="199"/>
      <c r="EL106" s="199"/>
      <c r="EM106" s="199"/>
      <c r="EN106" s="199"/>
    </row>
    <row r="107" customFormat="false" ht="15" hidden="false" customHeight="true" outlineLevel="0" collapsed="false">
      <c r="A107" s="183" t="s">
        <v>206</v>
      </c>
      <c r="B107" s="184" t="s">
        <v>121</v>
      </c>
      <c r="C107" s="185" t="n">
        <v>60.53</v>
      </c>
      <c r="D107" s="185" t="n">
        <v>80.26</v>
      </c>
      <c r="E107" s="186" t="n">
        <v>0.847</v>
      </c>
      <c r="F107" s="187" t="n">
        <v>45070.5</v>
      </c>
      <c r="G107" s="188" t="s">
        <v>107</v>
      </c>
      <c r="H107" s="189" t="s">
        <v>118</v>
      </c>
      <c r="I107" s="190" t="n">
        <v>4.26887</v>
      </c>
      <c r="J107" s="191" t="n">
        <v>0.022</v>
      </c>
      <c r="K107" s="192" t="n">
        <v>0.005</v>
      </c>
      <c r="L107" s="192" t="n">
        <v>0.002</v>
      </c>
      <c r="M107" s="192" t="n">
        <v>0.023</v>
      </c>
      <c r="N107" s="192" t="n">
        <v>0.207</v>
      </c>
      <c r="O107" s="192" t="n">
        <v>8.148</v>
      </c>
      <c r="P107" s="193" t="n">
        <v>8.408</v>
      </c>
      <c r="Q107" s="191" t="n">
        <v>0.605</v>
      </c>
      <c r="R107" s="192" t="n">
        <v>0.281</v>
      </c>
      <c r="S107" s="192" t="n">
        <v>0.123</v>
      </c>
      <c r="T107" s="192" t="n">
        <v>0.762</v>
      </c>
      <c r="U107" s="192" t="n">
        <v>0.207</v>
      </c>
      <c r="V107" s="192" t="n">
        <v>5.57</v>
      </c>
      <c r="W107" s="194" t="n">
        <v>7.549</v>
      </c>
      <c r="X107" s="191" t="n">
        <v>0.022</v>
      </c>
      <c r="Y107" s="192" t="n">
        <v>0.005</v>
      </c>
      <c r="Z107" s="192" t="n">
        <v>0.003</v>
      </c>
      <c r="AA107" s="192" t="n">
        <v>0.282</v>
      </c>
      <c r="AB107" s="192" t="n">
        <v>0.207</v>
      </c>
      <c r="AC107" s="195" t="n">
        <v>0.519</v>
      </c>
      <c r="AD107" s="196" t="n">
        <v>-7.03</v>
      </c>
      <c r="AE107" s="197" t="n">
        <v>2.248</v>
      </c>
      <c r="AF107" s="198" t="n">
        <v>14.545</v>
      </c>
      <c r="AG107" s="90"/>
      <c r="AH107" s="90"/>
      <c r="AI107" s="90"/>
      <c r="AJ107" s="90"/>
      <c r="AK107" s="90"/>
      <c r="AL107" s="90"/>
      <c r="AM107" s="90"/>
      <c r="AN107" s="90"/>
      <c r="AO107" s="90"/>
      <c r="AP107" s="90"/>
      <c r="AQ107" s="199"/>
      <c r="AR107" s="199"/>
      <c r="AS107" s="199"/>
      <c r="AT107" s="199"/>
      <c r="AU107" s="199"/>
      <c r="AV107" s="199"/>
      <c r="AW107" s="199"/>
      <c r="AX107" s="199"/>
      <c r="AY107" s="199"/>
      <c r="AZ107" s="199"/>
      <c r="BA107" s="199"/>
      <c r="BB107" s="199"/>
      <c r="BC107" s="199"/>
      <c r="BD107" s="199"/>
      <c r="BE107" s="199"/>
      <c r="BF107" s="199"/>
      <c r="BG107" s="199"/>
      <c r="BH107" s="199"/>
      <c r="BI107" s="199"/>
      <c r="BJ107" s="199"/>
      <c r="BK107" s="199"/>
      <c r="BL107" s="199"/>
      <c r="BM107" s="199"/>
      <c r="BN107" s="199"/>
      <c r="BO107" s="199"/>
      <c r="BP107" s="199"/>
      <c r="BQ107" s="199"/>
      <c r="BR107" s="199"/>
      <c r="BS107" s="199"/>
      <c r="BT107" s="199"/>
      <c r="BU107" s="199"/>
      <c r="BV107" s="199"/>
      <c r="BW107" s="199"/>
      <c r="BX107" s="199"/>
      <c r="BY107" s="199"/>
      <c r="BZ107" s="199"/>
      <c r="CA107" s="199"/>
      <c r="CB107" s="199"/>
      <c r="CC107" s="199"/>
      <c r="CD107" s="199"/>
      <c r="CE107" s="199"/>
      <c r="CF107" s="199"/>
      <c r="CG107" s="199"/>
      <c r="CH107" s="199"/>
      <c r="CI107" s="199"/>
      <c r="CJ107" s="199"/>
      <c r="CK107" s="199"/>
      <c r="CL107" s="199"/>
      <c r="CM107" s="199"/>
      <c r="CN107" s="199"/>
      <c r="CO107" s="199"/>
      <c r="CP107" s="199"/>
      <c r="CQ107" s="199"/>
      <c r="CR107" s="199"/>
      <c r="CS107" s="199"/>
      <c r="CT107" s="199"/>
      <c r="CU107" s="199"/>
      <c r="CV107" s="199"/>
      <c r="CW107" s="199"/>
      <c r="CX107" s="199"/>
      <c r="CY107" s="199"/>
      <c r="CZ107" s="199"/>
      <c r="DA107" s="199"/>
      <c r="DB107" s="199"/>
      <c r="DC107" s="199"/>
      <c r="DD107" s="199"/>
      <c r="DE107" s="199"/>
      <c r="DF107" s="199"/>
      <c r="DG107" s="199"/>
      <c r="DH107" s="199"/>
      <c r="DI107" s="199"/>
      <c r="DJ107" s="199"/>
      <c r="DK107" s="199"/>
      <c r="DL107" s="199"/>
      <c r="DM107" s="199"/>
      <c r="DN107" s="199"/>
      <c r="DO107" s="199"/>
      <c r="DP107" s="199"/>
      <c r="DQ107" s="199"/>
      <c r="DR107" s="199"/>
      <c r="DS107" s="199"/>
      <c r="DT107" s="199"/>
      <c r="DU107" s="199"/>
      <c r="DV107" s="199"/>
      <c r="DW107" s="199"/>
      <c r="DX107" s="199"/>
      <c r="DY107" s="199"/>
      <c r="DZ107" s="199"/>
      <c r="EA107" s="199"/>
      <c r="EB107" s="199"/>
      <c r="EC107" s="199"/>
      <c r="ED107" s="199"/>
      <c r="EE107" s="199"/>
      <c r="EF107" s="199"/>
      <c r="EG107" s="199"/>
      <c r="EH107" s="199"/>
      <c r="EI107" s="199"/>
      <c r="EJ107" s="199"/>
      <c r="EK107" s="199"/>
      <c r="EL107" s="199"/>
      <c r="EM107" s="199"/>
      <c r="EN107" s="199"/>
    </row>
    <row r="108" customFormat="false" ht="15" hidden="false" customHeight="true" outlineLevel="0" collapsed="false">
      <c r="A108" s="183" t="s">
        <v>207</v>
      </c>
      <c r="B108" s="184" t="s">
        <v>121</v>
      </c>
      <c r="C108" s="185"/>
      <c r="D108" s="185" t="n">
        <v>72.05</v>
      </c>
      <c r="E108" s="186" t="n">
        <v>0.701</v>
      </c>
      <c r="F108" s="187" t="n">
        <v>5189.49</v>
      </c>
      <c r="G108" s="188" t="s">
        <v>107</v>
      </c>
      <c r="H108" s="189" t="s">
        <v>112</v>
      </c>
      <c r="I108" s="190" t="n">
        <v>6.63062</v>
      </c>
      <c r="J108" s="191" t="n">
        <v>0.397</v>
      </c>
      <c r="K108" s="192" t="n">
        <v>0.247</v>
      </c>
      <c r="L108" s="192" t="n">
        <v>0.006</v>
      </c>
      <c r="M108" s="192" t="n">
        <v>0</v>
      </c>
      <c r="N108" s="192" t="n">
        <v>0.091</v>
      </c>
      <c r="O108" s="192" t="n">
        <v>0.518</v>
      </c>
      <c r="P108" s="193" t="n">
        <v>1.26</v>
      </c>
      <c r="Q108" s="191" t="n">
        <v>0.476</v>
      </c>
      <c r="R108" s="192" t="n">
        <v>0.233</v>
      </c>
      <c r="S108" s="192" t="n">
        <v>0.033</v>
      </c>
      <c r="T108" s="192" t="n">
        <v>0.004</v>
      </c>
      <c r="U108" s="192" t="n">
        <v>0.091</v>
      </c>
      <c r="V108" s="192" t="n">
        <v>1.042</v>
      </c>
      <c r="W108" s="194" t="n">
        <v>1.878</v>
      </c>
      <c r="X108" s="191" t="n">
        <v>0.397</v>
      </c>
      <c r="Y108" s="192" t="n">
        <v>0.521</v>
      </c>
      <c r="Z108" s="192" t="n">
        <v>0.104</v>
      </c>
      <c r="AA108" s="192" t="n">
        <v>0.045</v>
      </c>
      <c r="AB108" s="192" t="n">
        <v>0.091</v>
      </c>
      <c r="AC108" s="195" t="n">
        <v>1.158</v>
      </c>
      <c r="AD108" s="196" t="n">
        <v>-0.72</v>
      </c>
      <c r="AE108" s="197" t="n">
        <v>0.559</v>
      </c>
      <c r="AF108" s="198" t="n">
        <v>1.622</v>
      </c>
      <c r="AG108" s="90"/>
      <c r="AH108" s="90"/>
      <c r="AI108" s="90"/>
      <c r="AJ108" s="90"/>
      <c r="AK108" s="90"/>
      <c r="AL108" s="90"/>
      <c r="AM108" s="90"/>
      <c r="AN108" s="90"/>
      <c r="AO108" s="90"/>
      <c r="AP108" s="90"/>
      <c r="AQ108" s="199"/>
      <c r="AR108" s="199"/>
      <c r="AS108" s="199"/>
      <c r="AT108" s="199"/>
      <c r="AU108" s="199"/>
      <c r="AV108" s="199"/>
      <c r="AW108" s="199"/>
      <c r="AX108" s="199"/>
      <c r="AY108" s="199"/>
      <c r="AZ108" s="199"/>
      <c r="BA108" s="199"/>
      <c r="BB108" s="199"/>
      <c r="BC108" s="199"/>
      <c r="BD108" s="199"/>
      <c r="BE108" s="199"/>
      <c r="BF108" s="199"/>
      <c r="BG108" s="199"/>
      <c r="BH108" s="199"/>
      <c r="BI108" s="199"/>
      <c r="BJ108" s="199"/>
      <c r="BK108" s="199"/>
      <c r="BL108" s="199"/>
      <c r="BM108" s="199"/>
      <c r="BN108" s="199"/>
      <c r="BO108" s="199"/>
      <c r="BP108" s="199"/>
      <c r="BQ108" s="199"/>
      <c r="BR108" s="199"/>
      <c r="BS108" s="199"/>
      <c r="BT108" s="199"/>
      <c r="BU108" s="199"/>
      <c r="BV108" s="199"/>
      <c r="BW108" s="199"/>
      <c r="BX108" s="199"/>
      <c r="BY108" s="199"/>
      <c r="BZ108" s="199"/>
      <c r="CA108" s="199"/>
      <c r="CB108" s="199"/>
      <c r="CC108" s="199"/>
      <c r="CD108" s="199"/>
      <c r="CE108" s="199"/>
      <c r="CF108" s="199"/>
      <c r="CG108" s="199"/>
      <c r="CH108" s="199"/>
      <c r="CI108" s="199"/>
      <c r="CJ108" s="199"/>
      <c r="CK108" s="199"/>
      <c r="CL108" s="199"/>
      <c r="CM108" s="199"/>
      <c r="CN108" s="199"/>
      <c r="CO108" s="199"/>
      <c r="CP108" s="199"/>
      <c r="CQ108" s="199"/>
      <c r="CR108" s="199"/>
      <c r="CS108" s="199"/>
      <c r="CT108" s="199"/>
      <c r="CU108" s="199"/>
      <c r="CV108" s="199"/>
      <c r="CW108" s="199"/>
      <c r="CX108" s="199"/>
      <c r="CY108" s="199"/>
      <c r="CZ108" s="199"/>
      <c r="DA108" s="199"/>
      <c r="DB108" s="199"/>
      <c r="DC108" s="199"/>
      <c r="DD108" s="199"/>
      <c r="DE108" s="199"/>
      <c r="DF108" s="199"/>
      <c r="DG108" s="199"/>
      <c r="DH108" s="199"/>
      <c r="DI108" s="199"/>
      <c r="DJ108" s="199"/>
      <c r="DK108" s="199"/>
      <c r="DL108" s="199"/>
      <c r="DM108" s="199"/>
      <c r="DN108" s="199"/>
      <c r="DO108" s="199"/>
      <c r="DP108" s="199"/>
      <c r="DQ108" s="199"/>
      <c r="DR108" s="199"/>
      <c r="DS108" s="199"/>
      <c r="DT108" s="199"/>
      <c r="DU108" s="199"/>
      <c r="DV108" s="199"/>
      <c r="DW108" s="199"/>
      <c r="DX108" s="199"/>
      <c r="DY108" s="199"/>
      <c r="DZ108" s="199"/>
      <c r="EA108" s="199"/>
      <c r="EB108" s="199"/>
      <c r="EC108" s="199"/>
      <c r="ED108" s="199"/>
      <c r="EE108" s="199"/>
      <c r="EF108" s="199"/>
      <c r="EG108" s="199"/>
      <c r="EH108" s="199"/>
      <c r="EI108" s="199"/>
      <c r="EJ108" s="199"/>
      <c r="EK108" s="199"/>
      <c r="EL108" s="199"/>
      <c r="EM108" s="199"/>
      <c r="EN108" s="199"/>
    </row>
    <row r="109" customFormat="false" ht="15" hidden="false" customHeight="true" outlineLevel="0" collapsed="false">
      <c r="A109" s="183" t="s">
        <v>208</v>
      </c>
      <c r="B109" s="184" t="s">
        <v>126</v>
      </c>
      <c r="C109" s="185"/>
      <c r="D109" s="185" t="n">
        <v>69</v>
      </c>
      <c r="E109" s="186" t="n">
        <v>0.62</v>
      </c>
      <c r="F109" s="187" t="n">
        <v>7797.81</v>
      </c>
      <c r="G109" s="188" t="s">
        <v>104</v>
      </c>
      <c r="H109" s="189" t="s">
        <v>114</v>
      </c>
      <c r="I109" s="190" t="n">
        <v>7.52948</v>
      </c>
      <c r="J109" s="191"/>
      <c r="K109" s="192"/>
      <c r="L109" s="192"/>
      <c r="M109" s="192"/>
      <c r="N109" s="192"/>
      <c r="O109" s="192"/>
      <c r="P109" s="193" t="n">
        <v>2.164</v>
      </c>
      <c r="Q109" s="191"/>
      <c r="R109" s="192"/>
      <c r="S109" s="192"/>
      <c r="T109" s="192"/>
      <c r="U109" s="192"/>
      <c r="V109" s="192"/>
      <c r="W109" s="194" t="n">
        <v>1.137</v>
      </c>
      <c r="X109" s="191"/>
      <c r="Y109" s="192"/>
      <c r="Z109" s="192"/>
      <c r="AA109" s="192"/>
      <c r="AB109" s="192"/>
      <c r="AC109" s="195" t="n">
        <v>1.508</v>
      </c>
      <c r="AD109" s="196" t="n">
        <v>0.371</v>
      </c>
      <c r="AE109" s="197" t="n">
        <v>0.339</v>
      </c>
      <c r="AF109" s="198" t="n">
        <v>0.754</v>
      </c>
      <c r="AG109" s="90"/>
      <c r="AH109" s="90"/>
      <c r="AI109" s="90"/>
      <c r="AJ109" s="90"/>
      <c r="AK109" s="90"/>
      <c r="AL109" s="90"/>
      <c r="AM109" s="90"/>
      <c r="AN109" s="90"/>
      <c r="AO109" s="90"/>
      <c r="AP109" s="90"/>
      <c r="AQ109" s="199"/>
      <c r="AR109" s="199"/>
      <c r="AS109" s="199"/>
      <c r="AT109" s="199"/>
      <c r="AU109" s="199"/>
      <c r="AV109" s="199"/>
      <c r="AW109" s="199"/>
      <c r="AX109" s="199"/>
      <c r="AY109" s="199"/>
      <c r="AZ109" s="199"/>
      <c r="BA109" s="199"/>
      <c r="BB109" s="199"/>
      <c r="BC109" s="199"/>
      <c r="BD109" s="199"/>
      <c r="BE109" s="199"/>
      <c r="BF109" s="199"/>
      <c r="BG109" s="199"/>
      <c r="BH109" s="199"/>
      <c r="BI109" s="199"/>
      <c r="BJ109" s="199"/>
      <c r="BK109" s="199"/>
      <c r="BL109" s="199"/>
      <c r="BM109" s="199"/>
      <c r="BN109" s="199"/>
      <c r="BO109" s="199"/>
      <c r="BP109" s="199"/>
      <c r="BQ109" s="199"/>
      <c r="BR109" s="199"/>
      <c r="BS109" s="199"/>
      <c r="BT109" s="199"/>
      <c r="BU109" s="199"/>
      <c r="BV109" s="199"/>
      <c r="BW109" s="199"/>
      <c r="BX109" s="199"/>
      <c r="BY109" s="199"/>
      <c r="BZ109" s="199"/>
      <c r="CA109" s="199"/>
      <c r="CB109" s="199"/>
      <c r="CC109" s="199"/>
      <c r="CD109" s="199"/>
      <c r="CE109" s="199"/>
      <c r="CF109" s="199"/>
      <c r="CG109" s="199"/>
      <c r="CH109" s="199"/>
      <c r="CI109" s="199"/>
      <c r="CJ109" s="199"/>
      <c r="CK109" s="199"/>
      <c r="CL109" s="199"/>
      <c r="CM109" s="199"/>
      <c r="CN109" s="199"/>
      <c r="CO109" s="199"/>
      <c r="CP109" s="199"/>
      <c r="CQ109" s="199"/>
      <c r="CR109" s="199"/>
      <c r="CS109" s="199"/>
      <c r="CT109" s="199"/>
      <c r="CU109" s="199"/>
      <c r="CV109" s="199"/>
      <c r="CW109" s="199"/>
      <c r="CX109" s="199"/>
      <c r="CY109" s="199"/>
      <c r="CZ109" s="199"/>
      <c r="DA109" s="199"/>
      <c r="DB109" s="199"/>
      <c r="DC109" s="199"/>
      <c r="DD109" s="199"/>
      <c r="DE109" s="199"/>
      <c r="DF109" s="199"/>
      <c r="DG109" s="199"/>
      <c r="DH109" s="199"/>
      <c r="DI109" s="199"/>
      <c r="DJ109" s="199"/>
      <c r="DK109" s="199"/>
      <c r="DL109" s="199"/>
      <c r="DM109" s="199"/>
      <c r="DN109" s="199"/>
      <c r="DO109" s="199"/>
      <c r="DP109" s="199"/>
      <c r="DQ109" s="199"/>
      <c r="DR109" s="199"/>
      <c r="DS109" s="199"/>
      <c r="DT109" s="199"/>
      <c r="DU109" s="199"/>
      <c r="DV109" s="199"/>
      <c r="DW109" s="199"/>
      <c r="DX109" s="199"/>
      <c r="DY109" s="199"/>
      <c r="DZ109" s="199"/>
      <c r="EA109" s="199"/>
      <c r="EB109" s="199"/>
      <c r="EC109" s="199"/>
      <c r="ED109" s="199"/>
      <c r="EE109" s="199"/>
      <c r="EF109" s="199"/>
      <c r="EG109" s="199"/>
      <c r="EH109" s="199"/>
      <c r="EI109" s="199"/>
      <c r="EJ109" s="199"/>
      <c r="EK109" s="199"/>
      <c r="EL109" s="199"/>
      <c r="EM109" s="199"/>
      <c r="EN109" s="199"/>
    </row>
    <row r="110" customFormat="false" ht="15" hidden="false" customHeight="true" outlineLevel="0" collapsed="false">
      <c r="A110" s="183" t="s">
        <v>209</v>
      </c>
      <c r="B110" s="184" t="s">
        <v>121</v>
      </c>
      <c r="C110" s="185" t="n">
        <v>80.85</v>
      </c>
      <c r="D110" s="185" t="n">
        <v>74.58</v>
      </c>
      <c r="E110" s="186" t="n">
        <v>0.879</v>
      </c>
      <c r="F110" s="187" t="n">
        <v>32942.7</v>
      </c>
      <c r="G110" s="188" t="s">
        <v>106</v>
      </c>
      <c r="H110" s="189" t="s">
        <v>118</v>
      </c>
      <c r="I110" s="190" t="n">
        <v>1.85065</v>
      </c>
      <c r="J110" s="191" t="n">
        <v>1.912</v>
      </c>
      <c r="K110" s="192" t="n">
        <v>0.13</v>
      </c>
      <c r="L110" s="192" t="n">
        <v>5.632</v>
      </c>
      <c r="M110" s="192" t="n">
        <v>0.088</v>
      </c>
      <c r="N110" s="192" t="n">
        <v>0.224</v>
      </c>
      <c r="O110" s="192" t="n">
        <v>1.247</v>
      </c>
      <c r="P110" s="193" t="n">
        <v>9.233</v>
      </c>
      <c r="Q110" s="191" t="n">
        <v>1.231</v>
      </c>
      <c r="R110" s="192" t="n">
        <v>0.156</v>
      </c>
      <c r="S110" s="192" t="n">
        <v>3.872</v>
      </c>
      <c r="T110" s="192" t="n">
        <v>0.211</v>
      </c>
      <c r="U110" s="192" t="n">
        <v>0.224</v>
      </c>
      <c r="V110" s="192" t="n">
        <v>2.378</v>
      </c>
      <c r="W110" s="194" t="n">
        <v>8.071</v>
      </c>
      <c r="X110" s="191" t="n">
        <v>1.912</v>
      </c>
      <c r="Y110" s="192" t="n">
        <v>0.348</v>
      </c>
      <c r="Z110" s="192" t="n">
        <v>4.697</v>
      </c>
      <c r="AA110" s="192" t="n">
        <v>2.164</v>
      </c>
      <c r="AB110" s="192" t="n">
        <v>0.224</v>
      </c>
      <c r="AC110" s="195" t="n">
        <v>9.346</v>
      </c>
      <c r="AD110" s="196" t="n">
        <v>1.275</v>
      </c>
      <c r="AE110" s="197" t="n">
        <v>2.404</v>
      </c>
      <c r="AF110" s="198" t="n">
        <v>0.864</v>
      </c>
      <c r="AG110" s="90"/>
      <c r="AH110" s="90"/>
      <c r="AI110" s="90"/>
      <c r="AJ110" s="90"/>
      <c r="AK110" s="90"/>
      <c r="AL110" s="90"/>
      <c r="AM110" s="90"/>
      <c r="AN110" s="90"/>
      <c r="AO110" s="90"/>
      <c r="AP110" s="90"/>
      <c r="AQ110" s="199"/>
      <c r="AR110" s="199"/>
      <c r="AS110" s="199"/>
      <c r="AT110" s="199"/>
      <c r="AU110" s="199"/>
      <c r="AV110" s="199"/>
      <c r="AW110" s="199"/>
      <c r="AX110" s="199"/>
      <c r="AY110" s="199"/>
      <c r="AZ110" s="199"/>
      <c r="BA110" s="199"/>
      <c r="BB110" s="199"/>
      <c r="BC110" s="199"/>
      <c r="BD110" s="199"/>
      <c r="BE110" s="199"/>
      <c r="BF110" s="199"/>
      <c r="BG110" s="199"/>
      <c r="BH110" s="199"/>
      <c r="BI110" s="199"/>
      <c r="BJ110" s="199"/>
      <c r="BK110" s="199"/>
      <c r="BL110" s="199"/>
      <c r="BM110" s="199"/>
      <c r="BN110" s="199"/>
      <c r="BO110" s="199"/>
      <c r="BP110" s="199"/>
      <c r="BQ110" s="199"/>
      <c r="BR110" s="199"/>
      <c r="BS110" s="199"/>
      <c r="BT110" s="199"/>
      <c r="BU110" s="199"/>
      <c r="BV110" s="199"/>
      <c r="BW110" s="199"/>
      <c r="BX110" s="199"/>
      <c r="BY110" s="199"/>
      <c r="BZ110" s="199"/>
      <c r="CA110" s="199"/>
      <c r="CB110" s="199"/>
      <c r="CC110" s="199"/>
      <c r="CD110" s="199"/>
      <c r="CE110" s="199"/>
      <c r="CF110" s="199"/>
      <c r="CG110" s="199"/>
      <c r="CH110" s="199"/>
      <c r="CI110" s="199"/>
      <c r="CJ110" s="199"/>
      <c r="CK110" s="199"/>
      <c r="CL110" s="199"/>
      <c r="CM110" s="199"/>
      <c r="CN110" s="199"/>
      <c r="CO110" s="199"/>
      <c r="CP110" s="199"/>
      <c r="CQ110" s="199"/>
      <c r="CR110" s="199"/>
      <c r="CS110" s="199"/>
      <c r="CT110" s="199"/>
      <c r="CU110" s="199"/>
      <c r="CV110" s="199"/>
      <c r="CW110" s="199"/>
      <c r="CX110" s="199"/>
      <c r="CY110" s="199"/>
      <c r="CZ110" s="199"/>
      <c r="DA110" s="199"/>
      <c r="DB110" s="199"/>
      <c r="DC110" s="199"/>
      <c r="DD110" s="199"/>
      <c r="DE110" s="199"/>
      <c r="DF110" s="199"/>
      <c r="DG110" s="199"/>
      <c r="DH110" s="199"/>
      <c r="DI110" s="199"/>
      <c r="DJ110" s="199"/>
      <c r="DK110" s="199"/>
      <c r="DL110" s="199"/>
      <c r="DM110" s="199"/>
      <c r="DN110" s="199"/>
      <c r="DO110" s="199"/>
      <c r="DP110" s="199"/>
      <c r="DQ110" s="199"/>
      <c r="DR110" s="199"/>
      <c r="DS110" s="199"/>
      <c r="DT110" s="199"/>
      <c r="DU110" s="199"/>
      <c r="DV110" s="199"/>
      <c r="DW110" s="199"/>
      <c r="DX110" s="199"/>
      <c r="DY110" s="199"/>
      <c r="DZ110" s="199"/>
      <c r="EA110" s="199"/>
      <c r="EB110" s="199"/>
      <c r="EC110" s="199"/>
      <c r="ED110" s="199"/>
      <c r="EE110" s="199"/>
      <c r="EF110" s="199"/>
      <c r="EG110" s="199"/>
      <c r="EH110" s="199"/>
      <c r="EI110" s="199"/>
      <c r="EJ110" s="199"/>
      <c r="EK110" s="199"/>
      <c r="EL110" s="199"/>
      <c r="EM110" s="199"/>
      <c r="EN110" s="199"/>
    </row>
    <row r="111" customFormat="false" ht="15" hidden="false" customHeight="true" outlineLevel="0" collapsed="false">
      <c r="A111" s="183" t="s">
        <v>210</v>
      </c>
      <c r="B111" s="184" t="s">
        <v>121</v>
      </c>
      <c r="C111" s="185" t="n">
        <v>63.76</v>
      </c>
      <c r="D111" s="185" t="n">
        <v>74.42</v>
      </c>
      <c r="E111" s="186" t="n">
        <v>0.723</v>
      </c>
      <c r="F111" s="187" t="n">
        <v>9988.47</v>
      </c>
      <c r="G111" s="188" t="s">
        <v>107</v>
      </c>
      <c r="H111" s="189" t="s">
        <v>116</v>
      </c>
      <c r="I111" s="190" t="n">
        <v>5.48974</v>
      </c>
      <c r="J111" s="191" t="n">
        <v>0.145</v>
      </c>
      <c r="K111" s="192" t="n">
        <v>0.038</v>
      </c>
      <c r="L111" s="192" t="n">
        <v>0.002</v>
      </c>
      <c r="M111" s="192" t="n">
        <v>0.007</v>
      </c>
      <c r="N111" s="192" t="n">
        <v>0.038</v>
      </c>
      <c r="O111" s="192" t="n">
        <v>0.658</v>
      </c>
      <c r="P111" s="193" t="n">
        <v>0.888</v>
      </c>
      <c r="Q111" s="191" t="n">
        <v>0.517</v>
      </c>
      <c r="R111" s="192" t="n">
        <v>0.22</v>
      </c>
      <c r="S111" s="192" t="n">
        <v>0.146</v>
      </c>
      <c r="T111" s="192" t="n">
        <v>0.045</v>
      </c>
      <c r="U111" s="192" t="n">
        <v>0.038</v>
      </c>
      <c r="V111" s="192" t="n">
        <v>1.413</v>
      </c>
      <c r="W111" s="194" t="n">
        <v>2.379</v>
      </c>
      <c r="X111" s="191" t="n">
        <v>0.145</v>
      </c>
      <c r="Y111" s="192" t="n">
        <v>0.038</v>
      </c>
      <c r="Z111" s="192" t="n">
        <v>0.05</v>
      </c>
      <c r="AA111" s="192" t="n">
        <v>0.006</v>
      </c>
      <c r="AB111" s="192" t="n">
        <v>0.038</v>
      </c>
      <c r="AC111" s="195" t="n">
        <v>0.277</v>
      </c>
      <c r="AD111" s="196" t="n">
        <v>-2.102</v>
      </c>
      <c r="AE111" s="197" t="n">
        <v>0.708</v>
      </c>
      <c r="AF111" s="198" t="n">
        <v>8.588</v>
      </c>
      <c r="AG111" s="90"/>
      <c r="AH111" s="90"/>
      <c r="AI111" s="90"/>
      <c r="AJ111" s="90"/>
      <c r="AK111" s="90"/>
      <c r="AL111" s="90"/>
      <c r="AM111" s="90"/>
      <c r="AN111" s="90"/>
      <c r="AO111" s="90"/>
      <c r="AP111" s="90"/>
      <c r="AQ111" s="199"/>
      <c r="AR111" s="199"/>
      <c r="AS111" s="199"/>
      <c r="AT111" s="199"/>
      <c r="AU111" s="199"/>
      <c r="AV111" s="199"/>
      <c r="AW111" s="199"/>
      <c r="AX111" s="199"/>
      <c r="AY111" s="199"/>
      <c r="AZ111" s="199"/>
      <c r="BA111" s="199"/>
      <c r="BB111" s="199"/>
      <c r="BC111" s="199"/>
      <c r="BD111" s="199"/>
      <c r="BE111" s="199"/>
      <c r="BF111" s="199"/>
      <c r="BG111" s="199"/>
      <c r="BH111" s="199"/>
      <c r="BI111" s="199"/>
      <c r="BJ111" s="199"/>
      <c r="BK111" s="199"/>
      <c r="BL111" s="199"/>
      <c r="BM111" s="199"/>
      <c r="BN111" s="199"/>
      <c r="BO111" s="199"/>
      <c r="BP111" s="199"/>
      <c r="BQ111" s="199"/>
      <c r="BR111" s="199"/>
      <c r="BS111" s="199"/>
      <c r="BT111" s="199"/>
      <c r="BU111" s="199"/>
      <c r="BV111" s="199"/>
      <c r="BW111" s="199"/>
      <c r="BX111" s="199"/>
      <c r="BY111" s="199"/>
      <c r="BZ111" s="199"/>
      <c r="CA111" s="199"/>
      <c r="CB111" s="199"/>
      <c r="CC111" s="199"/>
      <c r="CD111" s="199"/>
      <c r="CE111" s="199"/>
      <c r="CF111" s="199"/>
      <c r="CG111" s="199"/>
      <c r="CH111" s="199"/>
      <c r="CI111" s="199"/>
      <c r="CJ111" s="199"/>
      <c r="CK111" s="199"/>
      <c r="CL111" s="199"/>
      <c r="CM111" s="199"/>
      <c r="CN111" s="199"/>
      <c r="CO111" s="199"/>
      <c r="CP111" s="199"/>
      <c r="CQ111" s="199"/>
      <c r="CR111" s="199"/>
      <c r="CS111" s="199"/>
      <c r="CT111" s="199"/>
      <c r="CU111" s="199"/>
      <c r="CV111" s="199"/>
      <c r="CW111" s="199"/>
      <c r="CX111" s="199"/>
      <c r="CY111" s="199"/>
      <c r="CZ111" s="199"/>
      <c r="DA111" s="199"/>
      <c r="DB111" s="199"/>
      <c r="DC111" s="199"/>
      <c r="DD111" s="199"/>
      <c r="DE111" s="199"/>
      <c r="DF111" s="199"/>
      <c r="DG111" s="199"/>
      <c r="DH111" s="199"/>
      <c r="DI111" s="199"/>
      <c r="DJ111" s="199"/>
      <c r="DK111" s="199"/>
      <c r="DL111" s="199"/>
      <c r="DM111" s="199"/>
      <c r="DN111" s="199"/>
      <c r="DO111" s="199"/>
      <c r="DP111" s="199"/>
      <c r="DQ111" s="199"/>
      <c r="DR111" s="199"/>
      <c r="DS111" s="199"/>
      <c r="DT111" s="199"/>
      <c r="DU111" s="199"/>
      <c r="DV111" s="199"/>
      <c r="DW111" s="199"/>
      <c r="DX111" s="199"/>
      <c r="DY111" s="199"/>
      <c r="DZ111" s="199"/>
      <c r="EA111" s="199"/>
      <c r="EB111" s="199"/>
      <c r="EC111" s="199"/>
      <c r="ED111" s="199"/>
      <c r="EE111" s="199"/>
      <c r="EF111" s="199"/>
      <c r="EG111" s="199"/>
      <c r="EH111" s="199"/>
      <c r="EI111" s="199"/>
      <c r="EJ111" s="199"/>
      <c r="EK111" s="199"/>
      <c r="EL111" s="199"/>
      <c r="EM111" s="199"/>
      <c r="EN111" s="199"/>
    </row>
    <row r="112" customFormat="false" ht="15" hidden="false" customHeight="true" outlineLevel="0" collapsed="false">
      <c r="A112" s="183" t="s">
        <v>211</v>
      </c>
      <c r="B112" s="184" t="s">
        <v>126</v>
      </c>
      <c r="C112" s="185" t="n">
        <v>54.89</v>
      </c>
      <c r="D112" s="185" t="n">
        <v>53.04</v>
      </c>
      <c r="E112" s="186" t="n">
        <v>0.521</v>
      </c>
      <c r="F112" s="187" t="n">
        <v>2531.18</v>
      </c>
      <c r="G112" s="188" t="s">
        <v>103</v>
      </c>
      <c r="H112" s="189" t="s">
        <v>114</v>
      </c>
      <c r="I112" s="190" t="n">
        <v>2.30582</v>
      </c>
      <c r="J112" s="191"/>
      <c r="K112" s="192"/>
      <c r="L112" s="192"/>
      <c r="M112" s="192"/>
      <c r="N112" s="192"/>
      <c r="O112" s="192"/>
      <c r="P112" s="193" t="n">
        <v>1.136</v>
      </c>
      <c r="Q112" s="191"/>
      <c r="R112" s="192"/>
      <c r="S112" s="192"/>
      <c r="T112" s="192"/>
      <c r="U112" s="192"/>
      <c r="V112" s="192"/>
      <c r="W112" s="194" t="n">
        <v>1.232</v>
      </c>
      <c r="X112" s="191"/>
      <c r="Y112" s="192"/>
      <c r="Z112" s="192"/>
      <c r="AA112" s="192"/>
      <c r="AB112" s="192"/>
      <c r="AC112" s="195" t="n">
        <v>0.772</v>
      </c>
      <c r="AD112" s="196" t="n">
        <v>-0.46</v>
      </c>
      <c r="AE112" s="197" t="n">
        <v>0.367</v>
      </c>
      <c r="AF112" s="198" t="n">
        <v>1.596</v>
      </c>
      <c r="AG112" s="90"/>
      <c r="AH112" s="90"/>
      <c r="AI112" s="90"/>
      <c r="AJ112" s="90"/>
      <c r="AK112" s="90"/>
      <c r="AL112" s="90"/>
      <c r="AM112" s="90"/>
      <c r="AN112" s="90"/>
      <c r="AO112" s="90"/>
      <c r="AP112" s="90"/>
      <c r="AQ112" s="199"/>
      <c r="AR112" s="199"/>
      <c r="AS112" s="199"/>
      <c r="AT112" s="199"/>
      <c r="AU112" s="199"/>
      <c r="AV112" s="199"/>
      <c r="AW112" s="199"/>
      <c r="AX112" s="199"/>
      <c r="AY112" s="199"/>
      <c r="AZ112" s="199"/>
      <c r="BA112" s="199"/>
      <c r="BB112" s="199"/>
      <c r="BC112" s="199"/>
      <c r="BD112" s="199"/>
      <c r="BE112" s="199"/>
      <c r="BF112" s="199"/>
      <c r="BG112" s="199"/>
      <c r="BH112" s="199"/>
      <c r="BI112" s="199"/>
      <c r="BJ112" s="199"/>
      <c r="BK112" s="199"/>
      <c r="BL112" s="199"/>
      <c r="BM112" s="199"/>
      <c r="BN112" s="199"/>
      <c r="BO112" s="199"/>
      <c r="BP112" s="199"/>
      <c r="BQ112" s="199"/>
      <c r="BR112" s="199"/>
      <c r="BS112" s="199"/>
      <c r="BT112" s="199"/>
      <c r="BU112" s="199"/>
      <c r="BV112" s="199"/>
      <c r="BW112" s="199"/>
      <c r="BX112" s="199"/>
      <c r="BY112" s="199"/>
      <c r="BZ112" s="199"/>
      <c r="CA112" s="199"/>
      <c r="CB112" s="199"/>
      <c r="CC112" s="199"/>
      <c r="CD112" s="199"/>
      <c r="CE112" s="199"/>
      <c r="CF112" s="199"/>
      <c r="CG112" s="199"/>
      <c r="CH112" s="199"/>
      <c r="CI112" s="199"/>
      <c r="CJ112" s="199"/>
      <c r="CK112" s="199"/>
      <c r="CL112" s="199"/>
      <c r="CM112" s="199"/>
      <c r="CN112" s="199"/>
      <c r="CO112" s="199"/>
      <c r="CP112" s="199"/>
      <c r="CQ112" s="199"/>
      <c r="CR112" s="199"/>
      <c r="CS112" s="199"/>
      <c r="CT112" s="199"/>
      <c r="CU112" s="199"/>
      <c r="CV112" s="199"/>
      <c r="CW112" s="199"/>
      <c r="CX112" s="199"/>
      <c r="CY112" s="199"/>
      <c r="CZ112" s="199"/>
      <c r="DA112" s="199"/>
      <c r="DB112" s="199"/>
      <c r="DC112" s="199"/>
      <c r="DD112" s="199"/>
      <c r="DE112" s="199"/>
      <c r="DF112" s="199"/>
      <c r="DG112" s="199"/>
      <c r="DH112" s="199"/>
      <c r="DI112" s="199"/>
      <c r="DJ112" s="199"/>
      <c r="DK112" s="199"/>
      <c r="DL112" s="199"/>
      <c r="DM112" s="199"/>
      <c r="DN112" s="199"/>
      <c r="DO112" s="199"/>
      <c r="DP112" s="199"/>
      <c r="DQ112" s="199"/>
      <c r="DR112" s="199"/>
      <c r="DS112" s="199"/>
      <c r="DT112" s="199"/>
      <c r="DU112" s="199"/>
      <c r="DV112" s="199"/>
      <c r="DW112" s="199"/>
      <c r="DX112" s="199"/>
      <c r="DY112" s="199"/>
      <c r="DZ112" s="199"/>
      <c r="EA112" s="199"/>
      <c r="EB112" s="199"/>
      <c r="EC112" s="199"/>
      <c r="ED112" s="199"/>
      <c r="EE112" s="199"/>
      <c r="EF112" s="199"/>
      <c r="EG112" s="199"/>
      <c r="EH112" s="199"/>
      <c r="EI112" s="199"/>
      <c r="EJ112" s="199"/>
      <c r="EK112" s="199"/>
      <c r="EL112" s="199"/>
      <c r="EM112" s="199"/>
      <c r="EN112" s="199"/>
    </row>
    <row r="113" customFormat="false" ht="15" hidden="false" customHeight="true" outlineLevel="0" collapsed="false">
      <c r="A113" s="183" t="s">
        <v>212</v>
      </c>
      <c r="B113" s="184" t="s">
        <v>121</v>
      </c>
      <c r="C113" s="185" t="n">
        <v>52.1</v>
      </c>
      <c r="D113" s="185" t="n">
        <v>61.1</v>
      </c>
      <c r="E113" s="186" t="n">
        <v>0.487</v>
      </c>
      <c r="F113" s="187" t="n">
        <v>1431.23</v>
      </c>
      <c r="G113" s="188" t="s">
        <v>103</v>
      </c>
      <c r="H113" s="189" t="s">
        <v>112</v>
      </c>
      <c r="I113" s="190" t="n">
        <v>5.30268</v>
      </c>
      <c r="J113" s="191" t="n">
        <v>0.136</v>
      </c>
      <c r="K113" s="192" t="n">
        <v>0.017</v>
      </c>
      <c r="L113" s="192" t="n">
        <v>0.825</v>
      </c>
      <c r="M113" s="192" t="n">
        <v>0.032</v>
      </c>
      <c r="N113" s="192" t="n">
        <v>0.04</v>
      </c>
      <c r="O113" s="192" t="n">
        <v>0.059</v>
      </c>
      <c r="P113" s="193" t="n">
        <v>1.108</v>
      </c>
      <c r="Q113" s="191" t="n">
        <v>0.208</v>
      </c>
      <c r="R113" s="192" t="n">
        <v>0.035</v>
      </c>
      <c r="S113" s="192" t="n">
        <v>0.823</v>
      </c>
      <c r="T113" s="192" t="n">
        <v>0.071</v>
      </c>
      <c r="U113" s="192" t="n">
        <v>0.04</v>
      </c>
      <c r="V113" s="192" t="n">
        <v>0.06</v>
      </c>
      <c r="W113" s="194" t="n">
        <v>1.237</v>
      </c>
      <c r="X113" s="191" t="n">
        <v>0.136</v>
      </c>
      <c r="Y113" s="192" t="n">
        <v>0.308</v>
      </c>
      <c r="Z113" s="192" t="n">
        <v>2.034</v>
      </c>
      <c r="AA113" s="192" t="n">
        <v>0.253</v>
      </c>
      <c r="AB113" s="192" t="n">
        <v>0.04</v>
      </c>
      <c r="AC113" s="195" t="n">
        <v>2.77</v>
      </c>
      <c r="AD113" s="196" t="n">
        <v>1.533</v>
      </c>
      <c r="AE113" s="197" t="n">
        <v>0.368</v>
      </c>
      <c r="AF113" s="198" t="n">
        <v>0.447</v>
      </c>
      <c r="AG113" s="90"/>
      <c r="AH113" s="90"/>
      <c r="AI113" s="90"/>
      <c r="AJ113" s="90"/>
      <c r="AK113" s="90"/>
      <c r="AL113" s="90"/>
      <c r="AM113" s="90"/>
      <c r="AN113" s="90"/>
      <c r="AO113" s="90"/>
      <c r="AP113" s="90"/>
      <c r="AQ113" s="199"/>
      <c r="AR113" s="199"/>
      <c r="AS113" s="199"/>
      <c r="AT113" s="199"/>
      <c r="AU113" s="199"/>
      <c r="AV113" s="199"/>
      <c r="AW113" s="199"/>
      <c r="AX113" s="199"/>
      <c r="AY113" s="199"/>
      <c r="AZ113" s="199"/>
      <c r="BA113" s="199"/>
      <c r="BB113" s="199"/>
      <c r="BC113" s="199"/>
      <c r="BD113" s="199"/>
      <c r="BE113" s="199"/>
      <c r="BF113" s="199"/>
      <c r="BG113" s="199"/>
      <c r="BH113" s="199"/>
      <c r="BI113" s="199"/>
      <c r="BJ113" s="199"/>
      <c r="BK113" s="199"/>
      <c r="BL113" s="199"/>
      <c r="BM113" s="199"/>
      <c r="BN113" s="199"/>
      <c r="BO113" s="199"/>
      <c r="BP113" s="199"/>
      <c r="BQ113" s="199"/>
      <c r="BR113" s="199"/>
      <c r="BS113" s="199"/>
      <c r="BT113" s="199"/>
      <c r="BU113" s="199"/>
      <c r="BV113" s="199"/>
      <c r="BW113" s="199"/>
      <c r="BX113" s="199"/>
      <c r="BY113" s="199"/>
      <c r="BZ113" s="199"/>
      <c r="CA113" s="199"/>
      <c r="CB113" s="199"/>
      <c r="CC113" s="199"/>
      <c r="CD113" s="199"/>
      <c r="CE113" s="199"/>
      <c r="CF113" s="199"/>
      <c r="CG113" s="199"/>
      <c r="CH113" s="199"/>
      <c r="CI113" s="199"/>
      <c r="CJ113" s="199"/>
      <c r="CK113" s="199"/>
      <c r="CL113" s="199"/>
      <c r="CM113" s="199"/>
      <c r="CN113" s="199"/>
      <c r="CO113" s="199"/>
      <c r="CP113" s="199"/>
      <c r="CQ113" s="199"/>
      <c r="CR113" s="199"/>
      <c r="CS113" s="199"/>
      <c r="CT113" s="199"/>
      <c r="CU113" s="199"/>
      <c r="CV113" s="199"/>
      <c r="CW113" s="199"/>
      <c r="CX113" s="199"/>
      <c r="CY113" s="199"/>
      <c r="CZ113" s="199"/>
      <c r="DA113" s="199"/>
      <c r="DB113" s="199"/>
      <c r="DC113" s="199"/>
      <c r="DD113" s="199"/>
      <c r="DE113" s="199"/>
      <c r="DF113" s="199"/>
      <c r="DG113" s="199"/>
      <c r="DH113" s="199"/>
      <c r="DI113" s="199"/>
      <c r="DJ113" s="199"/>
      <c r="DK113" s="199"/>
      <c r="DL113" s="199"/>
      <c r="DM113" s="199"/>
      <c r="DN113" s="199"/>
      <c r="DO113" s="199"/>
      <c r="DP113" s="199"/>
      <c r="DQ113" s="199"/>
      <c r="DR113" s="199"/>
      <c r="DS113" s="199"/>
      <c r="DT113" s="199"/>
      <c r="DU113" s="199"/>
      <c r="DV113" s="199"/>
      <c r="DW113" s="199"/>
      <c r="DX113" s="199"/>
      <c r="DY113" s="199"/>
      <c r="DZ113" s="199"/>
      <c r="EA113" s="199"/>
      <c r="EB113" s="199"/>
      <c r="EC113" s="199"/>
      <c r="ED113" s="199"/>
      <c r="EE113" s="199"/>
      <c r="EF113" s="199"/>
      <c r="EG113" s="199"/>
      <c r="EH113" s="199"/>
      <c r="EI113" s="199"/>
      <c r="EJ113" s="199"/>
      <c r="EK113" s="199"/>
      <c r="EL113" s="199"/>
      <c r="EM113" s="199"/>
      <c r="EN113" s="199"/>
    </row>
    <row r="114" customFormat="false" ht="15" hidden="false" customHeight="true" outlineLevel="0" collapsed="false">
      <c r="A114" s="183" t="s">
        <v>213</v>
      </c>
      <c r="B114" s="184" t="s">
        <v>121</v>
      </c>
      <c r="C114" s="185"/>
      <c r="D114" s="185" t="n">
        <v>72.15</v>
      </c>
      <c r="E114" s="186" t="n">
        <v>0.746</v>
      </c>
      <c r="F114" s="187" t="n">
        <v>18143.9</v>
      </c>
      <c r="G114" s="188" t="s">
        <v>103</v>
      </c>
      <c r="H114" s="189" t="s">
        <v>116</v>
      </c>
      <c r="I114" s="190" t="n">
        <v>6.81234</v>
      </c>
      <c r="J114" s="191" t="n">
        <v>0.26</v>
      </c>
      <c r="K114" s="192" t="n">
        <v>0.189</v>
      </c>
      <c r="L114" s="192" t="n">
        <v>0.074</v>
      </c>
      <c r="M114" s="192" t="n">
        <v>0.046</v>
      </c>
      <c r="N114" s="192" t="n">
        <v>0.016</v>
      </c>
      <c r="O114" s="192" t="n">
        <v>2.402</v>
      </c>
      <c r="P114" s="193" t="n">
        <v>2.986</v>
      </c>
      <c r="Q114" s="191" t="n">
        <v>0.61</v>
      </c>
      <c r="R114" s="192" t="n">
        <v>0.273</v>
      </c>
      <c r="S114" s="192" t="n">
        <v>0.125</v>
      </c>
      <c r="T114" s="192" t="n">
        <v>0.082</v>
      </c>
      <c r="U114" s="192" t="n">
        <v>0.016</v>
      </c>
      <c r="V114" s="192" t="n">
        <v>2.494</v>
      </c>
      <c r="W114" s="194" t="n">
        <v>3.6</v>
      </c>
      <c r="X114" s="191" t="n">
        <v>0.26</v>
      </c>
      <c r="Y114" s="192" t="n">
        <v>0.208</v>
      </c>
      <c r="Z114" s="192" t="n">
        <v>0.018</v>
      </c>
      <c r="AA114" s="192" t="n">
        <v>0.23</v>
      </c>
      <c r="AB114" s="192" t="n">
        <v>0.016</v>
      </c>
      <c r="AC114" s="195" t="n">
        <v>0.731</v>
      </c>
      <c r="AD114" s="196" t="n">
        <v>-2.869</v>
      </c>
      <c r="AE114" s="197" t="n">
        <v>1.072</v>
      </c>
      <c r="AF114" s="198" t="n">
        <v>4.925</v>
      </c>
      <c r="AG114" s="90"/>
      <c r="AH114" s="90"/>
      <c r="AI114" s="90"/>
      <c r="AJ114" s="90"/>
      <c r="AK114" s="90"/>
      <c r="AL114" s="90"/>
      <c r="AM114" s="90"/>
      <c r="AN114" s="90"/>
      <c r="AO114" s="90"/>
      <c r="AP114" s="90"/>
      <c r="AQ114" s="199"/>
      <c r="AR114" s="199"/>
      <c r="AS114" s="199"/>
      <c r="AT114" s="199"/>
      <c r="AU114" s="199"/>
      <c r="AV114" s="199"/>
      <c r="AW114" s="199"/>
      <c r="AX114" s="199"/>
      <c r="AY114" s="199"/>
      <c r="AZ114" s="199"/>
      <c r="BA114" s="199"/>
      <c r="BB114" s="199"/>
      <c r="BC114" s="199"/>
      <c r="BD114" s="199"/>
      <c r="BE114" s="199"/>
      <c r="BF114" s="199"/>
      <c r="BG114" s="199"/>
      <c r="BH114" s="199"/>
      <c r="BI114" s="199"/>
      <c r="BJ114" s="199"/>
      <c r="BK114" s="199"/>
      <c r="BL114" s="199"/>
      <c r="BM114" s="199"/>
      <c r="BN114" s="199"/>
      <c r="BO114" s="199"/>
      <c r="BP114" s="199"/>
      <c r="BQ114" s="199"/>
      <c r="BR114" s="199"/>
      <c r="BS114" s="199"/>
      <c r="BT114" s="199"/>
      <c r="BU114" s="199"/>
      <c r="BV114" s="199"/>
      <c r="BW114" s="199"/>
      <c r="BX114" s="199"/>
      <c r="BY114" s="199"/>
      <c r="BZ114" s="199"/>
      <c r="CA114" s="199"/>
      <c r="CB114" s="199"/>
      <c r="CC114" s="199"/>
      <c r="CD114" s="199"/>
      <c r="CE114" s="199"/>
      <c r="CF114" s="199"/>
      <c r="CG114" s="199"/>
      <c r="CH114" s="199"/>
      <c r="CI114" s="199"/>
      <c r="CJ114" s="199"/>
      <c r="CK114" s="199"/>
      <c r="CL114" s="199"/>
      <c r="CM114" s="199"/>
      <c r="CN114" s="199"/>
      <c r="CO114" s="199"/>
      <c r="CP114" s="199"/>
      <c r="CQ114" s="199"/>
      <c r="CR114" s="199"/>
      <c r="CS114" s="199"/>
      <c r="CT114" s="199"/>
      <c r="CU114" s="199"/>
      <c r="CV114" s="199"/>
      <c r="CW114" s="199"/>
      <c r="CX114" s="199"/>
      <c r="CY114" s="199"/>
      <c r="CZ114" s="199"/>
      <c r="DA114" s="199"/>
      <c r="DB114" s="199"/>
      <c r="DC114" s="199"/>
      <c r="DD114" s="199"/>
      <c r="DE114" s="199"/>
      <c r="DF114" s="199"/>
      <c r="DG114" s="199"/>
      <c r="DH114" s="199"/>
      <c r="DI114" s="199"/>
      <c r="DJ114" s="199"/>
      <c r="DK114" s="199"/>
      <c r="DL114" s="199"/>
      <c r="DM114" s="199"/>
      <c r="DN114" s="199"/>
      <c r="DO114" s="199"/>
      <c r="DP114" s="199"/>
      <c r="DQ114" s="199"/>
      <c r="DR114" s="199"/>
      <c r="DS114" s="199"/>
      <c r="DT114" s="199"/>
      <c r="DU114" s="199"/>
      <c r="DV114" s="199"/>
      <c r="DW114" s="199"/>
      <c r="DX114" s="199"/>
      <c r="DY114" s="199"/>
      <c r="DZ114" s="199"/>
      <c r="EA114" s="199"/>
      <c r="EB114" s="199"/>
      <c r="EC114" s="199"/>
      <c r="ED114" s="199"/>
      <c r="EE114" s="199"/>
      <c r="EF114" s="199"/>
      <c r="EG114" s="199"/>
      <c r="EH114" s="199"/>
      <c r="EI114" s="199"/>
      <c r="EJ114" s="199"/>
      <c r="EK114" s="199"/>
      <c r="EL114" s="199"/>
      <c r="EM114" s="199"/>
      <c r="EN114" s="199"/>
    </row>
    <row r="115" customFormat="false" ht="15" hidden="false" customHeight="true" outlineLevel="0" collapsed="false">
      <c r="A115" s="183" t="s">
        <v>214</v>
      </c>
      <c r="B115" s="184" t="s">
        <v>121</v>
      </c>
      <c r="C115" s="185" t="n">
        <v>78</v>
      </c>
      <c r="D115" s="185" t="n">
        <v>75.79</v>
      </c>
      <c r="E115" s="186" t="n">
        <v>0.879</v>
      </c>
      <c r="F115" s="187" t="n">
        <v>40139.6</v>
      </c>
      <c r="G115" s="188" t="s">
        <v>106</v>
      </c>
      <c r="H115" s="189" t="s">
        <v>116</v>
      </c>
      <c r="I115" s="190" t="n">
        <v>2.75005</v>
      </c>
      <c r="J115" s="191" t="n">
        <v>2.496</v>
      </c>
      <c r="K115" s="192" t="n">
        <v>0.193</v>
      </c>
      <c r="L115" s="192" t="n">
        <v>1.493</v>
      </c>
      <c r="M115" s="192" t="n">
        <v>0.211</v>
      </c>
      <c r="N115" s="192" t="n">
        <v>0.246</v>
      </c>
      <c r="O115" s="192" t="n">
        <v>1.68</v>
      </c>
      <c r="P115" s="193" t="n">
        <v>6.318</v>
      </c>
      <c r="Q115" s="191" t="n">
        <v>1.794</v>
      </c>
      <c r="R115" s="192" t="n">
        <v>0.41</v>
      </c>
      <c r="S115" s="192" t="n">
        <v>1.589</v>
      </c>
      <c r="T115" s="192" t="n">
        <v>0.256</v>
      </c>
      <c r="U115" s="192" t="n">
        <v>0.246</v>
      </c>
      <c r="V115" s="192" t="n">
        <v>2.375</v>
      </c>
      <c r="W115" s="194" t="n">
        <v>6.67</v>
      </c>
      <c r="X115" s="191" t="n">
        <v>2.496</v>
      </c>
      <c r="Y115" s="192" t="n">
        <v>0.279</v>
      </c>
      <c r="Z115" s="192" t="n">
        <v>2.353</v>
      </c>
      <c r="AA115" s="192" t="n">
        <v>0.344</v>
      </c>
      <c r="AB115" s="192" t="n">
        <v>0.246</v>
      </c>
      <c r="AC115" s="195" t="n">
        <v>5.719</v>
      </c>
      <c r="AD115" s="196" t="n">
        <v>-0.951</v>
      </c>
      <c r="AE115" s="197" t="n">
        <v>1.986</v>
      </c>
      <c r="AF115" s="198" t="n">
        <v>1.166</v>
      </c>
      <c r="AG115" s="90"/>
      <c r="AH115" s="90"/>
      <c r="AI115" s="90"/>
      <c r="AJ115" s="90"/>
      <c r="AK115" s="90"/>
      <c r="AL115" s="90"/>
      <c r="AM115" s="90"/>
      <c r="AN115" s="90"/>
      <c r="AO115" s="90"/>
      <c r="AP115" s="90"/>
      <c r="AQ115" s="199"/>
      <c r="AR115" s="199"/>
      <c r="AS115" s="199"/>
      <c r="AT115" s="199"/>
      <c r="AU115" s="199"/>
      <c r="AV115" s="199"/>
      <c r="AW115" s="199"/>
      <c r="AX115" s="199"/>
      <c r="AY115" s="199"/>
      <c r="AZ115" s="199"/>
      <c r="BA115" s="199"/>
      <c r="BB115" s="199"/>
      <c r="BC115" s="199"/>
      <c r="BD115" s="199"/>
      <c r="BE115" s="199"/>
      <c r="BF115" s="199"/>
      <c r="BG115" s="199"/>
      <c r="BH115" s="199"/>
      <c r="BI115" s="199"/>
      <c r="BJ115" s="199"/>
      <c r="BK115" s="199"/>
      <c r="BL115" s="199"/>
      <c r="BM115" s="199"/>
      <c r="BN115" s="199"/>
      <c r="BO115" s="199"/>
      <c r="BP115" s="199"/>
      <c r="BQ115" s="199"/>
      <c r="BR115" s="199"/>
      <c r="BS115" s="199"/>
      <c r="BT115" s="199"/>
      <c r="BU115" s="199"/>
      <c r="BV115" s="199"/>
      <c r="BW115" s="199"/>
      <c r="BX115" s="199"/>
      <c r="BY115" s="199"/>
      <c r="BZ115" s="199"/>
      <c r="CA115" s="199"/>
      <c r="CB115" s="199"/>
      <c r="CC115" s="199"/>
      <c r="CD115" s="199"/>
      <c r="CE115" s="199"/>
      <c r="CF115" s="199"/>
      <c r="CG115" s="199"/>
      <c r="CH115" s="199"/>
      <c r="CI115" s="199"/>
      <c r="CJ115" s="199"/>
      <c r="CK115" s="199"/>
      <c r="CL115" s="199"/>
      <c r="CM115" s="199"/>
      <c r="CN115" s="199"/>
      <c r="CO115" s="199"/>
      <c r="CP115" s="199"/>
      <c r="CQ115" s="199"/>
      <c r="CR115" s="199"/>
      <c r="CS115" s="199"/>
      <c r="CT115" s="199"/>
      <c r="CU115" s="199"/>
      <c r="CV115" s="199"/>
      <c r="CW115" s="199"/>
      <c r="CX115" s="199"/>
      <c r="CY115" s="199"/>
      <c r="CZ115" s="199"/>
      <c r="DA115" s="199"/>
      <c r="DB115" s="199"/>
      <c r="DC115" s="199"/>
      <c r="DD115" s="199"/>
      <c r="DE115" s="199"/>
      <c r="DF115" s="199"/>
      <c r="DG115" s="199"/>
      <c r="DH115" s="199"/>
      <c r="DI115" s="199"/>
      <c r="DJ115" s="199"/>
      <c r="DK115" s="199"/>
      <c r="DL115" s="199"/>
      <c r="DM115" s="199"/>
      <c r="DN115" s="199"/>
      <c r="DO115" s="199"/>
      <c r="DP115" s="199"/>
      <c r="DQ115" s="199"/>
      <c r="DR115" s="199"/>
      <c r="DS115" s="199"/>
      <c r="DT115" s="199"/>
      <c r="DU115" s="199"/>
      <c r="DV115" s="199"/>
      <c r="DW115" s="199"/>
      <c r="DX115" s="199"/>
      <c r="DY115" s="199"/>
      <c r="DZ115" s="199"/>
      <c r="EA115" s="199"/>
      <c r="EB115" s="199"/>
      <c r="EC115" s="199"/>
      <c r="ED115" s="199"/>
      <c r="EE115" s="199"/>
      <c r="EF115" s="199"/>
      <c r="EG115" s="199"/>
      <c r="EH115" s="199"/>
      <c r="EI115" s="199"/>
      <c r="EJ115" s="199"/>
      <c r="EK115" s="199"/>
      <c r="EL115" s="199"/>
      <c r="EM115" s="199"/>
      <c r="EN115" s="199"/>
    </row>
    <row r="116" customFormat="false" ht="15" hidden="false" customHeight="true" outlineLevel="0" collapsed="false">
      <c r="A116" s="183" t="s">
        <v>215</v>
      </c>
      <c r="B116" s="184" t="s">
        <v>121</v>
      </c>
      <c r="C116" s="185" t="n">
        <v>77.5</v>
      </c>
      <c r="D116" s="185" t="n">
        <v>83.05</v>
      </c>
      <c r="E116" s="186" t="n">
        <v>0.927</v>
      </c>
      <c r="F116" s="187" t="n">
        <v>119699</v>
      </c>
      <c r="G116" s="188" t="s">
        <v>106</v>
      </c>
      <c r="H116" s="189" t="s">
        <v>118</v>
      </c>
      <c r="I116" s="190" t="n">
        <v>0.647599</v>
      </c>
      <c r="J116" s="191" t="n">
        <v>0.375</v>
      </c>
      <c r="K116" s="192" t="n">
        <v>0.136</v>
      </c>
      <c r="L116" s="192" t="n">
        <v>0.237</v>
      </c>
      <c r="M116" s="192" t="n">
        <v>0</v>
      </c>
      <c r="N116" s="192" t="n">
        <v>0.131</v>
      </c>
      <c r="O116" s="192" t="n">
        <v>3.852</v>
      </c>
      <c r="P116" s="193" t="n">
        <v>4.73</v>
      </c>
      <c r="Q116" s="191" t="n">
        <v>0.973</v>
      </c>
      <c r="R116" s="192" t="n">
        <v>0.587</v>
      </c>
      <c r="S116" s="192" t="n">
        <v>0.977</v>
      </c>
      <c r="T116" s="192" t="n">
        <v>0.102</v>
      </c>
      <c r="U116" s="192" t="n">
        <v>0.131</v>
      </c>
      <c r="V116" s="192" t="n">
        <v>9.987</v>
      </c>
      <c r="W116" s="194" t="n">
        <v>12.756</v>
      </c>
      <c r="X116" s="191" t="n">
        <v>0.375</v>
      </c>
      <c r="Y116" s="192" t="n">
        <v>0.136</v>
      </c>
      <c r="Z116" s="192" t="n">
        <v>0.677</v>
      </c>
      <c r="AA116" s="192" t="n">
        <v>0.001</v>
      </c>
      <c r="AB116" s="192" t="n">
        <v>0.131</v>
      </c>
      <c r="AC116" s="195" t="n">
        <v>1.319</v>
      </c>
      <c r="AD116" s="196" t="n">
        <v>-11.437</v>
      </c>
      <c r="AE116" s="197" t="n">
        <v>3.799</v>
      </c>
      <c r="AF116" s="198" t="n">
        <v>9.671</v>
      </c>
      <c r="AG116" s="90"/>
      <c r="AH116" s="90"/>
      <c r="AI116" s="90"/>
      <c r="AJ116" s="90"/>
      <c r="AK116" s="90"/>
      <c r="AL116" s="90"/>
      <c r="AM116" s="90"/>
      <c r="AN116" s="90"/>
      <c r="AO116" s="90"/>
      <c r="AP116" s="90"/>
      <c r="AQ116" s="199"/>
      <c r="AR116" s="199"/>
      <c r="AS116" s="199"/>
      <c r="AT116" s="199"/>
      <c r="AU116" s="199"/>
      <c r="AV116" s="199"/>
      <c r="AW116" s="199"/>
      <c r="AX116" s="199"/>
      <c r="AY116" s="199"/>
      <c r="AZ116" s="199"/>
      <c r="BA116" s="199"/>
      <c r="BB116" s="199"/>
      <c r="BC116" s="199"/>
      <c r="BD116" s="199"/>
      <c r="BE116" s="199"/>
      <c r="BF116" s="199"/>
      <c r="BG116" s="199"/>
      <c r="BH116" s="199"/>
      <c r="BI116" s="199"/>
      <c r="BJ116" s="199"/>
      <c r="BK116" s="199"/>
      <c r="BL116" s="199"/>
      <c r="BM116" s="199"/>
      <c r="BN116" s="199"/>
      <c r="BO116" s="199"/>
      <c r="BP116" s="199"/>
      <c r="BQ116" s="199"/>
      <c r="BR116" s="199"/>
      <c r="BS116" s="199"/>
      <c r="BT116" s="199"/>
      <c r="BU116" s="199"/>
      <c r="BV116" s="199"/>
      <c r="BW116" s="199"/>
      <c r="BX116" s="199"/>
      <c r="BY116" s="199"/>
      <c r="BZ116" s="199"/>
      <c r="CA116" s="199"/>
      <c r="CB116" s="199"/>
      <c r="CC116" s="199"/>
      <c r="CD116" s="199"/>
      <c r="CE116" s="199"/>
      <c r="CF116" s="199"/>
      <c r="CG116" s="199"/>
      <c r="CH116" s="199"/>
      <c r="CI116" s="199"/>
      <c r="CJ116" s="199"/>
      <c r="CK116" s="199"/>
      <c r="CL116" s="199"/>
      <c r="CM116" s="199"/>
      <c r="CN116" s="199"/>
      <c r="CO116" s="199"/>
      <c r="CP116" s="199"/>
      <c r="CQ116" s="199"/>
      <c r="CR116" s="199"/>
      <c r="CS116" s="199"/>
      <c r="CT116" s="199"/>
      <c r="CU116" s="199"/>
      <c r="CV116" s="199"/>
      <c r="CW116" s="199"/>
      <c r="CX116" s="199"/>
      <c r="CY116" s="199"/>
      <c r="CZ116" s="199"/>
      <c r="DA116" s="199"/>
      <c r="DB116" s="199"/>
      <c r="DC116" s="199"/>
      <c r="DD116" s="199"/>
      <c r="DE116" s="199"/>
      <c r="DF116" s="199"/>
      <c r="DG116" s="199"/>
      <c r="DH116" s="199"/>
      <c r="DI116" s="199"/>
      <c r="DJ116" s="199"/>
      <c r="DK116" s="199"/>
      <c r="DL116" s="199"/>
      <c r="DM116" s="199"/>
      <c r="DN116" s="199"/>
      <c r="DO116" s="199"/>
      <c r="DP116" s="199"/>
      <c r="DQ116" s="199"/>
      <c r="DR116" s="199"/>
      <c r="DS116" s="199"/>
      <c r="DT116" s="199"/>
      <c r="DU116" s="199"/>
      <c r="DV116" s="199"/>
      <c r="DW116" s="199"/>
      <c r="DX116" s="199"/>
      <c r="DY116" s="199"/>
      <c r="DZ116" s="199"/>
      <c r="EA116" s="199"/>
      <c r="EB116" s="199"/>
      <c r="EC116" s="199"/>
      <c r="ED116" s="199"/>
      <c r="EE116" s="199"/>
      <c r="EF116" s="199"/>
      <c r="EG116" s="199"/>
      <c r="EH116" s="199"/>
      <c r="EI116" s="199"/>
      <c r="EJ116" s="199"/>
      <c r="EK116" s="199"/>
      <c r="EL116" s="199"/>
      <c r="EM116" s="199"/>
      <c r="EN116" s="199"/>
    </row>
    <row r="117" customFormat="false" ht="15" hidden="false" customHeight="true" outlineLevel="0" collapsed="false">
      <c r="A117" s="183" t="s">
        <v>216</v>
      </c>
      <c r="B117" s="184" t="s">
        <v>121</v>
      </c>
      <c r="C117" s="185" t="n">
        <v>51.33</v>
      </c>
      <c r="D117" s="185" t="n">
        <v>65.23</v>
      </c>
      <c r="E117" s="186" t="n">
        <v>0.487</v>
      </c>
      <c r="F117" s="187" t="n">
        <v>1539.24</v>
      </c>
      <c r="G117" s="188" t="s">
        <v>103</v>
      </c>
      <c r="H117" s="189" t="s">
        <v>112</v>
      </c>
      <c r="I117" s="190" t="n">
        <v>29.6117</v>
      </c>
      <c r="J117" s="191" t="n">
        <v>0.179</v>
      </c>
      <c r="K117" s="192" t="n">
        <v>0.242</v>
      </c>
      <c r="L117" s="192" t="n">
        <v>0.21</v>
      </c>
      <c r="M117" s="192" t="n">
        <v>0.021</v>
      </c>
      <c r="N117" s="192" t="n">
        <v>0.063</v>
      </c>
      <c r="O117" s="192" t="n">
        <v>0.05</v>
      </c>
      <c r="P117" s="193" t="n">
        <v>0.766</v>
      </c>
      <c r="Q117" s="191" t="n">
        <v>0.202</v>
      </c>
      <c r="R117" s="192" t="n">
        <v>0.241</v>
      </c>
      <c r="S117" s="192" t="n">
        <v>0.212</v>
      </c>
      <c r="T117" s="192" t="n">
        <v>0.023</v>
      </c>
      <c r="U117" s="192" t="n">
        <v>0.063</v>
      </c>
      <c r="V117" s="192" t="n">
        <v>0.113</v>
      </c>
      <c r="W117" s="194" t="n">
        <v>0.854</v>
      </c>
      <c r="X117" s="191" t="n">
        <v>0.179</v>
      </c>
      <c r="Y117" s="192" t="n">
        <v>0.985</v>
      </c>
      <c r="Z117" s="192" t="n">
        <v>0.596</v>
      </c>
      <c r="AA117" s="192" t="n">
        <v>0.16</v>
      </c>
      <c r="AB117" s="192" t="n">
        <v>0.063</v>
      </c>
      <c r="AC117" s="195" t="n">
        <v>1.983</v>
      </c>
      <c r="AD117" s="196" t="n">
        <v>1.129</v>
      </c>
      <c r="AE117" s="197" t="n">
        <v>0.254</v>
      </c>
      <c r="AF117" s="198" t="n">
        <v>0.431</v>
      </c>
      <c r="AG117" s="90"/>
      <c r="AH117" s="90"/>
      <c r="AI117" s="90"/>
      <c r="AJ117" s="90"/>
      <c r="AK117" s="90"/>
      <c r="AL117" s="90"/>
      <c r="AM117" s="90"/>
      <c r="AN117" s="90"/>
      <c r="AO117" s="90"/>
      <c r="AP117" s="90"/>
      <c r="AQ117" s="199"/>
      <c r="AR117" s="199"/>
      <c r="AS117" s="199"/>
      <c r="AT117" s="199"/>
      <c r="AU117" s="199"/>
      <c r="AV117" s="199"/>
      <c r="AW117" s="199"/>
      <c r="AX117" s="199"/>
      <c r="AY117" s="199"/>
      <c r="AZ117" s="199"/>
      <c r="BA117" s="199"/>
      <c r="BB117" s="199"/>
      <c r="BC117" s="199"/>
      <c r="BD117" s="199"/>
      <c r="BE117" s="199"/>
      <c r="BF117" s="199"/>
      <c r="BG117" s="199"/>
      <c r="BH117" s="199"/>
      <c r="BI117" s="199"/>
      <c r="BJ117" s="199"/>
      <c r="BK117" s="199"/>
      <c r="BL117" s="199"/>
      <c r="BM117" s="199"/>
      <c r="BN117" s="199"/>
      <c r="BO117" s="199"/>
      <c r="BP117" s="199"/>
      <c r="BQ117" s="199"/>
      <c r="BR117" s="199"/>
      <c r="BS117" s="199"/>
      <c r="BT117" s="199"/>
      <c r="BU117" s="199"/>
      <c r="BV117" s="199"/>
      <c r="BW117" s="199"/>
      <c r="BX117" s="199"/>
      <c r="BY117" s="199"/>
      <c r="BZ117" s="199"/>
      <c r="CA117" s="199"/>
      <c r="CB117" s="199"/>
      <c r="CC117" s="199"/>
      <c r="CD117" s="199"/>
      <c r="CE117" s="199"/>
      <c r="CF117" s="199"/>
      <c r="CG117" s="199"/>
      <c r="CH117" s="199"/>
      <c r="CI117" s="199"/>
      <c r="CJ117" s="199"/>
      <c r="CK117" s="199"/>
      <c r="CL117" s="199"/>
      <c r="CM117" s="199"/>
      <c r="CN117" s="199"/>
      <c r="CO117" s="199"/>
      <c r="CP117" s="199"/>
      <c r="CQ117" s="199"/>
      <c r="CR117" s="199"/>
      <c r="CS117" s="199"/>
      <c r="CT117" s="199"/>
      <c r="CU117" s="199"/>
      <c r="CV117" s="199"/>
      <c r="CW117" s="199"/>
      <c r="CX117" s="199"/>
      <c r="CY117" s="199"/>
      <c r="CZ117" s="199"/>
      <c r="DA117" s="199"/>
      <c r="DB117" s="199"/>
      <c r="DC117" s="199"/>
      <c r="DD117" s="199"/>
      <c r="DE117" s="199"/>
      <c r="DF117" s="199"/>
      <c r="DG117" s="199"/>
      <c r="DH117" s="199"/>
      <c r="DI117" s="199"/>
      <c r="DJ117" s="199"/>
      <c r="DK117" s="199"/>
      <c r="DL117" s="199"/>
      <c r="DM117" s="199"/>
      <c r="DN117" s="199"/>
      <c r="DO117" s="199"/>
      <c r="DP117" s="199"/>
      <c r="DQ117" s="199"/>
      <c r="DR117" s="199"/>
      <c r="DS117" s="199"/>
      <c r="DT117" s="199"/>
      <c r="DU117" s="199"/>
      <c r="DV117" s="199"/>
      <c r="DW117" s="199"/>
      <c r="DX117" s="199"/>
      <c r="DY117" s="199"/>
      <c r="DZ117" s="199"/>
      <c r="EA117" s="199"/>
      <c r="EB117" s="199"/>
      <c r="EC117" s="199"/>
      <c r="ED117" s="199"/>
      <c r="EE117" s="199"/>
      <c r="EF117" s="199"/>
      <c r="EG117" s="199"/>
      <c r="EH117" s="199"/>
      <c r="EI117" s="199"/>
      <c r="EJ117" s="199"/>
      <c r="EK117" s="199"/>
      <c r="EL117" s="199"/>
      <c r="EM117" s="199"/>
      <c r="EN117" s="199"/>
    </row>
    <row r="118" customFormat="false" ht="15" hidden="false" customHeight="true" outlineLevel="0" collapsed="false">
      <c r="A118" s="183" t="s">
        <v>217</v>
      </c>
      <c r="B118" s="184" t="s">
        <v>121</v>
      </c>
      <c r="C118" s="185" t="n">
        <v>56.16</v>
      </c>
      <c r="D118" s="185" t="n">
        <v>62.9</v>
      </c>
      <c r="E118" s="186" t="n">
        <v>0.508</v>
      </c>
      <c r="F118" s="187" t="n">
        <v>1378.63</v>
      </c>
      <c r="G118" s="188" t="s">
        <v>103</v>
      </c>
      <c r="H118" s="189" t="s">
        <v>112</v>
      </c>
      <c r="I118" s="190" t="n">
        <v>20.4053</v>
      </c>
      <c r="J118" s="191" t="n">
        <v>0.39</v>
      </c>
      <c r="K118" s="192" t="n">
        <v>0.072</v>
      </c>
      <c r="L118" s="192" t="n">
        <v>0.168</v>
      </c>
      <c r="M118" s="192" t="n">
        <v>0.012</v>
      </c>
      <c r="N118" s="192" t="n">
        <v>0.061</v>
      </c>
      <c r="O118" s="192" t="n">
        <v>0.033</v>
      </c>
      <c r="P118" s="193" t="n">
        <v>0.736</v>
      </c>
      <c r="Q118" s="191" t="n">
        <v>0.352</v>
      </c>
      <c r="R118" s="192" t="n">
        <v>0.072</v>
      </c>
      <c r="S118" s="192" t="n">
        <v>0.168</v>
      </c>
      <c r="T118" s="192" t="n">
        <v>0.013</v>
      </c>
      <c r="U118" s="192" t="n">
        <v>0.061</v>
      </c>
      <c r="V118" s="192" t="n">
        <v>0.06</v>
      </c>
      <c r="W118" s="194" t="n">
        <v>0.726</v>
      </c>
      <c r="X118" s="191" t="n">
        <v>0.39</v>
      </c>
      <c r="Y118" s="192" t="n">
        <v>0.072</v>
      </c>
      <c r="Z118" s="192" t="n">
        <v>0.012</v>
      </c>
      <c r="AA118" s="192" t="n">
        <v>0.043</v>
      </c>
      <c r="AB118" s="192" t="n">
        <v>0.061</v>
      </c>
      <c r="AC118" s="195" t="n">
        <v>0.579</v>
      </c>
      <c r="AD118" s="196" t="n">
        <v>-0.147</v>
      </c>
      <c r="AE118" s="197" t="n">
        <v>0.216</v>
      </c>
      <c r="AF118" s="198" t="n">
        <v>1.254</v>
      </c>
      <c r="AG118" s="90"/>
      <c r="AH118" s="90"/>
      <c r="AI118" s="90"/>
      <c r="AJ118" s="90"/>
      <c r="AK118" s="90"/>
      <c r="AL118" s="90"/>
      <c r="AM118" s="90"/>
      <c r="AN118" s="90"/>
      <c r="AO118" s="90"/>
      <c r="AP118" s="90"/>
      <c r="AQ118" s="199"/>
      <c r="AR118" s="199"/>
      <c r="AS118" s="199"/>
      <c r="AT118" s="199"/>
      <c r="AU118" s="199"/>
      <c r="AV118" s="199"/>
      <c r="AW118" s="199"/>
      <c r="AX118" s="199"/>
      <c r="AY118" s="199"/>
      <c r="AZ118" s="199"/>
      <c r="BA118" s="199"/>
      <c r="BB118" s="199"/>
      <c r="BC118" s="199"/>
      <c r="BD118" s="199"/>
      <c r="BE118" s="199"/>
      <c r="BF118" s="199"/>
      <c r="BG118" s="199"/>
      <c r="BH118" s="199"/>
      <c r="BI118" s="199"/>
      <c r="BJ118" s="199"/>
      <c r="BK118" s="199"/>
      <c r="BL118" s="199"/>
      <c r="BM118" s="199"/>
      <c r="BN118" s="199"/>
      <c r="BO118" s="199"/>
      <c r="BP118" s="199"/>
      <c r="BQ118" s="199"/>
      <c r="BR118" s="199"/>
      <c r="BS118" s="199"/>
      <c r="BT118" s="199"/>
      <c r="BU118" s="199"/>
      <c r="BV118" s="199"/>
      <c r="BW118" s="199"/>
      <c r="BX118" s="199"/>
      <c r="BY118" s="199"/>
      <c r="BZ118" s="199"/>
      <c r="CA118" s="199"/>
      <c r="CB118" s="199"/>
      <c r="CC118" s="199"/>
      <c r="CD118" s="199"/>
      <c r="CE118" s="199"/>
      <c r="CF118" s="199"/>
      <c r="CG118" s="199"/>
      <c r="CH118" s="199"/>
      <c r="CI118" s="199"/>
      <c r="CJ118" s="199"/>
      <c r="CK118" s="199"/>
      <c r="CL118" s="199"/>
      <c r="CM118" s="199"/>
      <c r="CN118" s="199"/>
      <c r="CO118" s="199"/>
      <c r="CP118" s="199"/>
      <c r="CQ118" s="199"/>
      <c r="CR118" s="199"/>
      <c r="CS118" s="199"/>
      <c r="CT118" s="199"/>
      <c r="CU118" s="199"/>
      <c r="CV118" s="199"/>
      <c r="CW118" s="199"/>
      <c r="CX118" s="199"/>
      <c r="CY118" s="199"/>
      <c r="CZ118" s="199"/>
      <c r="DA118" s="199"/>
      <c r="DB118" s="199"/>
      <c r="DC118" s="199"/>
      <c r="DD118" s="199"/>
      <c r="DE118" s="199"/>
      <c r="DF118" s="199"/>
      <c r="DG118" s="199"/>
      <c r="DH118" s="199"/>
      <c r="DI118" s="199"/>
      <c r="DJ118" s="199"/>
      <c r="DK118" s="199"/>
      <c r="DL118" s="199"/>
      <c r="DM118" s="199"/>
      <c r="DN118" s="199"/>
      <c r="DO118" s="199"/>
      <c r="DP118" s="199"/>
      <c r="DQ118" s="199"/>
      <c r="DR118" s="199"/>
      <c r="DS118" s="199"/>
      <c r="DT118" s="199"/>
      <c r="DU118" s="199"/>
      <c r="DV118" s="199"/>
      <c r="DW118" s="199"/>
      <c r="DX118" s="199"/>
      <c r="DY118" s="199"/>
      <c r="DZ118" s="199"/>
      <c r="EA118" s="199"/>
      <c r="EB118" s="199"/>
      <c r="EC118" s="199"/>
      <c r="ED118" s="199"/>
      <c r="EE118" s="199"/>
      <c r="EF118" s="199"/>
      <c r="EG118" s="199"/>
      <c r="EH118" s="199"/>
      <c r="EI118" s="199"/>
      <c r="EJ118" s="199"/>
      <c r="EK118" s="199"/>
      <c r="EL118" s="199"/>
      <c r="EM118" s="199"/>
      <c r="EN118" s="199"/>
    </row>
    <row r="119" customFormat="false" ht="15" hidden="false" customHeight="true" outlineLevel="0" collapsed="false">
      <c r="A119" s="183" t="s">
        <v>218</v>
      </c>
      <c r="B119" s="184" t="s">
        <v>121</v>
      </c>
      <c r="C119" s="185" t="n">
        <v>68.65</v>
      </c>
      <c r="D119" s="185" t="n">
        <v>76.26</v>
      </c>
      <c r="E119" s="186" t="n">
        <v>0.807</v>
      </c>
      <c r="F119" s="187" t="n">
        <v>29501.7</v>
      </c>
      <c r="G119" s="188" t="s">
        <v>104</v>
      </c>
      <c r="H119" s="189" t="s">
        <v>116</v>
      </c>
      <c r="I119" s="190" t="n">
        <v>33.9382</v>
      </c>
      <c r="J119" s="191" t="n">
        <v>0.68</v>
      </c>
      <c r="K119" s="192" t="n">
        <v>0.002</v>
      </c>
      <c r="L119" s="192" t="n">
        <v>0.338</v>
      </c>
      <c r="M119" s="192" t="n">
        <v>0.473</v>
      </c>
      <c r="N119" s="192" t="n">
        <v>0.065</v>
      </c>
      <c r="O119" s="192" t="n">
        <v>2.679</v>
      </c>
      <c r="P119" s="193" t="n">
        <v>4.237</v>
      </c>
      <c r="Q119" s="191" t="n">
        <v>0.806</v>
      </c>
      <c r="R119" s="192" t="n">
        <v>0.021</v>
      </c>
      <c r="S119" s="192" t="n">
        <v>0.341</v>
      </c>
      <c r="T119" s="192" t="n">
        <v>0.522</v>
      </c>
      <c r="U119" s="192" t="n">
        <v>0.065</v>
      </c>
      <c r="V119" s="192" t="n">
        <v>2.44</v>
      </c>
      <c r="W119" s="194" t="n">
        <v>4.196</v>
      </c>
      <c r="X119" s="191" t="n">
        <v>0.68</v>
      </c>
      <c r="Y119" s="192" t="n">
        <v>0.016</v>
      </c>
      <c r="Z119" s="192" t="n">
        <v>0.543</v>
      </c>
      <c r="AA119" s="192" t="n">
        <v>0.722</v>
      </c>
      <c r="AB119" s="192" t="n">
        <v>0.065</v>
      </c>
      <c r="AC119" s="195" t="n">
        <v>2.025</v>
      </c>
      <c r="AD119" s="196" t="n">
        <v>-2.171</v>
      </c>
      <c r="AE119" s="197" t="n">
        <v>1.25</v>
      </c>
      <c r="AF119" s="198" t="n">
        <v>2.072</v>
      </c>
      <c r="AG119" s="90"/>
      <c r="AH119" s="90"/>
      <c r="AI119" s="90"/>
      <c r="AJ119" s="90"/>
      <c r="AK119" s="90"/>
      <c r="AL119" s="90"/>
      <c r="AM119" s="90"/>
      <c r="AN119" s="90"/>
      <c r="AO119" s="90"/>
      <c r="AP119" s="90"/>
      <c r="AQ119" s="199"/>
      <c r="AR119" s="199"/>
      <c r="AS119" s="199"/>
      <c r="AT119" s="199"/>
      <c r="AU119" s="199"/>
      <c r="AV119" s="199"/>
      <c r="AW119" s="199"/>
      <c r="AX119" s="199"/>
      <c r="AY119" s="199"/>
      <c r="AZ119" s="199"/>
      <c r="BA119" s="199"/>
      <c r="BB119" s="199"/>
      <c r="BC119" s="199"/>
      <c r="BD119" s="199"/>
      <c r="BE119" s="199"/>
      <c r="BF119" s="199"/>
      <c r="BG119" s="199"/>
      <c r="BH119" s="199"/>
      <c r="BI119" s="199"/>
      <c r="BJ119" s="199"/>
      <c r="BK119" s="199"/>
      <c r="BL119" s="199"/>
      <c r="BM119" s="199"/>
      <c r="BN119" s="199"/>
      <c r="BO119" s="199"/>
      <c r="BP119" s="199"/>
      <c r="BQ119" s="199"/>
      <c r="BR119" s="199"/>
      <c r="BS119" s="199"/>
      <c r="BT119" s="199"/>
      <c r="BU119" s="199"/>
      <c r="BV119" s="199"/>
      <c r="BW119" s="199"/>
      <c r="BX119" s="199"/>
      <c r="BY119" s="199"/>
      <c r="BZ119" s="199"/>
      <c r="CA119" s="199"/>
      <c r="CB119" s="199"/>
      <c r="CC119" s="199"/>
      <c r="CD119" s="199"/>
      <c r="CE119" s="199"/>
      <c r="CF119" s="199"/>
      <c r="CG119" s="199"/>
      <c r="CH119" s="199"/>
      <c r="CI119" s="199"/>
      <c r="CJ119" s="199"/>
      <c r="CK119" s="199"/>
      <c r="CL119" s="199"/>
      <c r="CM119" s="199"/>
      <c r="CN119" s="199"/>
      <c r="CO119" s="199"/>
      <c r="CP119" s="199"/>
      <c r="CQ119" s="199"/>
      <c r="CR119" s="199"/>
      <c r="CS119" s="199"/>
      <c r="CT119" s="199"/>
      <c r="CU119" s="199"/>
      <c r="CV119" s="199"/>
      <c r="CW119" s="199"/>
      <c r="CX119" s="199"/>
      <c r="CY119" s="199"/>
      <c r="CZ119" s="199"/>
      <c r="DA119" s="199"/>
      <c r="DB119" s="199"/>
      <c r="DC119" s="199"/>
      <c r="DD119" s="199"/>
      <c r="DE119" s="199"/>
      <c r="DF119" s="199"/>
      <c r="DG119" s="199"/>
      <c r="DH119" s="199"/>
      <c r="DI119" s="199"/>
      <c r="DJ119" s="199"/>
      <c r="DK119" s="199"/>
      <c r="DL119" s="199"/>
      <c r="DM119" s="199"/>
      <c r="DN119" s="199"/>
      <c r="DO119" s="199"/>
      <c r="DP119" s="199"/>
      <c r="DQ119" s="199"/>
      <c r="DR119" s="199"/>
      <c r="DS119" s="199"/>
      <c r="DT119" s="199"/>
      <c r="DU119" s="199"/>
      <c r="DV119" s="199"/>
      <c r="DW119" s="199"/>
      <c r="DX119" s="199"/>
      <c r="DY119" s="199"/>
      <c r="DZ119" s="199"/>
      <c r="EA119" s="199"/>
      <c r="EB119" s="199"/>
      <c r="EC119" s="199"/>
      <c r="ED119" s="199"/>
      <c r="EE119" s="199"/>
      <c r="EF119" s="199"/>
      <c r="EG119" s="199"/>
      <c r="EH119" s="199"/>
      <c r="EI119" s="199"/>
      <c r="EJ119" s="199"/>
      <c r="EK119" s="199"/>
      <c r="EL119" s="199"/>
      <c r="EM119" s="199"/>
      <c r="EN119" s="199"/>
    </row>
    <row r="120" customFormat="false" ht="15" hidden="false" customHeight="true" outlineLevel="0" collapsed="false">
      <c r="A120" s="183" t="s">
        <v>219</v>
      </c>
      <c r="B120" s="184" t="s">
        <v>121</v>
      </c>
      <c r="C120" s="185" t="n">
        <v>56.01</v>
      </c>
      <c r="D120" s="185" t="n">
        <v>59.42</v>
      </c>
      <c r="E120" s="186" t="n">
        <v>0.41</v>
      </c>
      <c r="F120" s="187" t="n">
        <v>2124.79</v>
      </c>
      <c r="G120" s="188" t="s">
        <v>103</v>
      </c>
      <c r="H120" s="189" t="s">
        <v>112</v>
      </c>
      <c r="I120" s="190" t="n">
        <v>22.5936</v>
      </c>
      <c r="J120" s="191" t="n">
        <v>0.478</v>
      </c>
      <c r="K120" s="192" t="n">
        <v>0.466</v>
      </c>
      <c r="L120" s="192" t="n">
        <v>0.129</v>
      </c>
      <c r="M120" s="192" t="n">
        <v>0.012</v>
      </c>
      <c r="N120" s="192" t="n">
        <v>0.061</v>
      </c>
      <c r="O120" s="192" t="n">
        <v>0.107</v>
      </c>
      <c r="P120" s="193" t="n">
        <v>1.253</v>
      </c>
      <c r="Q120" s="191" t="n">
        <v>0.428</v>
      </c>
      <c r="R120" s="192" t="n">
        <v>0.399</v>
      </c>
      <c r="S120" s="192" t="n">
        <v>0.128</v>
      </c>
      <c r="T120" s="192" t="n">
        <v>0.033</v>
      </c>
      <c r="U120" s="192" t="n">
        <v>0.061</v>
      </c>
      <c r="V120" s="192" t="n">
        <v>0.231</v>
      </c>
      <c r="W120" s="194" t="n">
        <v>1.281</v>
      </c>
      <c r="X120" s="191" t="n">
        <v>0.478</v>
      </c>
      <c r="Y120" s="192" t="n">
        <v>0.466</v>
      </c>
      <c r="Z120" s="192" t="n">
        <v>0.447</v>
      </c>
      <c r="AA120" s="192" t="n">
        <v>0.032</v>
      </c>
      <c r="AB120" s="192" t="n">
        <v>0.061</v>
      </c>
      <c r="AC120" s="195" t="n">
        <v>1.484</v>
      </c>
      <c r="AD120" s="196" t="n">
        <v>0.203</v>
      </c>
      <c r="AE120" s="197" t="n">
        <v>0.381</v>
      </c>
      <c r="AF120" s="198" t="n">
        <v>0.863</v>
      </c>
      <c r="AG120" s="90"/>
      <c r="AH120" s="90"/>
      <c r="AI120" s="90"/>
      <c r="AJ120" s="90"/>
      <c r="AK120" s="90"/>
      <c r="AL120" s="90"/>
      <c r="AM120" s="90"/>
      <c r="AN120" s="90"/>
      <c r="AO120" s="90"/>
      <c r="AP120" s="90"/>
      <c r="AQ120" s="199"/>
      <c r="AR120" s="199"/>
      <c r="AS120" s="199"/>
      <c r="AT120" s="199"/>
      <c r="AU120" s="199"/>
      <c r="AV120" s="199"/>
      <c r="AW120" s="199"/>
      <c r="AX120" s="199"/>
      <c r="AY120" s="199"/>
      <c r="AZ120" s="199"/>
      <c r="BA120" s="199"/>
      <c r="BB120" s="199"/>
      <c r="BC120" s="199"/>
      <c r="BD120" s="199"/>
      <c r="BE120" s="199"/>
      <c r="BF120" s="199"/>
      <c r="BG120" s="199"/>
      <c r="BH120" s="199"/>
      <c r="BI120" s="199"/>
      <c r="BJ120" s="199"/>
      <c r="BK120" s="199"/>
      <c r="BL120" s="199"/>
      <c r="BM120" s="199"/>
      <c r="BN120" s="199"/>
      <c r="BO120" s="199"/>
      <c r="BP120" s="199"/>
      <c r="BQ120" s="199"/>
      <c r="BR120" s="199"/>
      <c r="BS120" s="199"/>
      <c r="BT120" s="199"/>
      <c r="BU120" s="199"/>
      <c r="BV120" s="199"/>
      <c r="BW120" s="199"/>
      <c r="BX120" s="199"/>
      <c r="BY120" s="199"/>
      <c r="BZ120" s="199"/>
      <c r="CA120" s="199"/>
      <c r="CB120" s="199"/>
      <c r="CC120" s="199"/>
      <c r="CD120" s="199"/>
      <c r="CE120" s="199"/>
      <c r="CF120" s="199"/>
      <c r="CG120" s="199"/>
      <c r="CH120" s="199"/>
      <c r="CI120" s="199"/>
      <c r="CJ120" s="199"/>
      <c r="CK120" s="199"/>
      <c r="CL120" s="199"/>
      <c r="CM120" s="199"/>
      <c r="CN120" s="199"/>
      <c r="CO120" s="199"/>
      <c r="CP120" s="199"/>
      <c r="CQ120" s="199"/>
      <c r="CR120" s="199"/>
      <c r="CS120" s="199"/>
      <c r="CT120" s="199"/>
      <c r="CU120" s="199"/>
      <c r="CV120" s="199"/>
      <c r="CW120" s="199"/>
      <c r="CX120" s="199"/>
      <c r="CY120" s="199"/>
      <c r="CZ120" s="199"/>
      <c r="DA120" s="199"/>
      <c r="DB120" s="199"/>
      <c r="DC120" s="199"/>
      <c r="DD120" s="199"/>
      <c r="DE120" s="199"/>
      <c r="DF120" s="199"/>
      <c r="DG120" s="199"/>
      <c r="DH120" s="199"/>
      <c r="DI120" s="199"/>
      <c r="DJ120" s="199"/>
      <c r="DK120" s="199"/>
      <c r="DL120" s="199"/>
      <c r="DM120" s="199"/>
      <c r="DN120" s="199"/>
      <c r="DO120" s="199"/>
      <c r="DP120" s="199"/>
      <c r="DQ120" s="199"/>
      <c r="DR120" s="199"/>
      <c r="DS120" s="199"/>
      <c r="DT120" s="199"/>
      <c r="DU120" s="199"/>
      <c r="DV120" s="199"/>
      <c r="DW120" s="199"/>
      <c r="DX120" s="199"/>
      <c r="DY120" s="199"/>
      <c r="DZ120" s="199"/>
      <c r="EA120" s="199"/>
      <c r="EB120" s="199"/>
      <c r="EC120" s="199"/>
      <c r="ED120" s="199"/>
      <c r="EE120" s="199"/>
      <c r="EF120" s="199"/>
      <c r="EG120" s="199"/>
      <c r="EH120" s="199"/>
      <c r="EI120" s="199"/>
      <c r="EJ120" s="199"/>
      <c r="EK120" s="199"/>
      <c r="EL120" s="199"/>
      <c r="EM120" s="199"/>
      <c r="EN120" s="199"/>
    </row>
    <row r="121" customFormat="false" ht="15" hidden="false" customHeight="true" outlineLevel="0" collapsed="false">
      <c r="A121" s="183" t="s">
        <v>220</v>
      </c>
      <c r="B121" s="184" t="s">
        <v>121</v>
      </c>
      <c r="C121" s="185" t="n">
        <v>76.14</v>
      </c>
      <c r="D121" s="185" t="n">
        <v>82.7</v>
      </c>
      <c r="E121" s="186" t="n">
        <v>0.915</v>
      </c>
      <c r="F121" s="187" t="n">
        <v>50944.9</v>
      </c>
      <c r="G121" s="188" t="s">
        <v>106</v>
      </c>
      <c r="H121" s="189" t="s">
        <v>118</v>
      </c>
      <c r="I121" s="190" t="n">
        <v>0.533286</v>
      </c>
      <c r="J121" s="191" t="n">
        <v>0.039</v>
      </c>
      <c r="K121" s="192" t="n">
        <v>0.004</v>
      </c>
      <c r="L121" s="192" t="n">
        <v>0</v>
      </c>
      <c r="M121" s="192" t="n">
        <v>0.115</v>
      </c>
      <c r="N121" s="192" t="n">
        <v>0.014</v>
      </c>
      <c r="O121" s="192" t="n">
        <v>1.171</v>
      </c>
      <c r="P121" s="193" t="n">
        <v>1.343</v>
      </c>
      <c r="Q121" s="191" t="n">
        <v>0.52</v>
      </c>
      <c r="R121" s="192" t="n">
        <v>0.408</v>
      </c>
      <c r="S121" s="192" t="n">
        <v>0.177</v>
      </c>
      <c r="T121" s="192" t="n">
        <v>0.664</v>
      </c>
      <c r="U121" s="192" t="n">
        <v>0.014</v>
      </c>
      <c r="V121" s="192" t="n">
        <v>3.281</v>
      </c>
      <c r="W121" s="194" t="n">
        <v>5.064</v>
      </c>
      <c r="X121" s="191" t="n">
        <v>0.039</v>
      </c>
      <c r="Y121" s="192" t="n">
        <v>0.004</v>
      </c>
      <c r="Z121" s="192" t="n">
        <v>0.001</v>
      </c>
      <c r="AA121" s="192" t="n">
        <v>0.368</v>
      </c>
      <c r="AB121" s="192" t="n">
        <v>0.014</v>
      </c>
      <c r="AC121" s="195" t="n">
        <v>0.426</v>
      </c>
      <c r="AD121" s="196" t="n">
        <v>-4.638</v>
      </c>
      <c r="AE121" s="197" t="n">
        <v>1.508</v>
      </c>
      <c r="AF121" s="198" t="n">
        <v>11.887</v>
      </c>
      <c r="AG121" s="90"/>
      <c r="AH121" s="90"/>
      <c r="AI121" s="90"/>
      <c r="AJ121" s="90"/>
      <c r="AK121" s="90"/>
      <c r="AL121" s="90"/>
      <c r="AM121" s="90"/>
      <c r="AN121" s="90"/>
      <c r="AO121" s="90"/>
      <c r="AP121" s="90"/>
      <c r="AQ121" s="199"/>
      <c r="AR121" s="199"/>
      <c r="AS121" s="199"/>
      <c r="AT121" s="199"/>
      <c r="AU121" s="199"/>
      <c r="AV121" s="199"/>
      <c r="AW121" s="199"/>
      <c r="AX121" s="199"/>
      <c r="AY121" s="199"/>
      <c r="AZ121" s="199"/>
      <c r="BA121" s="199"/>
      <c r="BB121" s="199"/>
      <c r="BC121" s="199"/>
      <c r="BD121" s="199"/>
      <c r="BE121" s="199"/>
      <c r="BF121" s="199"/>
      <c r="BG121" s="199"/>
      <c r="BH121" s="199"/>
      <c r="BI121" s="199"/>
      <c r="BJ121" s="199"/>
      <c r="BK121" s="199"/>
      <c r="BL121" s="199"/>
      <c r="BM121" s="199"/>
      <c r="BN121" s="199"/>
      <c r="BO121" s="199"/>
      <c r="BP121" s="199"/>
      <c r="BQ121" s="199"/>
      <c r="BR121" s="199"/>
      <c r="BS121" s="199"/>
      <c r="BT121" s="199"/>
      <c r="BU121" s="199"/>
      <c r="BV121" s="199"/>
      <c r="BW121" s="199"/>
      <c r="BX121" s="199"/>
      <c r="BY121" s="199"/>
      <c r="BZ121" s="199"/>
      <c r="CA121" s="199"/>
      <c r="CB121" s="199"/>
      <c r="CC121" s="199"/>
      <c r="CD121" s="199"/>
      <c r="CE121" s="199"/>
      <c r="CF121" s="199"/>
      <c r="CG121" s="199"/>
      <c r="CH121" s="199"/>
      <c r="CI121" s="199"/>
      <c r="CJ121" s="199"/>
      <c r="CK121" s="199"/>
      <c r="CL121" s="199"/>
      <c r="CM121" s="199"/>
      <c r="CN121" s="199"/>
      <c r="CO121" s="199"/>
      <c r="CP121" s="199"/>
      <c r="CQ121" s="199"/>
      <c r="CR121" s="199"/>
      <c r="CS121" s="199"/>
      <c r="CT121" s="199"/>
      <c r="CU121" s="199"/>
      <c r="CV121" s="199"/>
      <c r="CW121" s="199"/>
      <c r="CX121" s="199"/>
      <c r="CY121" s="199"/>
      <c r="CZ121" s="199"/>
      <c r="DA121" s="199"/>
      <c r="DB121" s="199"/>
      <c r="DC121" s="199"/>
      <c r="DD121" s="199"/>
      <c r="DE121" s="199"/>
      <c r="DF121" s="199"/>
      <c r="DG121" s="199"/>
      <c r="DH121" s="199"/>
      <c r="DI121" s="199"/>
      <c r="DJ121" s="199"/>
      <c r="DK121" s="199"/>
      <c r="DL121" s="199"/>
      <c r="DM121" s="199"/>
      <c r="DN121" s="199"/>
      <c r="DO121" s="199"/>
      <c r="DP121" s="199"/>
      <c r="DQ121" s="199"/>
      <c r="DR121" s="199"/>
      <c r="DS121" s="199"/>
      <c r="DT121" s="199"/>
      <c r="DU121" s="199"/>
      <c r="DV121" s="199"/>
      <c r="DW121" s="199"/>
      <c r="DX121" s="199"/>
      <c r="DY121" s="199"/>
      <c r="DZ121" s="199"/>
      <c r="EA121" s="199"/>
      <c r="EB121" s="199"/>
      <c r="EC121" s="199"/>
      <c r="ED121" s="199"/>
      <c r="EE121" s="199"/>
      <c r="EF121" s="199"/>
      <c r="EG121" s="199"/>
      <c r="EH121" s="199"/>
      <c r="EI121" s="199"/>
      <c r="EJ121" s="199"/>
      <c r="EK121" s="199"/>
      <c r="EL121" s="199"/>
      <c r="EM121" s="199"/>
      <c r="EN121" s="199"/>
    </row>
    <row r="122" customFormat="false" ht="15" hidden="false" customHeight="true" outlineLevel="0" collapsed="false">
      <c r="A122" s="183" t="s">
        <v>221</v>
      </c>
      <c r="B122" s="184" t="s">
        <v>121</v>
      </c>
      <c r="C122" s="185" t="n">
        <v>57.81</v>
      </c>
      <c r="D122" s="185" t="n">
        <v>64.69</v>
      </c>
      <c r="E122" s="186" t="n">
        <v>0.54</v>
      </c>
      <c r="F122" s="187" t="n">
        <v>5819.91</v>
      </c>
      <c r="G122" s="188" t="s">
        <v>103</v>
      </c>
      <c r="H122" s="189" t="s">
        <v>114</v>
      </c>
      <c r="I122" s="190" t="n">
        <v>4.73614</v>
      </c>
      <c r="J122" s="191" t="n">
        <v>0.097</v>
      </c>
      <c r="K122" s="192" t="n">
        <v>1.351</v>
      </c>
      <c r="L122" s="192" t="n">
        <v>0.196</v>
      </c>
      <c r="M122" s="192" t="n">
        <v>0.322</v>
      </c>
      <c r="N122" s="192" t="n">
        <v>0.054</v>
      </c>
      <c r="O122" s="192" t="n">
        <v>0.328</v>
      </c>
      <c r="P122" s="193" t="n">
        <v>2.349</v>
      </c>
      <c r="Q122" s="191" t="n">
        <v>0.363</v>
      </c>
      <c r="R122" s="192" t="n">
        <v>1.237</v>
      </c>
      <c r="S122" s="192" t="n">
        <v>0.207</v>
      </c>
      <c r="T122" s="192" t="n">
        <v>0.067</v>
      </c>
      <c r="U122" s="192" t="n">
        <v>0.054</v>
      </c>
      <c r="V122" s="192" t="n">
        <v>0.64</v>
      </c>
      <c r="W122" s="194" t="n">
        <v>2.569</v>
      </c>
      <c r="X122" s="191" t="n">
        <v>0.097</v>
      </c>
      <c r="Y122" s="192" t="n">
        <v>2.332</v>
      </c>
      <c r="Z122" s="192" t="n">
        <v>0.049</v>
      </c>
      <c r="AA122" s="192" t="n">
        <v>1.1</v>
      </c>
      <c r="AB122" s="192" t="n">
        <v>0.054</v>
      </c>
      <c r="AC122" s="195" t="n">
        <v>3.633</v>
      </c>
      <c r="AD122" s="196" t="n">
        <v>1.064</v>
      </c>
      <c r="AE122" s="197" t="n">
        <v>0.765</v>
      </c>
      <c r="AF122" s="198" t="n">
        <v>0.707</v>
      </c>
      <c r="AG122" s="90"/>
      <c r="AH122" s="90"/>
      <c r="AI122" s="90"/>
      <c r="AJ122" s="90"/>
      <c r="AK122" s="90"/>
      <c r="AL122" s="90"/>
      <c r="AM122" s="90"/>
      <c r="AN122" s="90"/>
      <c r="AO122" s="90"/>
      <c r="AP122" s="90"/>
      <c r="AQ122" s="199"/>
      <c r="AR122" s="199"/>
      <c r="AS122" s="199"/>
      <c r="AT122" s="199"/>
      <c r="AU122" s="199"/>
      <c r="AV122" s="199"/>
      <c r="AW122" s="199"/>
      <c r="AX122" s="199"/>
      <c r="AY122" s="199"/>
      <c r="AZ122" s="199"/>
      <c r="BA122" s="199"/>
      <c r="BB122" s="199"/>
      <c r="BC122" s="199"/>
      <c r="BD122" s="199"/>
      <c r="BE122" s="199"/>
      <c r="BF122" s="199"/>
      <c r="BG122" s="199"/>
      <c r="BH122" s="199"/>
      <c r="BI122" s="199"/>
      <c r="BJ122" s="199"/>
      <c r="BK122" s="199"/>
      <c r="BL122" s="199"/>
      <c r="BM122" s="199"/>
      <c r="BN122" s="199"/>
      <c r="BO122" s="199"/>
      <c r="BP122" s="199"/>
      <c r="BQ122" s="199"/>
      <c r="BR122" s="199"/>
      <c r="BS122" s="199"/>
      <c r="BT122" s="199"/>
      <c r="BU122" s="199"/>
      <c r="BV122" s="199"/>
      <c r="BW122" s="199"/>
      <c r="BX122" s="199"/>
      <c r="BY122" s="199"/>
      <c r="BZ122" s="199"/>
      <c r="CA122" s="199"/>
      <c r="CB122" s="199"/>
      <c r="CC122" s="199"/>
      <c r="CD122" s="199"/>
      <c r="CE122" s="199"/>
      <c r="CF122" s="199"/>
      <c r="CG122" s="199"/>
      <c r="CH122" s="199"/>
      <c r="CI122" s="199"/>
      <c r="CJ122" s="199"/>
      <c r="CK122" s="199"/>
      <c r="CL122" s="199"/>
      <c r="CM122" s="199"/>
      <c r="CN122" s="199"/>
      <c r="CO122" s="199"/>
      <c r="CP122" s="199"/>
      <c r="CQ122" s="199"/>
      <c r="CR122" s="199"/>
      <c r="CS122" s="199"/>
      <c r="CT122" s="199"/>
      <c r="CU122" s="199"/>
      <c r="CV122" s="199"/>
      <c r="CW122" s="199"/>
      <c r="CX122" s="199"/>
      <c r="CY122" s="199"/>
      <c r="CZ122" s="199"/>
      <c r="DA122" s="199"/>
      <c r="DB122" s="199"/>
      <c r="DC122" s="199"/>
      <c r="DD122" s="199"/>
      <c r="DE122" s="199"/>
      <c r="DF122" s="199"/>
      <c r="DG122" s="199"/>
      <c r="DH122" s="199"/>
      <c r="DI122" s="199"/>
      <c r="DJ122" s="199"/>
      <c r="DK122" s="199"/>
      <c r="DL122" s="199"/>
      <c r="DM122" s="199"/>
      <c r="DN122" s="199"/>
      <c r="DO122" s="199"/>
      <c r="DP122" s="199"/>
      <c r="DQ122" s="199"/>
      <c r="DR122" s="199"/>
      <c r="DS122" s="199"/>
      <c r="DT122" s="199"/>
      <c r="DU122" s="199"/>
      <c r="DV122" s="199"/>
      <c r="DW122" s="199"/>
      <c r="DX122" s="199"/>
      <c r="DY122" s="199"/>
      <c r="DZ122" s="199"/>
      <c r="EA122" s="199"/>
      <c r="EB122" s="199"/>
      <c r="EC122" s="199"/>
      <c r="ED122" s="199"/>
      <c r="EE122" s="199"/>
      <c r="EF122" s="199"/>
      <c r="EG122" s="199"/>
      <c r="EH122" s="199"/>
      <c r="EI122" s="199"/>
      <c r="EJ122" s="199"/>
      <c r="EK122" s="199"/>
      <c r="EL122" s="199"/>
      <c r="EM122" s="199"/>
      <c r="EN122" s="199"/>
    </row>
    <row r="123" customFormat="false" ht="15" hidden="false" customHeight="true" outlineLevel="0" collapsed="false">
      <c r="A123" s="183" t="s">
        <v>222</v>
      </c>
      <c r="B123" s="184" t="s">
        <v>126</v>
      </c>
      <c r="C123" s="185" t="n">
        <v>70.4</v>
      </c>
      <c r="D123" s="185" t="n">
        <v>73.51</v>
      </c>
      <c r="E123" s="186" t="n">
        <v>0.796</v>
      </c>
      <c r="F123" s="187" t="n">
        <v>22865.4</v>
      </c>
      <c r="G123" s="188" t="s">
        <v>103</v>
      </c>
      <c r="H123" s="189" t="s">
        <v>116</v>
      </c>
      <c r="I123" s="190" t="n">
        <v>1.29947</v>
      </c>
      <c r="J123" s="191"/>
      <c r="K123" s="192"/>
      <c r="L123" s="192"/>
      <c r="M123" s="192"/>
      <c r="N123" s="192"/>
      <c r="O123" s="192"/>
      <c r="P123" s="193" t="n">
        <v>1.765</v>
      </c>
      <c r="Q123" s="191"/>
      <c r="R123" s="192"/>
      <c r="S123" s="192"/>
      <c r="T123" s="192"/>
      <c r="U123" s="192"/>
      <c r="V123" s="192"/>
      <c r="W123" s="194" t="n">
        <v>3.531</v>
      </c>
      <c r="X123" s="191"/>
      <c r="Y123" s="192"/>
      <c r="Z123" s="192"/>
      <c r="AA123" s="192"/>
      <c r="AB123" s="192"/>
      <c r="AC123" s="195" t="n">
        <v>0.655</v>
      </c>
      <c r="AD123" s="196" t="n">
        <v>-2.876</v>
      </c>
      <c r="AE123" s="197" t="n">
        <v>1.052</v>
      </c>
      <c r="AF123" s="198" t="n">
        <v>5.391</v>
      </c>
      <c r="AG123" s="90"/>
      <c r="AH123" s="90"/>
      <c r="AI123" s="90"/>
      <c r="AJ123" s="90"/>
      <c r="AK123" s="90"/>
      <c r="AL123" s="90"/>
      <c r="AM123" s="90"/>
      <c r="AN123" s="90"/>
      <c r="AO123" s="90"/>
      <c r="AP123" s="90"/>
      <c r="AQ123" s="199"/>
      <c r="AR123" s="199"/>
      <c r="AS123" s="199"/>
      <c r="AT123" s="199"/>
      <c r="AU123" s="199"/>
      <c r="AV123" s="199"/>
      <c r="AW123" s="199"/>
      <c r="AX123" s="199"/>
      <c r="AY123" s="199"/>
      <c r="AZ123" s="199"/>
      <c r="BA123" s="199"/>
      <c r="BB123" s="199"/>
      <c r="BC123" s="199"/>
      <c r="BD123" s="199"/>
      <c r="BE123" s="199"/>
      <c r="BF123" s="199"/>
      <c r="BG123" s="199"/>
      <c r="BH123" s="199"/>
      <c r="BI123" s="199"/>
      <c r="BJ123" s="199"/>
      <c r="BK123" s="199"/>
      <c r="BL123" s="199"/>
      <c r="BM123" s="199"/>
      <c r="BN123" s="199"/>
      <c r="BO123" s="199"/>
      <c r="BP123" s="199"/>
      <c r="BQ123" s="199"/>
      <c r="BR123" s="199"/>
      <c r="BS123" s="199"/>
      <c r="BT123" s="199"/>
      <c r="BU123" s="199"/>
      <c r="BV123" s="199"/>
      <c r="BW123" s="199"/>
      <c r="BX123" s="199"/>
      <c r="BY123" s="199"/>
      <c r="BZ123" s="199"/>
      <c r="CA123" s="199"/>
      <c r="CB123" s="199"/>
      <c r="CC123" s="199"/>
      <c r="CD123" s="199"/>
      <c r="CE123" s="199"/>
      <c r="CF123" s="199"/>
      <c r="CG123" s="199"/>
      <c r="CH123" s="199"/>
      <c r="CI123" s="199"/>
      <c r="CJ123" s="199"/>
      <c r="CK123" s="199"/>
      <c r="CL123" s="199"/>
      <c r="CM123" s="199"/>
      <c r="CN123" s="199"/>
      <c r="CO123" s="199"/>
      <c r="CP123" s="199"/>
      <c r="CQ123" s="199"/>
      <c r="CR123" s="199"/>
      <c r="CS123" s="199"/>
      <c r="CT123" s="199"/>
      <c r="CU123" s="199"/>
      <c r="CV123" s="199"/>
      <c r="CW123" s="199"/>
      <c r="CX123" s="199"/>
      <c r="CY123" s="199"/>
      <c r="CZ123" s="199"/>
      <c r="DA123" s="199"/>
      <c r="DB123" s="199"/>
      <c r="DC123" s="199"/>
      <c r="DD123" s="199"/>
      <c r="DE123" s="199"/>
      <c r="DF123" s="199"/>
      <c r="DG123" s="199"/>
      <c r="DH123" s="199"/>
      <c r="DI123" s="199"/>
      <c r="DJ123" s="199"/>
      <c r="DK123" s="199"/>
      <c r="DL123" s="199"/>
      <c r="DM123" s="199"/>
      <c r="DN123" s="199"/>
      <c r="DO123" s="199"/>
      <c r="DP123" s="199"/>
      <c r="DQ123" s="199"/>
      <c r="DR123" s="199"/>
      <c r="DS123" s="199"/>
      <c r="DT123" s="199"/>
      <c r="DU123" s="199"/>
      <c r="DV123" s="199"/>
      <c r="DW123" s="199"/>
      <c r="DX123" s="199"/>
      <c r="DY123" s="199"/>
      <c r="DZ123" s="199"/>
      <c r="EA123" s="199"/>
      <c r="EB123" s="199"/>
      <c r="EC123" s="199"/>
      <c r="ED123" s="199"/>
      <c r="EE123" s="199"/>
      <c r="EF123" s="199"/>
      <c r="EG123" s="199"/>
      <c r="EH123" s="199"/>
      <c r="EI123" s="199"/>
      <c r="EJ123" s="199"/>
      <c r="EK123" s="199"/>
      <c r="EL123" s="199"/>
      <c r="EM123" s="199"/>
      <c r="EN123" s="199"/>
    </row>
    <row r="124" customFormat="false" ht="15" hidden="false" customHeight="true" outlineLevel="0" collapsed="false">
      <c r="A124" s="183" t="s">
        <v>223</v>
      </c>
      <c r="B124" s="184" t="s">
        <v>121</v>
      </c>
      <c r="C124" s="185" t="n">
        <v>69.21</v>
      </c>
      <c r="D124" s="185" t="n">
        <v>74.83</v>
      </c>
      <c r="E124" s="186" t="n">
        <v>0.781</v>
      </c>
      <c r="F124" s="187" t="n">
        <v>19969.8</v>
      </c>
      <c r="G124" s="188" t="s">
        <v>108</v>
      </c>
      <c r="H124" s="189" t="s">
        <v>116</v>
      </c>
      <c r="I124" s="190" t="n">
        <v>127.504</v>
      </c>
      <c r="J124" s="191" t="n">
        <v>0.377</v>
      </c>
      <c r="K124" s="192" t="n">
        <v>0.214</v>
      </c>
      <c r="L124" s="192" t="n">
        <v>0.159</v>
      </c>
      <c r="M124" s="192" t="n">
        <v>0.087</v>
      </c>
      <c r="N124" s="192" t="n">
        <v>0.049</v>
      </c>
      <c r="O124" s="192" t="n">
        <v>1.109</v>
      </c>
      <c r="P124" s="193" t="n">
        <v>1.996</v>
      </c>
      <c r="Q124" s="191" t="n">
        <v>0.543</v>
      </c>
      <c r="R124" s="192" t="n">
        <v>0.209</v>
      </c>
      <c r="S124" s="192" t="n">
        <v>0.275</v>
      </c>
      <c r="T124" s="192" t="n">
        <v>0.092</v>
      </c>
      <c r="U124" s="192" t="n">
        <v>0.049</v>
      </c>
      <c r="V124" s="192" t="n">
        <v>1.413</v>
      </c>
      <c r="W124" s="194" t="n">
        <v>2.582</v>
      </c>
      <c r="X124" s="191" t="n">
        <v>0.377</v>
      </c>
      <c r="Y124" s="192" t="n">
        <v>0.214</v>
      </c>
      <c r="Z124" s="192" t="n">
        <v>0.439</v>
      </c>
      <c r="AA124" s="192" t="n">
        <v>0.131</v>
      </c>
      <c r="AB124" s="192" t="n">
        <v>0.049</v>
      </c>
      <c r="AC124" s="195" t="n">
        <v>1.21</v>
      </c>
      <c r="AD124" s="196" t="n">
        <v>-1.372</v>
      </c>
      <c r="AE124" s="197" t="n">
        <v>0.769</v>
      </c>
      <c r="AF124" s="198" t="n">
        <v>2.134</v>
      </c>
      <c r="AG124" s="90"/>
      <c r="AH124" s="90"/>
      <c r="AI124" s="90"/>
      <c r="AJ124" s="90"/>
      <c r="AK124" s="90"/>
      <c r="AL124" s="90"/>
      <c r="AM124" s="90"/>
      <c r="AN124" s="90"/>
      <c r="AO124" s="90"/>
      <c r="AP124" s="90"/>
      <c r="AQ124" s="199"/>
      <c r="AR124" s="199"/>
      <c r="AS124" s="199"/>
      <c r="AT124" s="199"/>
      <c r="AU124" s="199"/>
      <c r="AV124" s="199"/>
      <c r="AW124" s="199"/>
      <c r="AX124" s="199"/>
      <c r="AY124" s="199"/>
      <c r="AZ124" s="199"/>
      <c r="BA124" s="199"/>
      <c r="BB124" s="199"/>
      <c r="BC124" s="199"/>
      <c r="BD124" s="199"/>
      <c r="BE124" s="199"/>
      <c r="BF124" s="199"/>
      <c r="BG124" s="199"/>
      <c r="BH124" s="199"/>
      <c r="BI124" s="199"/>
      <c r="BJ124" s="199"/>
      <c r="BK124" s="199"/>
      <c r="BL124" s="199"/>
      <c r="BM124" s="199"/>
      <c r="BN124" s="199"/>
      <c r="BO124" s="199"/>
      <c r="BP124" s="199"/>
      <c r="BQ124" s="199"/>
      <c r="BR124" s="199"/>
      <c r="BS124" s="199"/>
      <c r="BT124" s="199"/>
      <c r="BU124" s="199"/>
      <c r="BV124" s="199"/>
      <c r="BW124" s="199"/>
      <c r="BX124" s="199"/>
      <c r="BY124" s="199"/>
      <c r="BZ124" s="199"/>
      <c r="CA124" s="199"/>
      <c r="CB124" s="199"/>
      <c r="CC124" s="199"/>
      <c r="CD124" s="199"/>
      <c r="CE124" s="199"/>
      <c r="CF124" s="199"/>
      <c r="CG124" s="199"/>
      <c r="CH124" s="199"/>
      <c r="CI124" s="199"/>
      <c r="CJ124" s="199"/>
      <c r="CK124" s="199"/>
      <c r="CL124" s="199"/>
      <c r="CM124" s="199"/>
      <c r="CN124" s="199"/>
      <c r="CO124" s="199"/>
      <c r="CP124" s="199"/>
      <c r="CQ124" s="199"/>
      <c r="CR124" s="199"/>
      <c r="CS124" s="199"/>
      <c r="CT124" s="199"/>
      <c r="CU124" s="199"/>
      <c r="CV124" s="199"/>
      <c r="CW124" s="199"/>
      <c r="CX124" s="199"/>
      <c r="CY124" s="199"/>
      <c r="CZ124" s="199"/>
      <c r="DA124" s="199"/>
      <c r="DB124" s="199"/>
      <c r="DC124" s="199"/>
      <c r="DD124" s="199"/>
      <c r="DE124" s="199"/>
      <c r="DF124" s="199"/>
      <c r="DG124" s="199"/>
      <c r="DH124" s="199"/>
      <c r="DI124" s="199"/>
      <c r="DJ124" s="199"/>
      <c r="DK124" s="199"/>
      <c r="DL124" s="199"/>
      <c r="DM124" s="199"/>
      <c r="DN124" s="199"/>
      <c r="DO124" s="199"/>
      <c r="DP124" s="199"/>
      <c r="DQ124" s="199"/>
      <c r="DR124" s="199"/>
      <c r="DS124" s="199"/>
      <c r="DT124" s="199"/>
      <c r="DU124" s="199"/>
      <c r="DV124" s="199"/>
      <c r="DW124" s="199"/>
      <c r="DX124" s="199"/>
      <c r="DY124" s="199"/>
      <c r="DZ124" s="199"/>
      <c r="EA124" s="199"/>
      <c r="EB124" s="199"/>
      <c r="EC124" s="199"/>
      <c r="ED124" s="199"/>
      <c r="EE124" s="199"/>
      <c r="EF124" s="199"/>
      <c r="EG124" s="199"/>
      <c r="EH124" s="199"/>
      <c r="EI124" s="199"/>
      <c r="EJ124" s="199"/>
      <c r="EK124" s="199"/>
      <c r="EL124" s="199"/>
      <c r="EM124" s="199"/>
      <c r="EN124" s="199"/>
    </row>
    <row r="125" customFormat="false" ht="15" hidden="false" customHeight="true" outlineLevel="0" collapsed="false">
      <c r="A125" s="183" t="s">
        <v>224</v>
      </c>
      <c r="B125" s="184" t="s">
        <v>121</v>
      </c>
      <c r="C125" s="185" t="n">
        <v>66.52</v>
      </c>
      <c r="D125" s="185" t="n">
        <v>72.67</v>
      </c>
      <c r="E125" s="186" t="n">
        <v>0.741</v>
      </c>
      <c r="F125" s="187" t="n">
        <v>11866.6</v>
      </c>
      <c r="G125" s="188" t="s">
        <v>104</v>
      </c>
      <c r="H125" s="189" t="s">
        <v>114</v>
      </c>
      <c r="I125" s="190" t="n">
        <v>3.39837</v>
      </c>
      <c r="J125" s="191" t="n">
        <v>0.338</v>
      </c>
      <c r="K125" s="192" t="n">
        <v>5.83</v>
      </c>
      <c r="L125" s="192" t="n">
        <v>0.118</v>
      </c>
      <c r="M125" s="192" t="n">
        <v>0</v>
      </c>
      <c r="N125" s="192" t="n">
        <v>0.021</v>
      </c>
      <c r="O125" s="192" t="n">
        <v>2.483</v>
      </c>
      <c r="P125" s="193" t="n">
        <v>8.79</v>
      </c>
      <c r="Q125" s="191" t="n">
        <v>0.385</v>
      </c>
      <c r="R125" s="192" t="n">
        <v>5.168</v>
      </c>
      <c r="S125" s="192" t="n">
        <v>0.167</v>
      </c>
      <c r="T125" s="192" t="n">
        <v>0.006</v>
      </c>
      <c r="U125" s="192" t="n">
        <v>0.021</v>
      </c>
      <c r="V125" s="192" t="n">
        <v>3.009</v>
      </c>
      <c r="W125" s="194" t="n">
        <v>8.757</v>
      </c>
      <c r="X125" s="191" t="n">
        <v>0.338</v>
      </c>
      <c r="Y125" s="192" t="n">
        <v>6.67</v>
      </c>
      <c r="Z125" s="192" t="n">
        <v>6.38</v>
      </c>
      <c r="AA125" s="192" t="n">
        <v>0.071</v>
      </c>
      <c r="AB125" s="192" t="n">
        <v>0.021</v>
      </c>
      <c r="AC125" s="195" t="n">
        <v>13.479</v>
      </c>
      <c r="AD125" s="196" t="n">
        <v>4.722</v>
      </c>
      <c r="AE125" s="197" t="n">
        <v>2.608</v>
      </c>
      <c r="AF125" s="198" t="n">
        <v>0.65</v>
      </c>
      <c r="AG125" s="90"/>
      <c r="AH125" s="90"/>
      <c r="AI125" s="90"/>
      <c r="AJ125" s="90"/>
      <c r="AK125" s="90"/>
      <c r="AL125" s="90"/>
      <c r="AM125" s="90"/>
      <c r="AN125" s="90"/>
      <c r="AO125" s="90"/>
      <c r="AP125" s="90"/>
      <c r="AQ125" s="199"/>
      <c r="AR125" s="199"/>
      <c r="AS125" s="199"/>
      <c r="AT125" s="199"/>
      <c r="AU125" s="199"/>
      <c r="AV125" s="199"/>
      <c r="AW125" s="199"/>
      <c r="AX125" s="199"/>
      <c r="AY125" s="199"/>
      <c r="AZ125" s="199"/>
      <c r="BA125" s="199"/>
      <c r="BB125" s="199"/>
      <c r="BC125" s="199"/>
      <c r="BD125" s="199"/>
      <c r="BE125" s="199"/>
      <c r="BF125" s="199"/>
      <c r="BG125" s="199"/>
      <c r="BH125" s="199"/>
      <c r="BI125" s="199"/>
      <c r="BJ125" s="199"/>
      <c r="BK125" s="199"/>
      <c r="BL125" s="199"/>
      <c r="BM125" s="199"/>
      <c r="BN125" s="199"/>
      <c r="BO125" s="199"/>
      <c r="BP125" s="199"/>
      <c r="BQ125" s="199"/>
      <c r="BR125" s="199"/>
      <c r="BS125" s="199"/>
      <c r="BT125" s="199"/>
      <c r="BU125" s="199"/>
      <c r="BV125" s="199"/>
      <c r="BW125" s="199"/>
      <c r="BX125" s="199"/>
      <c r="BY125" s="199"/>
      <c r="BZ125" s="199"/>
      <c r="CA125" s="199"/>
      <c r="CB125" s="199"/>
      <c r="CC125" s="199"/>
      <c r="CD125" s="199"/>
      <c r="CE125" s="199"/>
      <c r="CF125" s="199"/>
      <c r="CG125" s="199"/>
      <c r="CH125" s="199"/>
      <c r="CI125" s="199"/>
      <c r="CJ125" s="199"/>
      <c r="CK125" s="199"/>
      <c r="CL125" s="199"/>
      <c r="CM125" s="199"/>
      <c r="CN125" s="199"/>
      <c r="CO125" s="199"/>
      <c r="CP125" s="199"/>
      <c r="CQ125" s="199"/>
      <c r="CR125" s="199"/>
      <c r="CS125" s="199"/>
      <c r="CT125" s="199"/>
      <c r="CU125" s="199"/>
      <c r="CV125" s="199"/>
      <c r="CW125" s="199"/>
      <c r="CX125" s="199"/>
      <c r="CY125" s="199"/>
      <c r="CZ125" s="199"/>
      <c r="DA125" s="199"/>
      <c r="DB125" s="199"/>
      <c r="DC125" s="199"/>
      <c r="DD125" s="199"/>
      <c r="DE125" s="199"/>
      <c r="DF125" s="199"/>
      <c r="DG125" s="199"/>
      <c r="DH125" s="199"/>
      <c r="DI125" s="199"/>
      <c r="DJ125" s="199"/>
      <c r="DK125" s="199"/>
      <c r="DL125" s="199"/>
      <c r="DM125" s="199"/>
      <c r="DN125" s="199"/>
      <c r="DO125" s="199"/>
      <c r="DP125" s="199"/>
      <c r="DQ125" s="199"/>
      <c r="DR125" s="199"/>
      <c r="DS125" s="199"/>
      <c r="DT125" s="199"/>
      <c r="DU125" s="199"/>
      <c r="DV125" s="199"/>
      <c r="DW125" s="199"/>
      <c r="DX125" s="199"/>
      <c r="DY125" s="199"/>
      <c r="DZ125" s="199"/>
      <c r="EA125" s="199"/>
      <c r="EB125" s="199"/>
      <c r="EC125" s="199"/>
      <c r="ED125" s="199"/>
      <c r="EE125" s="199"/>
      <c r="EF125" s="199"/>
      <c r="EG125" s="199"/>
      <c r="EH125" s="199"/>
      <c r="EI125" s="199"/>
      <c r="EJ125" s="199"/>
      <c r="EK125" s="199"/>
      <c r="EL125" s="199"/>
      <c r="EM125" s="199"/>
      <c r="EN125" s="199"/>
    </row>
    <row r="126" customFormat="false" ht="15" hidden="false" customHeight="true" outlineLevel="0" collapsed="false">
      <c r="A126" s="183" t="s">
        <v>225</v>
      </c>
      <c r="B126" s="184" t="s">
        <v>121</v>
      </c>
      <c r="C126" s="185" t="n">
        <v>72.9</v>
      </c>
      <c r="D126" s="185" t="n">
        <v>76.19</v>
      </c>
      <c r="E126" s="186" t="n">
        <v>0.844</v>
      </c>
      <c r="F126" s="187" t="n">
        <v>21575.9</v>
      </c>
      <c r="G126" s="188" t="s">
        <v>109</v>
      </c>
      <c r="H126" s="189" t="s">
        <v>116</v>
      </c>
      <c r="I126" s="190" t="n">
        <v>0.627082</v>
      </c>
      <c r="J126" s="191" t="n">
        <v>0.039</v>
      </c>
      <c r="K126" s="192" t="n">
        <v>0.118</v>
      </c>
      <c r="L126" s="192" t="n">
        <v>1.102</v>
      </c>
      <c r="M126" s="192" t="n">
        <v>0.015</v>
      </c>
      <c r="N126" s="192" t="n">
        <v>0.083</v>
      </c>
      <c r="O126" s="192" t="n">
        <v>1.476</v>
      </c>
      <c r="P126" s="193" t="n">
        <v>2.834</v>
      </c>
      <c r="Q126" s="191" t="n">
        <v>0.531</v>
      </c>
      <c r="R126" s="192" t="n">
        <v>0.426</v>
      </c>
      <c r="S126" s="192" t="n">
        <v>1.025</v>
      </c>
      <c r="T126" s="192" t="n">
        <v>0.102</v>
      </c>
      <c r="U126" s="192" t="n">
        <v>0.083</v>
      </c>
      <c r="V126" s="192" t="n">
        <v>2.368</v>
      </c>
      <c r="W126" s="194" t="n">
        <v>4.535</v>
      </c>
      <c r="X126" s="191" t="n">
        <v>0.039</v>
      </c>
      <c r="Y126" s="192" t="n">
        <v>0.329</v>
      </c>
      <c r="Z126" s="192" t="n">
        <v>1.983</v>
      </c>
      <c r="AA126" s="192" t="n">
        <v>0.245</v>
      </c>
      <c r="AB126" s="192" t="n">
        <v>0.083</v>
      </c>
      <c r="AC126" s="195" t="n">
        <v>2.679</v>
      </c>
      <c r="AD126" s="196" t="n">
        <v>-1.856</v>
      </c>
      <c r="AE126" s="197" t="n">
        <v>1.351</v>
      </c>
      <c r="AF126" s="198" t="n">
        <v>1.693</v>
      </c>
      <c r="AG126" s="90"/>
      <c r="AH126" s="90"/>
      <c r="AI126" s="90"/>
      <c r="AJ126" s="90"/>
      <c r="AK126" s="90"/>
      <c r="AL126" s="90"/>
      <c r="AM126" s="90"/>
      <c r="AN126" s="90"/>
      <c r="AO126" s="90"/>
      <c r="AP126" s="90"/>
      <c r="AQ126" s="199"/>
      <c r="AR126" s="199"/>
      <c r="AS126" s="199"/>
      <c r="AT126" s="199"/>
      <c r="AU126" s="199"/>
      <c r="AV126" s="199"/>
      <c r="AW126" s="199"/>
      <c r="AX126" s="199"/>
      <c r="AY126" s="199"/>
      <c r="AZ126" s="199"/>
      <c r="BA126" s="199"/>
      <c r="BB126" s="199"/>
      <c r="BC126" s="199"/>
      <c r="BD126" s="199"/>
      <c r="BE126" s="199"/>
      <c r="BF126" s="199"/>
      <c r="BG126" s="199"/>
      <c r="BH126" s="199"/>
      <c r="BI126" s="199"/>
      <c r="BJ126" s="199"/>
      <c r="BK126" s="199"/>
      <c r="BL126" s="199"/>
      <c r="BM126" s="199"/>
      <c r="BN126" s="199"/>
      <c r="BO126" s="199"/>
      <c r="BP126" s="199"/>
      <c r="BQ126" s="199"/>
      <c r="BR126" s="199"/>
      <c r="BS126" s="199"/>
      <c r="BT126" s="199"/>
      <c r="BU126" s="199"/>
      <c r="BV126" s="199"/>
      <c r="BW126" s="199"/>
      <c r="BX126" s="199"/>
      <c r="BY126" s="199"/>
      <c r="BZ126" s="199"/>
      <c r="CA126" s="199"/>
      <c r="CB126" s="199"/>
      <c r="CC126" s="199"/>
      <c r="CD126" s="199"/>
      <c r="CE126" s="199"/>
      <c r="CF126" s="199"/>
      <c r="CG126" s="199"/>
      <c r="CH126" s="199"/>
      <c r="CI126" s="199"/>
      <c r="CJ126" s="199"/>
      <c r="CK126" s="199"/>
      <c r="CL126" s="199"/>
      <c r="CM126" s="199"/>
      <c r="CN126" s="199"/>
      <c r="CO126" s="199"/>
      <c r="CP126" s="199"/>
      <c r="CQ126" s="199"/>
      <c r="CR126" s="199"/>
      <c r="CS126" s="199"/>
      <c r="CT126" s="199"/>
      <c r="CU126" s="199"/>
      <c r="CV126" s="199"/>
      <c r="CW126" s="199"/>
      <c r="CX126" s="199"/>
      <c r="CY126" s="199"/>
      <c r="CZ126" s="199"/>
      <c r="DA126" s="199"/>
      <c r="DB126" s="199"/>
      <c r="DC126" s="199"/>
      <c r="DD126" s="199"/>
      <c r="DE126" s="199"/>
      <c r="DF126" s="199"/>
      <c r="DG126" s="199"/>
      <c r="DH126" s="199"/>
      <c r="DI126" s="199"/>
      <c r="DJ126" s="199"/>
      <c r="DK126" s="199"/>
      <c r="DL126" s="199"/>
      <c r="DM126" s="199"/>
      <c r="DN126" s="199"/>
      <c r="DO126" s="199"/>
      <c r="DP126" s="199"/>
      <c r="DQ126" s="199"/>
      <c r="DR126" s="199"/>
      <c r="DS126" s="199"/>
      <c r="DT126" s="199"/>
      <c r="DU126" s="199"/>
      <c r="DV126" s="199"/>
      <c r="DW126" s="199"/>
      <c r="DX126" s="199"/>
      <c r="DY126" s="199"/>
      <c r="DZ126" s="199"/>
      <c r="EA126" s="199"/>
      <c r="EB126" s="199"/>
      <c r="EC126" s="199"/>
      <c r="ED126" s="199"/>
      <c r="EE126" s="199"/>
      <c r="EF126" s="199"/>
      <c r="EG126" s="199"/>
      <c r="EH126" s="199"/>
      <c r="EI126" s="199"/>
      <c r="EJ126" s="199"/>
      <c r="EK126" s="199"/>
      <c r="EL126" s="199"/>
      <c r="EM126" s="199"/>
      <c r="EN126" s="199"/>
    </row>
    <row r="127" customFormat="false" ht="15" hidden="false" customHeight="true" outlineLevel="0" collapsed="false">
      <c r="A127" s="183" t="s">
        <v>226</v>
      </c>
      <c r="B127" s="184" t="s">
        <v>121</v>
      </c>
      <c r="C127" s="185" t="n">
        <v>70.72</v>
      </c>
      <c r="D127" s="185" t="n">
        <v>74.97</v>
      </c>
      <c r="E127" s="186" t="n">
        <v>0.698</v>
      </c>
      <c r="F127" s="187" t="n">
        <v>8384.26</v>
      </c>
      <c r="G127" s="188" t="s">
        <v>103</v>
      </c>
      <c r="H127" s="189" t="s">
        <v>114</v>
      </c>
      <c r="I127" s="190" t="n">
        <v>37.458</v>
      </c>
      <c r="J127" s="191" t="n">
        <v>0.307</v>
      </c>
      <c r="K127" s="192" t="n">
        <v>0.151</v>
      </c>
      <c r="L127" s="192" t="n">
        <v>0.076</v>
      </c>
      <c r="M127" s="192" t="n">
        <v>0.174</v>
      </c>
      <c r="N127" s="192" t="n">
        <v>0.027</v>
      </c>
      <c r="O127" s="192" t="n">
        <v>0.686</v>
      </c>
      <c r="P127" s="193" t="n">
        <v>1.421</v>
      </c>
      <c r="Q127" s="191" t="n">
        <v>0.544</v>
      </c>
      <c r="R127" s="192" t="n">
        <v>0.16</v>
      </c>
      <c r="S127" s="192" t="n">
        <v>0.16</v>
      </c>
      <c r="T127" s="192" t="n">
        <v>0.1</v>
      </c>
      <c r="U127" s="192" t="n">
        <v>0.027</v>
      </c>
      <c r="V127" s="192" t="n">
        <v>0.858</v>
      </c>
      <c r="W127" s="194" t="n">
        <v>1.849</v>
      </c>
      <c r="X127" s="191" t="n">
        <v>0.307</v>
      </c>
      <c r="Y127" s="192" t="n">
        <v>0.151</v>
      </c>
      <c r="Z127" s="192" t="n">
        <v>0.087</v>
      </c>
      <c r="AA127" s="192" t="n">
        <v>0.064</v>
      </c>
      <c r="AB127" s="192" t="n">
        <v>0.027</v>
      </c>
      <c r="AC127" s="195" t="n">
        <v>0.636</v>
      </c>
      <c r="AD127" s="196" t="n">
        <v>-1.213</v>
      </c>
      <c r="AE127" s="197" t="n">
        <v>0.551</v>
      </c>
      <c r="AF127" s="198" t="n">
        <v>2.907</v>
      </c>
      <c r="AG127" s="90"/>
      <c r="AH127" s="90"/>
      <c r="AI127" s="90"/>
      <c r="AJ127" s="90"/>
      <c r="AK127" s="90"/>
      <c r="AL127" s="90"/>
      <c r="AM127" s="90"/>
      <c r="AN127" s="90"/>
      <c r="AO127" s="90"/>
      <c r="AP127" s="90"/>
      <c r="AQ127" s="199"/>
      <c r="AR127" s="199"/>
      <c r="AS127" s="199"/>
      <c r="AT127" s="199"/>
      <c r="AU127" s="199"/>
      <c r="AV127" s="199"/>
      <c r="AW127" s="199"/>
      <c r="AX127" s="199"/>
      <c r="AY127" s="199"/>
      <c r="AZ127" s="199"/>
      <c r="BA127" s="199"/>
      <c r="BB127" s="199"/>
      <c r="BC127" s="199"/>
      <c r="BD127" s="199"/>
      <c r="BE127" s="199"/>
      <c r="BF127" s="199"/>
      <c r="BG127" s="199"/>
      <c r="BH127" s="199"/>
      <c r="BI127" s="199"/>
      <c r="BJ127" s="199"/>
      <c r="BK127" s="199"/>
      <c r="BL127" s="199"/>
      <c r="BM127" s="199"/>
      <c r="BN127" s="199"/>
      <c r="BO127" s="199"/>
      <c r="BP127" s="199"/>
      <c r="BQ127" s="199"/>
      <c r="BR127" s="199"/>
      <c r="BS127" s="199"/>
      <c r="BT127" s="199"/>
      <c r="BU127" s="199"/>
      <c r="BV127" s="199"/>
      <c r="BW127" s="199"/>
      <c r="BX127" s="199"/>
      <c r="BY127" s="199"/>
      <c r="BZ127" s="199"/>
      <c r="CA127" s="199"/>
      <c r="CB127" s="199"/>
      <c r="CC127" s="199"/>
      <c r="CD127" s="199"/>
      <c r="CE127" s="199"/>
      <c r="CF127" s="199"/>
      <c r="CG127" s="199"/>
      <c r="CH127" s="199"/>
      <c r="CI127" s="199"/>
      <c r="CJ127" s="199"/>
      <c r="CK127" s="199"/>
      <c r="CL127" s="199"/>
      <c r="CM127" s="199"/>
      <c r="CN127" s="199"/>
      <c r="CO127" s="199"/>
      <c r="CP127" s="199"/>
      <c r="CQ127" s="199"/>
      <c r="CR127" s="199"/>
      <c r="CS127" s="199"/>
      <c r="CT127" s="199"/>
      <c r="CU127" s="199"/>
      <c r="CV127" s="199"/>
      <c r="CW127" s="199"/>
      <c r="CX127" s="199"/>
      <c r="CY127" s="199"/>
      <c r="CZ127" s="199"/>
      <c r="DA127" s="199"/>
      <c r="DB127" s="199"/>
      <c r="DC127" s="199"/>
      <c r="DD127" s="199"/>
      <c r="DE127" s="199"/>
      <c r="DF127" s="199"/>
      <c r="DG127" s="199"/>
      <c r="DH127" s="199"/>
      <c r="DI127" s="199"/>
      <c r="DJ127" s="199"/>
      <c r="DK127" s="199"/>
      <c r="DL127" s="199"/>
      <c r="DM127" s="199"/>
      <c r="DN127" s="199"/>
      <c r="DO127" s="199"/>
      <c r="DP127" s="199"/>
      <c r="DQ127" s="199"/>
      <c r="DR127" s="199"/>
      <c r="DS127" s="199"/>
      <c r="DT127" s="199"/>
      <c r="DU127" s="199"/>
      <c r="DV127" s="199"/>
      <c r="DW127" s="199"/>
      <c r="DX127" s="199"/>
      <c r="DY127" s="199"/>
      <c r="DZ127" s="199"/>
      <c r="EA127" s="199"/>
      <c r="EB127" s="199"/>
      <c r="EC127" s="199"/>
      <c r="ED127" s="199"/>
      <c r="EE127" s="199"/>
      <c r="EF127" s="199"/>
      <c r="EG127" s="199"/>
      <c r="EH127" s="199"/>
      <c r="EI127" s="199"/>
      <c r="EJ127" s="199"/>
      <c r="EK127" s="199"/>
      <c r="EL127" s="199"/>
      <c r="EM127" s="199"/>
      <c r="EN127" s="199"/>
    </row>
    <row r="128" customFormat="false" ht="15" hidden="false" customHeight="true" outlineLevel="0" collapsed="false">
      <c r="A128" s="183" t="s">
        <v>227</v>
      </c>
      <c r="B128" s="184" t="s">
        <v>121</v>
      </c>
      <c r="C128" s="185" t="n">
        <v>54.21</v>
      </c>
      <c r="D128" s="185" t="n">
        <v>59.63</v>
      </c>
      <c r="E128" s="186" t="n">
        <v>0.461</v>
      </c>
      <c r="F128" s="187" t="n">
        <v>1250.77</v>
      </c>
      <c r="G128" s="188" t="s">
        <v>103</v>
      </c>
      <c r="H128" s="189" t="s">
        <v>112</v>
      </c>
      <c r="I128" s="190" t="n">
        <v>32.9695</v>
      </c>
      <c r="J128" s="191" t="n">
        <v>0.195</v>
      </c>
      <c r="K128" s="192" t="n">
        <v>0.041</v>
      </c>
      <c r="L128" s="192" t="n">
        <v>0.24</v>
      </c>
      <c r="M128" s="192" t="n">
        <v>0.036</v>
      </c>
      <c r="N128" s="192" t="n">
        <v>0.058</v>
      </c>
      <c r="O128" s="192" t="n">
        <v>0.107</v>
      </c>
      <c r="P128" s="193" t="n">
        <v>0.677</v>
      </c>
      <c r="Q128" s="191" t="n">
        <v>0.2</v>
      </c>
      <c r="R128" s="192" t="n">
        <v>0.044</v>
      </c>
      <c r="S128" s="192" t="n">
        <v>0.234</v>
      </c>
      <c r="T128" s="192" t="n">
        <v>0.046</v>
      </c>
      <c r="U128" s="192" t="n">
        <v>0.058</v>
      </c>
      <c r="V128" s="192" t="n">
        <v>0.241</v>
      </c>
      <c r="W128" s="194" t="n">
        <v>0.823</v>
      </c>
      <c r="X128" s="191" t="n">
        <v>0.195</v>
      </c>
      <c r="Y128" s="192" t="n">
        <v>0.603</v>
      </c>
      <c r="Z128" s="192" t="n">
        <v>0.441</v>
      </c>
      <c r="AA128" s="192" t="n">
        <v>0.127</v>
      </c>
      <c r="AB128" s="192" t="n">
        <v>0.058</v>
      </c>
      <c r="AC128" s="195" t="n">
        <v>1.423</v>
      </c>
      <c r="AD128" s="196" t="n">
        <v>0.6</v>
      </c>
      <c r="AE128" s="197" t="n">
        <v>0.245</v>
      </c>
      <c r="AF128" s="198" t="n">
        <v>0.578</v>
      </c>
      <c r="AG128" s="90"/>
      <c r="AH128" s="90"/>
      <c r="AI128" s="90"/>
      <c r="AJ128" s="90"/>
      <c r="AK128" s="90"/>
      <c r="AL128" s="90"/>
      <c r="AM128" s="90"/>
      <c r="AN128" s="90"/>
      <c r="AO128" s="90"/>
      <c r="AP128" s="90"/>
      <c r="AQ128" s="199"/>
      <c r="AR128" s="199"/>
      <c r="AS128" s="199"/>
      <c r="AT128" s="199"/>
      <c r="AU128" s="199"/>
      <c r="AV128" s="199"/>
      <c r="AW128" s="199"/>
      <c r="AX128" s="199"/>
      <c r="AY128" s="199"/>
      <c r="AZ128" s="199"/>
      <c r="BA128" s="199"/>
      <c r="BB128" s="199"/>
      <c r="BC128" s="199"/>
      <c r="BD128" s="199"/>
      <c r="BE128" s="199"/>
      <c r="BF128" s="199"/>
      <c r="BG128" s="199"/>
      <c r="BH128" s="199"/>
      <c r="BI128" s="199"/>
      <c r="BJ128" s="199"/>
      <c r="BK128" s="199"/>
      <c r="BL128" s="199"/>
      <c r="BM128" s="199"/>
      <c r="BN128" s="199"/>
      <c r="BO128" s="199"/>
      <c r="BP128" s="199"/>
      <c r="BQ128" s="199"/>
      <c r="BR128" s="199"/>
      <c r="BS128" s="199"/>
      <c r="BT128" s="199"/>
      <c r="BU128" s="199"/>
      <c r="BV128" s="199"/>
      <c r="BW128" s="199"/>
      <c r="BX128" s="199"/>
      <c r="BY128" s="199"/>
      <c r="BZ128" s="199"/>
      <c r="CA128" s="199"/>
      <c r="CB128" s="199"/>
      <c r="CC128" s="199"/>
      <c r="CD128" s="199"/>
      <c r="CE128" s="199"/>
      <c r="CF128" s="199"/>
      <c r="CG128" s="199"/>
      <c r="CH128" s="199"/>
      <c r="CI128" s="199"/>
      <c r="CJ128" s="199"/>
      <c r="CK128" s="199"/>
      <c r="CL128" s="199"/>
      <c r="CM128" s="199"/>
      <c r="CN128" s="199"/>
      <c r="CO128" s="199"/>
      <c r="CP128" s="199"/>
      <c r="CQ128" s="199"/>
      <c r="CR128" s="199"/>
      <c r="CS128" s="199"/>
      <c r="CT128" s="199"/>
      <c r="CU128" s="199"/>
      <c r="CV128" s="199"/>
      <c r="CW128" s="199"/>
      <c r="CX128" s="199"/>
      <c r="CY128" s="199"/>
      <c r="CZ128" s="199"/>
      <c r="DA128" s="199"/>
      <c r="DB128" s="199"/>
      <c r="DC128" s="199"/>
      <c r="DD128" s="199"/>
      <c r="DE128" s="199"/>
      <c r="DF128" s="199"/>
      <c r="DG128" s="199"/>
      <c r="DH128" s="199"/>
      <c r="DI128" s="199"/>
      <c r="DJ128" s="199"/>
      <c r="DK128" s="199"/>
      <c r="DL128" s="199"/>
      <c r="DM128" s="199"/>
      <c r="DN128" s="199"/>
      <c r="DO128" s="199"/>
      <c r="DP128" s="199"/>
      <c r="DQ128" s="199"/>
      <c r="DR128" s="199"/>
      <c r="DS128" s="199"/>
      <c r="DT128" s="199"/>
      <c r="DU128" s="199"/>
      <c r="DV128" s="199"/>
      <c r="DW128" s="199"/>
      <c r="DX128" s="199"/>
      <c r="DY128" s="199"/>
      <c r="DZ128" s="199"/>
      <c r="EA128" s="199"/>
      <c r="EB128" s="199"/>
      <c r="EC128" s="199"/>
      <c r="ED128" s="199"/>
      <c r="EE128" s="199"/>
      <c r="EF128" s="199"/>
      <c r="EG128" s="199"/>
      <c r="EH128" s="199"/>
      <c r="EI128" s="199"/>
      <c r="EJ128" s="199"/>
      <c r="EK128" s="199"/>
      <c r="EL128" s="199"/>
      <c r="EM128" s="199"/>
      <c r="EN128" s="199"/>
    </row>
    <row r="129" customFormat="false" ht="15" hidden="false" customHeight="true" outlineLevel="0" collapsed="false">
      <c r="A129" s="183" t="s">
        <v>228</v>
      </c>
      <c r="B129" s="184" t="s">
        <v>121</v>
      </c>
      <c r="C129" s="185" t="n">
        <v>62.69</v>
      </c>
      <c r="D129" s="185" t="n">
        <v>67.26</v>
      </c>
      <c r="E129" s="186" t="n">
        <v>0.608</v>
      </c>
      <c r="F129" s="187" t="n">
        <v>4037.51</v>
      </c>
      <c r="G129" s="188" t="s">
        <v>104</v>
      </c>
      <c r="H129" s="189" t="s">
        <v>112</v>
      </c>
      <c r="I129" s="190" t="n">
        <v>54.1793</v>
      </c>
      <c r="J129" s="191" t="n">
        <v>0.505</v>
      </c>
      <c r="K129" s="192" t="n">
        <v>0.006</v>
      </c>
      <c r="L129" s="192" t="n">
        <v>0.332</v>
      </c>
      <c r="M129" s="192" t="n">
        <v>0.057</v>
      </c>
      <c r="N129" s="192" t="n">
        <v>0.067</v>
      </c>
      <c r="O129" s="192" t="n">
        <v>0.171</v>
      </c>
      <c r="P129" s="193" t="n">
        <v>1.137</v>
      </c>
      <c r="Q129" s="191" t="n">
        <v>0.371</v>
      </c>
      <c r="R129" s="192" t="n">
        <v>0.011</v>
      </c>
      <c r="S129" s="192" t="n">
        <v>0.333</v>
      </c>
      <c r="T129" s="192" t="n">
        <v>0.047</v>
      </c>
      <c r="U129" s="192" t="n">
        <v>0.067</v>
      </c>
      <c r="V129" s="192" t="n">
        <v>0.291</v>
      </c>
      <c r="W129" s="194" t="n">
        <v>1.119</v>
      </c>
      <c r="X129" s="191" t="n">
        <v>0.505</v>
      </c>
      <c r="Y129" s="192" t="n">
        <v>0.007</v>
      </c>
      <c r="Z129" s="192" t="n">
        <v>0.504</v>
      </c>
      <c r="AA129" s="192" t="n">
        <v>0.277</v>
      </c>
      <c r="AB129" s="192" t="n">
        <v>0.067</v>
      </c>
      <c r="AC129" s="195" t="n">
        <v>1.361</v>
      </c>
      <c r="AD129" s="196" t="n">
        <v>0.242</v>
      </c>
      <c r="AE129" s="197" t="n">
        <v>0.333</v>
      </c>
      <c r="AF129" s="198" t="n">
        <v>0.822</v>
      </c>
      <c r="AG129" s="90"/>
      <c r="AH129" s="90"/>
      <c r="AI129" s="90"/>
      <c r="AJ129" s="90"/>
      <c r="AK129" s="90"/>
      <c r="AL129" s="90"/>
      <c r="AM129" s="90"/>
      <c r="AN129" s="90"/>
      <c r="AO129" s="90"/>
      <c r="AP129" s="90"/>
      <c r="AQ129" s="199"/>
      <c r="AR129" s="199"/>
      <c r="AS129" s="199"/>
      <c r="AT129" s="199"/>
      <c r="AU129" s="199"/>
      <c r="AV129" s="199"/>
      <c r="AW129" s="199"/>
      <c r="AX129" s="199"/>
      <c r="AY129" s="199"/>
      <c r="AZ129" s="199"/>
      <c r="BA129" s="199"/>
      <c r="BB129" s="199"/>
      <c r="BC129" s="199"/>
      <c r="BD129" s="199"/>
      <c r="BE129" s="199"/>
      <c r="BF129" s="199"/>
      <c r="BG129" s="199"/>
      <c r="BH129" s="199"/>
      <c r="BI129" s="199"/>
      <c r="BJ129" s="199"/>
      <c r="BK129" s="199"/>
      <c r="BL129" s="199"/>
      <c r="BM129" s="199"/>
      <c r="BN129" s="199"/>
      <c r="BO129" s="199"/>
      <c r="BP129" s="199"/>
      <c r="BQ129" s="199"/>
      <c r="BR129" s="199"/>
      <c r="BS129" s="199"/>
      <c r="BT129" s="199"/>
      <c r="BU129" s="199"/>
      <c r="BV129" s="199"/>
      <c r="BW129" s="199"/>
      <c r="BX129" s="199"/>
      <c r="BY129" s="199"/>
      <c r="BZ129" s="199"/>
      <c r="CA129" s="199"/>
      <c r="CB129" s="199"/>
      <c r="CC129" s="199"/>
      <c r="CD129" s="199"/>
      <c r="CE129" s="199"/>
      <c r="CF129" s="199"/>
      <c r="CG129" s="199"/>
      <c r="CH129" s="199"/>
      <c r="CI129" s="199"/>
      <c r="CJ129" s="199"/>
      <c r="CK129" s="199"/>
      <c r="CL129" s="199"/>
      <c r="CM129" s="199"/>
      <c r="CN129" s="199"/>
      <c r="CO129" s="199"/>
      <c r="CP129" s="199"/>
      <c r="CQ129" s="199"/>
      <c r="CR129" s="199"/>
      <c r="CS129" s="199"/>
      <c r="CT129" s="199"/>
      <c r="CU129" s="199"/>
      <c r="CV129" s="199"/>
      <c r="CW129" s="199"/>
      <c r="CX129" s="199"/>
      <c r="CY129" s="199"/>
      <c r="CZ129" s="199"/>
      <c r="DA129" s="199"/>
      <c r="DB129" s="199"/>
      <c r="DC129" s="199"/>
      <c r="DD129" s="199"/>
      <c r="DE129" s="199"/>
      <c r="DF129" s="199"/>
      <c r="DG129" s="199"/>
      <c r="DH129" s="199"/>
      <c r="DI129" s="199"/>
      <c r="DJ129" s="199"/>
      <c r="DK129" s="199"/>
      <c r="DL129" s="199"/>
      <c r="DM129" s="199"/>
      <c r="DN129" s="199"/>
      <c r="DO129" s="199"/>
      <c r="DP129" s="199"/>
      <c r="DQ129" s="199"/>
      <c r="DR129" s="199"/>
      <c r="DS129" s="199"/>
      <c r="DT129" s="199"/>
      <c r="DU129" s="199"/>
      <c r="DV129" s="199"/>
      <c r="DW129" s="199"/>
      <c r="DX129" s="199"/>
      <c r="DY129" s="199"/>
      <c r="DZ129" s="199"/>
      <c r="EA129" s="199"/>
      <c r="EB129" s="199"/>
      <c r="EC129" s="199"/>
      <c r="ED129" s="199"/>
      <c r="EE129" s="199"/>
      <c r="EF129" s="199"/>
      <c r="EG129" s="199"/>
      <c r="EH129" s="199"/>
      <c r="EI129" s="199"/>
      <c r="EJ129" s="199"/>
      <c r="EK129" s="199"/>
      <c r="EL129" s="199"/>
      <c r="EM129" s="199"/>
      <c r="EN129" s="199"/>
    </row>
    <row r="130" customFormat="false" ht="15" hidden="false" customHeight="true" outlineLevel="0" collapsed="false">
      <c r="A130" s="183" t="s">
        <v>229</v>
      </c>
      <c r="B130" s="184" t="s">
        <v>121</v>
      </c>
      <c r="C130" s="185" t="n">
        <v>66.54</v>
      </c>
      <c r="D130" s="185" t="n">
        <v>58.06</v>
      </c>
      <c r="E130" s="186" t="n">
        <v>0.61</v>
      </c>
      <c r="F130" s="187" t="n">
        <v>9384.16</v>
      </c>
      <c r="G130" s="188" t="s">
        <v>103</v>
      </c>
      <c r="H130" s="189" t="s">
        <v>116</v>
      </c>
      <c r="I130" s="190" t="n">
        <v>2.56701</v>
      </c>
      <c r="J130" s="191" t="n">
        <v>0.221</v>
      </c>
      <c r="K130" s="192" t="n">
        <v>1.151</v>
      </c>
      <c r="L130" s="192" t="n">
        <v>0.369</v>
      </c>
      <c r="M130" s="192" t="n">
        <v>1.638</v>
      </c>
      <c r="N130" s="192" t="n">
        <v>0.019</v>
      </c>
      <c r="O130" s="192" t="n">
        <v>0.464</v>
      </c>
      <c r="P130" s="193" t="n">
        <v>3.862</v>
      </c>
      <c r="Q130" s="191" t="n">
        <v>0.37</v>
      </c>
      <c r="R130" s="192" t="n">
        <v>0.754</v>
      </c>
      <c r="S130" s="192" t="n">
        <v>0.334</v>
      </c>
      <c r="T130" s="192" t="n">
        <v>0.37</v>
      </c>
      <c r="U130" s="192" t="n">
        <v>0.019</v>
      </c>
      <c r="V130" s="192" t="n">
        <v>1.332</v>
      </c>
      <c r="W130" s="194" t="n">
        <v>3.179</v>
      </c>
      <c r="X130" s="191" t="n">
        <v>0.221</v>
      </c>
      <c r="Y130" s="192" t="n">
        <v>1.408</v>
      </c>
      <c r="Z130" s="192" t="n">
        <v>0.292</v>
      </c>
      <c r="AA130" s="192" t="n">
        <v>4.177</v>
      </c>
      <c r="AB130" s="192" t="n">
        <v>0.019</v>
      </c>
      <c r="AC130" s="195" t="n">
        <v>6.117</v>
      </c>
      <c r="AD130" s="196" t="n">
        <v>2.938</v>
      </c>
      <c r="AE130" s="197" t="n">
        <v>0.947</v>
      </c>
      <c r="AF130" s="198" t="n">
        <v>0.52</v>
      </c>
      <c r="AG130" s="90"/>
      <c r="AH130" s="90"/>
      <c r="AI130" s="90"/>
      <c r="AJ130" s="90"/>
      <c r="AK130" s="90"/>
      <c r="AL130" s="90"/>
      <c r="AM130" s="90"/>
      <c r="AN130" s="90"/>
      <c r="AO130" s="90"/>
      <c r="AP130" s="90"/>
      <c r="AQ130" s="199"/>
      <c r="AR130" s="199"/>
      <c r="AS130" s="199"/>
      <c r="AT130" s="199"/>
      <c r="AU130" s="199"/>
      <c r="AV130" s="199"/>
      <c r="AW130" s="199"/>
      <c r="AX130" s="199"/>
      <c r="AY130" s="199"/>
      <c r="AZ130" s="199"/>
      <c r="BA130" s="199"/>
      <c r="BB130" s="199"/>
      <c r="BC130" s="199"/>
      <c r="BD130" s="199"/>
      <c r="BE130" s="199"/>
      <c r="BF130" s="199"/>
      <c r="BG130" s="199"/>
      <c r="BH130" s="199"/>
      <c r="BI130" s="199"/>
      <c r="BJ130" s="199"/>
      <c r="BK130" s="199"/>
      <c r="BL130" s="199"/>
      <c r="BM130" s="199"/>
      <c r="BN130" s="199"/>
      <c r="BO130" s="199"/>
      <c r="BP130" s="199"/>
      <c r="BQ130" s="199"/>
      <c r="BR130" s="199"/>
      <c r="BS130" s="199"/>
      <c r="BT130" s="199"/>
      <c r="BU130" s="199"/>
      <c r="BV130" s="199"/>
      <c r="BW130" s="199"/>
      <c r="BX130" s="199"/>
      <c r="BY130" s="199"/>
      <c r="BZ130" s="199"/>
      <c r="CA130" s="199"/>
      <c r="CB130" s="199"/>
      <c r="CC130" s="199"/>
      <c r="CD130" s="199"/>
      <c r="CE130" s="199"/>
      <c r="CF130" s="199"/>
      <c r="CG130" s="199"/>
      <c r="CH130" s="199"/>
      <c r="CI130" s="199"/>
      <c r="CJ130" s="199"/>
      <c r="CK130" s="199"/>
      <c r="CL130" s="199"/>
      <c r="CM130" s="199"/>
      <c r="CN130" s="199"/>
      <c r="CO130" s="199"/>
      <c r="CP130" s="199"/>
      <c r="CQ130" s="199"/>
      <c r="CR130" s="199"/>
      <c r="CS130" s="199"/>
      <c r="CT130" s="199"/>
      <c r="CU130" s="199"/>
      <c r="CV130" s="199"/>
      <c r="CW130" s="199"/>
      <c r="CX130" s="199"/>
      <c r="CY130" s="199"/>
      <c r="CZ130" s="199"/>
      <c r="DA130" s="199"/>
      <c r="DB130" s="199"/>
      <c r="DC130" s="199"/>
      <c r="DD130" s="199"/>
      <c r="DE130" s="199"/>
      <c r="DF130" s="199"/>
      <c r="DG130" s="199"/>
      <c r="DH130" s="199"/>
      <c r="DI130" s="199"/>
      <c r="DJ130" s="199"/>
      <c r="DK130" s="199"/>
      <c r="DL130" s="199"/>
      <c r="DM130" s="199"/>
      <c r="DN130" s="199"/>
      <c r="DO130" s="199"/>
      <c r="DP130" s="199"/>
      <c r="DQ130" s="199"/>
      <c r="DR130" s="199"/>
      <c r="DS130" s="199"/>
      <c r="DT130" s="199"/>
      <c r="DU130" s="199"/>
      <c r="DV130" s="199"/>
      <c r="DW130" s="199"/>
      <c r="DX130" s="199"/>
      <c r="DY130" s="199"/>
      <c r="DZ130" s="199"/>
      <c r="EA130" s="199"/>
      <c r="EB130" s="199"/>
      <c r="EC130" s="199"/>
      <c r="ED130" s="199"/>
      <c r="EE130" s="199"/>
      <c r="EF130" s="199"/>
      <c r="EG130" s="199"/>
      <c r="EH130" s="199"/>
      <c r="EI130" s="199"/>
      <c r="EJ130" s="199"/>
      <c r="EK130" s="199"/>
      <c r="EL130" s="199"/>
      <c r="EM130" s="199"/>
      <c r="EN130" s="199"/>
    </row>
    <row r="131" customFormat="false" ht="15" hidden="false" customHeight="true" outlineLevel="0" collapsed="false">
      <c r="A131" s="183" t="s">
        <v>230</v>
      </c>
      <c r="B131" s="184" t="s">
        <v>121</v>
      </c>
      <c r="C131" s="185" t="n">
        <v>67.27</v>
      </c>
      <c r="D131" s="185" t="n">
        <v>70.48</v>
      </c>
      <c r="E131" s="186" t="n">
        <v>0.601</v>
      </c>
      <c r="F131" s="187" t="n">
        <v>4001.7</v>
      </c>
      <c r="G131" s="188" t="s">
        <v>104</v>
      </c>
      <c r="H131" s="189" t="s">
        <v>112</v>
      </c>
      <c r="I131" s="190" t="n">
        <v>30.5476</v>
      </c>
      <c r="J131" s="191" t="n">
        <v>0.157</v>
      </c>
      <c r="K131" s="192" t="n">
        <v>0.043</v>
      </c>
      <c r="L131" s="192" t="n">
        <v>0.175</v>
      </c>
      <c r="M131" s="192" t="n">
        <v>0.001</v>
      </c>
      <c r="N131" s="192" t="n">
        <v>0.047</v>
      </c>
      <c r="O131" s="192" t="n">
        <v>0.165</v>
      </c>
      <c r="P131" s="193" t="n">
        <v>0.588</v>
      </c>
      <c r="Q131" s="191" t="n">
        <v>0.263</v>
      </c>
      <c r="R131" s="192" t="n">
        <v>0.054</v>
      </c>
      <c r="S131" s="192" t="n">
        <v>0.183</v>
      </c>
      <c r="T131" s="192" t="n">
        <v>0.003</v>
      </c>
      <c r="U131" s="192" t="n">
        <v>0.047</v>
      </c>
      <c r="V131" s="192" t="n">
        <v>0.326</v>
      </c>
      <c r="W131" s="194" t="n">
        <v>0.876</v>
      </c>
      <c r="X131" s="191" t="n">
        <v>0.157</v>
      </c>
      <c r="Y131" s="192" t="n">
        <v>0.043</v>
      </c>
      <c r="Z131" s="192" t="n">
        <v>0.089</v>
      </c>
      <c r="AA131" s="192" t="n">
        <v>0.005</v>
      </c>
      <c r="AB131" s="192" t="n">
        <v>0.047</v>
      </c>
      <c r="AC131" s="195" t="n">
        <v>0.341</v>
      </c>
      <c r="AD131" s="196" t="n">
        <v>-0.535</v>
      </c>
      <c r="AE131" s="197" t="n">
        <v>0.261</v>
      </c>
      <c r="AF131" s="198" t="n">
        <v>2.569</v>
      </c>
      <c r="AG131" s="90"/>
      <c r="AH131" s="90"/>
      <c r="AI131" s="90"/>
      <c r="AJ131" s="90"/>
      <c r="AK131" s="90"/>
      <c r="AL131" s="90"/>
      <c r="AM131" s="90"/>
      <c r="AN131" s="90"/>
      <c r="AO131" s="90"/>
      <c r="AP131" s="90"/>
      <c r="AQ131" s="199"/>
      <c r="AR131" s="199"/>
      <c r="AS131" s="199"/>
      <c r="AT131" s="199"/>
      <c r="AU131" s="199"/>
      <c r="AV131" s="199"/>
      <c r="AW131" s="199"/>
      <c r="AX131" s="199"/>
      <c r="AY131" s="199"/>
      <c r="AZ131" s="199"/>
      <c r="BA131" s="199"/>
      <c r="BB131" s="199"/>
      <c r="BC131" s="199"/>
      <c r="BD131" s="199"/>
      <c r="BE131" s="199"/>
      <c r="BF131" s="199"/>
      <c r="BG131" s="199"/>
      <c r="BH131" s="199"/>
      <c r="BI131" s="199"/>
      <c r="BJ131" s="199"/>
      <c r="BK131" s="199"/>
      <c r="BL131" s="199"/>
      <c r="BM131" s="199"/>
      <c r="BN131" s="199"/>
      <c r="BO131" s="199"/>
      <c r="BP131" s="199"/>
      <c r="BQ131" s="199"/>
      <c r="BR131" s="199"/>
      <c r="BS131" s="199"/>
      <c r="BT131" s="199"/>
      <c r="BU131" s="199"/>
      <c r="BV131" s="199"/>
      <c r="BW131" s="199"/>
      <c r="BX131" s="199"/>
      <c r="BY131" s="199"/>
      <c r="BZ131" s="199"/>
      <c r="CA131" s="199"/>
      <c r="CB131" s="199"/>
      <c r="CC131" s="199"/>
      <c r="CD131" s="199"/>
      <c r="CE131" s="199"/>
      <c r="CF131" s="199"/>
      <c r="CG131" s="199"/>
      <c r="CH131" s="199"/>
      <c r="CI131" s="199"/>
      <c r="CJ131" s="199"/>
      <c r="CK131" s="199"/>
      <c r="CL131" s="199"/>
      <c r="CM131" s="199"/>
      <c r="CN131" s="199"/>
      <c r="CO131" s="199"/>
      <c r="CP131" s="199"/>
      <c r="CQ131" s="199"/>
      <c r="CR131" s="199"/>
      <c r="CS131" s="199"/>
      <c r="CT131" s="199"/>
      <c r="CU131" s="199"/>
      <c r="CV131" s="199"/>
      <c r="CW131" s="199"/>
      <c r="CX131" s="199"/>
      <c r="CY131" s="199"/>
      <c r="CZ131" s="199"/>
      <c r="DA131" s="199"/>
      <c r="DB131" s="199"/>
      <c r="DC131" s="199"/>
      <c r="DD131" s="199"/>
      <c r="DE131" s="199"/>
      <c r="DF131" s="199"/>
      <c r="DG131" s="199"/>
      <c r="DH131" s="199"/>
      <c r="DI131" s="199"/>
      <c r="DJ131" s="199"/>
      <c r="DK131" s="199"/>
      <c r="DL131" s="199"/>
      <c r="DM131" s="199"/>
      <c r="DN131" s="199"/>
      <c r="DO131" s="199"/>
      <c r="DP131" s="199"/>
      <c r="DQ131" s="199"/>
      <c r="DR131" s="199"/>
      <c r="DS131" s="199"/>
      <c r="DT131" s="199"/>
      <c r="DU131" s="199"/>
      <c r="DV131" s="199"/>
      <c r="DW131" s="199"/>
      <c r="DX131" s="199"/>
      <c r="DY131" s="199"/>
      <c r="DZ131" s="199"/>
      <c r="EA131" s="199"/>
      <c r="EB131" s="199"/>
      <c r="EC131" s="199"/>
      <c r="ED131" s="199"/>
      <c r="EE131" s="199"/>
      <c r="EF131" s="199"/>
      <c r="EG131" s="199"/>
      <c r="EH131" s="199"/>
      <c r="EI131" s="199"/>
      <c r="EJ131" s="199"/>
      <c r="EK131" s="199"/>
      <c r="EL131" s="199"/>
      <c r="EM131" s="199"/>
      <c r="EN131" s="199"/>
    </row>
    <row r="132" customFormat="false" ht="15" hidden="false" customHeight="true" outlineLevel="0" collapsed="false">
      <c r="A132" s="183" t="s">
        <v>231</v>
      </c>
      <c r="B132" s="184" t="s">
        <v>121</v>
      </c>
      <c r="C132" s="185" t="n">
        <v>79.2</v>
      </c>
      <c r="D132" s="185" t="n">
        <v>81.71</v>
      </c>
      <c r="E132" s="186" t="n">
        <v>0.946</v>
      </c>
      <c r="F132" s="187" t="n">
        <v>59900.9</v>
      </c>
      <c r="G132" s="188" t="s">
        <v>106</v>
      </c>
      <c r="H132" s="189" t="s">
        <v>118</v>
      </c>
      <c r="I132" s="190" t="n">
        <v>17.564</v>
      </c>
      <c r="J132" s="191" t="n">
        <v>0.265</v>
      </c>
      <c r="K132" s="192" t="n">
        <v>0.037</v>
      </c>
      <c r="L132" s="192" t="n">
        <v>0.077</v>
      </c>
      <c r="M132" s="192" t="n">
        <v>0.091</v>
      </c>
      <c r="N132" s="192" t="n">
        <v>0.115</v>
      </c>
      <c r="O132" s="192" t="n">
        <v>2.491</v>
      </c>
      <c r="P132" s="193" t="n">
        <v>3.076</v>
      </c>
      <c r="Q132" s="191" t="n">
        <v>0.824</v>
      </c>
      <c r="R132" s="192" t="n">
        <v>0.417</v>
      </c>
      <c r="S132" s="192" t="n">
        <v>0.214</v>
      </c>
      <c r="T132" s="192" t="n">
        <v>0.037</v>
      </c>
      <c r="U132" s="192" t="n">
        <v>0.115</v>
      </c>
      <c r="V132" s="192" t="n">
        <v>1.952</v>
      </c>
      <c r="W132" s="194" t="n">
        <v>3.559</v>
      </c>
      <c r="X132" s="191" t="n">
        <v>0.265</v>
      </c>
      <c r="Y132" s="192" t="n">
        <v>0.037</v>
      </c>
      <c r="Z132" s="192" t="n">
        <v>0.086</v>
      </c>
      <c r="AA132" s="192" t="n">
        <v>0.406</v>
      </c>
      <c r="AB132" s="192" t="n">
        <v>0.115</v>
      </c>
      <c r="AC132" s="195" t="n">
        <v>0.909</v>
      </c>
      <c r="AD132" s="196" t="n">
        <v>-2.65</v>
      </c>
      <c r="AE132" s="197" t="n">
        <v>1.06</v>
      </c>
      <c r="AF132" s="198" t="n">
        <v>3.915</v>
      </c>
      <c r="AG132" s="90"/>
      <c r="AH132" s="90"/>
      <c r="AI132" s="90"/>
      <c r="AJ132" s="90"/>
      <c r="AK132" s="90"/>
      <c r="AL132" s="90"/>
      <c r="AM132" s="90"/>
      <c r="AN132" s="90"/>
      <c r="AO132" s="90"/>
      <c r="AP132" s="90"/>
      <c r="AQ132" s="199"/>
      <c r="AR132" s="199"/>
      <c r="AS132" s="199"/>
      <c r="AT132" s="199"/>
      <c r="AU132" s="199"/>
      <c r="AV132" s="199"/>
      <c r="AW132" s="199"/>
      <c r="AX132" s="199"/>
      <c r="AY132" s="199"/>
      <c r="AZ132" s="199"/>
      <c r="BA132" s="199"/>
      <c r="BB132" s="199"/>
      <c r="BC132" s="199"/>
      <c r="BD132" s="199"/>
      <c r="BE132" s="199"/>
      <c r="BF132" s="199"/>
      <c r="BG132" s="199"/>
      <c r="BH132" s="199"/>
      <c r="BI132" s="199"/>
      <c r="BJ132" s="199"/>
      <c r="BK132" s="199"/>
      <c r="BL132" s="199"/>
      <c r="BM132" s="199"/>
      <c r="BN132" s="199"/>
      <c r="BO132" s="199"/>
      <c r="BP132" s="199"/>
      <c r="BQ132" s="199"/>
      <c r="BR132" s="199"/>
      <c r="BS132" s="199"/>
      <c r="BT132" s="199"/>
      <c r="BU132" s="199"/>
      <c r="BV132" s="199"/>
      <c r="BW132" s="199"/>
      <c r="BX132" s="199"/>
      <c r="BY132" s="199"/>
      <c r="BZ132" s="199"/>
      <c r="CA132" s="199"/>
      <c r="CB132" s="199"/>
      <c r="CC132" s="199"/>
      <c r="CD132" s="199"/>
      <c r="CE132" s="199"/>
      <c r="CF132" s="199"/>
      <c r="CG132" s="199"/>
      <c r="CH132" s="199"/>
      <c r="CI132" s="199"/>
      <c r="CJ132" s="199"/>
      <c r="CK132" s="199"/>
      <c r="CL132" s="199"/>
      <c r="CM132" s="199"/>
      <c r="CN132" s="199"/>
      <c r="CO132" s="199"/>
      <c r="CP132" s="199"/>
      <c r="CQ132" s="199"/>
      <c r="CR132" s="199"/>
      <c r="CS132" s="199"/>
      <c r="CT132" s="199"/>
      <c r="CU132" s="199"/>
      <c r="CV132" s="199"/>
      <c r="CW132" s="199"/>
      <c r="CX132" s="199"/>
      <c r="CY132" s="199"/>
      <c r="CZ132" s="199"/>
      <c r="DA132" s="199"/>
      <c r="DB132" s="199"/>
      <c r="DC132" s="199"/>
      <c r="DD132" s="199"/>
      <c r="DE132" s="199"/>
      <c r="DF132" s="199"/>
      <c r="DG132" s="199"/>
      <c r="DH132" s="199"/>
      <c r="DI132" s="199"/>
      <c r="DJ132" s="199"/>
      <c r="DK132" s="199"/>
      <c r="DL132" s="199"/>
      <c r="DM132" s="199"/>
      <c r="DN132" s="199"/>
      <c r="DO132" s="199"/>
      <c r="DP132" s="199"/>
      <c r="DQ132" s="199"/>
      <c r="DR132" s="199"/>
      <c r="DS132" s="199"/>
      <c r="DT132" s="199"/>
      <c r="DU132" s="199"/>
      <c r="DV132" s="199"/>
      <c r="DW132" s="199"/>
      <c r="DX132" s="199"/>
      <c r="DY132" s="199"/>
      <c r="DZ132" s="199"/>
      <c r="EA132" s="199"/>
      <c r="EB132" s="199"/>
      <c r="EC132" s="199"/>
      <c r="ED132" s="199"/>
      <c r="EE132" s="199"/>
      <c r="EF132" s="199"/>
      <c r="EG132" s="199"/>
      <c r="EH132" s="199"/>
      <c r="EI132" s="199"/>
      <c r="EJ132" s="199"/>
      <c r="EK132" s="199"/>
      <c r="EL132" s="199"/>
      <c r="EM132" s="199"/>
      <c r="EN132" s="199"/>
    </row>
    <row r="133" customFormat="false" ht="15" hidden="false" customHeight="true" outlineLevel="0" collapsed="false">
      <c r="A133" s="183" t="s">
        <v>232</v>
      </c>
      <c r="B133" s="184" t="s">
        <v>126</v>
      </c>
      <c r="C133" s="185" t="n">
        <v>77.5</v>
      </c>
      <c r="D133" s="185" t="n">
        <v>82.76</v>
      </c>
      <c r="E133" s="186" t="n">
        <v>0.939</v>
      </c>
      <c r="F133" s="187" t="n">
        <v>43758</v>
      </c>
      <c r="G133" s="188" t="s">
        <v>104</v>
      </c>
      <c r="H133" s="189" t="s">
        <v>118</v>
      </c>
      <c r="I133" s="190" t="n">
        <v>5.18529</v>
      </c>
      <c r="J133" s="191"/>
      <c r="K133" s="192"/>
      <c r="L133" s="192"/>
      <c r="M133" s="192"/>
      <c r="N133" s="192"/>
      <c r="O133" s="192"/>
      <c r="P133" s="193" t="n">
        <v>11.088</v>
      </c>
      <c r="Q133" s="191"/>
      <c r="R133" s="192"/>
      <c r="S133" s="192"/>
      <c r="T133" s="192"/>
      <c r="U133" s="192"/>
      <c r="V133" s="192"/>
      <c r="W133" s="194" t="n">
        <v>5.635</v>
      </c>
      <c r="X133" s="191"/>
      <c r="Y133" s="192"/>
      <c r="Z133" s="192"/>
      <c r="AA133" s="192"/>
      <c r="AB133" s="192"/>
      <c r="AC133" s="195" t="n">
        <v>8.494</v>
      </c>
      <c r="AD133" s="196" t="n">
        <v>2.859</v>
      </c>
      <c r="AE133" s="197" t="n">
        <v>1.678</v>
      </c>
      <c r="AF133" s="198" t="n">
        <v>0.663</v>
      </c>
      <c r="AG133" s="90"/>
      <c r="AH133" s="90"/>
      <c r="AI133" s="90"/>
      <c r="AJ133" s="90"/>
      <c r="AK133" s="90"/>
      <c r="AL133" s="90"/>
      <c r="AM133" s="90"/>
      <c r="AN133" s="90"/>
      <c r="AO133" s="90"/>
      <c r="AP133" s="90"/>
      <c r="AQ133" s="199"/>
      <c r="AR133" s="199"/>
      <c r="AS133" s="199"/>
      <c r="AT133" s="199"/>
      <c r="AU133" s="199"/>
      <c r="AV133" s="199"/>
      <c r="AW133" s="199"/>
      <c r="AX133" s="199"/>
      <c r="AY133" s="199"/>
      <c r="AZ133" s="199"/>
      <c r="BA133" s="199"/>
      <c r="BB133" s="199"/>
      <c r="BC133" s="199"/>
      <c r="BD133" s="199"/>
      <c r="BE133" s="199"/>
      <c r="BF133" s="199"/>
      <c r="BG133" s="199"/>
      <c r="BH133" s="199"/>
      <c r="BI133" s="199"/>
      <c r="BJ133" s="199"/>
      <c r="BK133" s="199"/>
      <c r="BL133" s="199"/>
      <c r="BM133" s="199"/>
      <c r="BN133" s="199"/>
      <c r="BO133" s="199"/>
      <c r="BP133" s="199"/>
      <c r="BQ133" s="199"/>
      <c r="BR133" s="199"/>
      <c r="BS133" s="199"/>
      <c r="BT133" s="199"/>
      <c r="BU133" s="199"/>
      <c r="BV133" s="199"/>
      <c r="BW133" s="199"/>
      <c r="BX133" s="199"/>
      <c r="BY133" s="199"/>
      <c r="BZ133" s="199"/>
      <c r="CA133" s="199"/>
      <c r="CB133" s="199"/>
      <c r="CC133" s="199"/>
      <c r="CD133" s="199"/>
      <c r="CE133" s="199"/>
      <c r="CF133" s="199"/>
      <c r="CG133" s="199"/>
      <c r="CH133" s="199"/>
      <c r="CI133" s="199"/>
      <c r="CJ133" s="199"/>
      <c r="CK133" s="199"/>
      <c r="CL133" s="199"/>
      <c r="CM133" s="199"/>
      <c r="CN133" s="199"/>
      <c r="CO133" s="199"/>
      <c r="CP133" s="199"/>
      <c r="CQ133" s="199"/>
      <c r="CR133" s="199"/>
      <c r="CS133" s="199"/>
      <c r="CT133" s="199"/>
      <c r="CU133" s="199"/>
      <c r="CV133" s="199"/>
      <c r="CW133" s="199"/>
      <c r="CX133" s="199"/>
      <c r="CY133" s="199"/>
      <c r="CZ133" s="199"/>
      <c r="DA133" s="199"/>
      <c r="DB133" s="199"/>
      <c r="DC133" s="199"/>
      <c r="DD133" s="199"/>
      <c r="DE133" s="199"/>
      <c r="DF133" s="199"/>
      <c r="DG133" s="199"/>
      <c r="DH133" s="199"/>
      <c r="DI133" s="199"/>
      <c r="DJ133" s="199"/>
      <c r="DK133" s="199"/>
      <c r="DL133" s="199"/>
      <c r="DM133" s="199"/>
      <c r="DN133" s="199"/>
      <c r="DO133" s="199"/>
      <c r="DP133" s="199"/>
      <c r="DQ133" s="199"/>
      <c r="DR133" s="199"/>
      <c r="DS133" s="199"/>
      <c r="DT133" s="199"/>
      <c r="DU133" s="199"/>
      <c r="DV133" s="199"/>
      <c r="DW133" s="199"/>
      <c r="DX133" s="199"/>
      <c r="DY133" s="199"/>
      <c r="DZ133" s="199"/>
      <c r="EA133" s="199"/>
      <c r="EB133" s="199"/>
      <c r="EC133" s="199"/>
      <c r="ED133" s="199"/>
      <c r="EE133" s="199"/>
      <c r="EF133" s="199"/>
      <c r="EG133" s="199"/>
      <c r="EH133" s="199"/>
      <c r="EI133" s="199"/>
      <c r="EJ133" s="199"/>
      <c r="EK133" s="199"/>
      <c r="EL133" s="199"/>
      <c r="EM133" s="199"/>
      <c r="EN133" s="199"/>
    </row>
    <row r="134" customFormat="false" ht="15" hidden="false" customHeight="true" outlineLevel="0" collapsed="false">
      <c r="A134" s="183" t="s">
        <v>233</v>
      </c>
      <c r="B134" s="184" t="s">
        <v>121</v>
      </c>
      <c r="C134" s="185" t="n">
        <v>64.73</v>
      </c>
      <c r="D134" s="185" t="n">
        <v>74.62</v>
      </c>
      <c r="E134" s="186" t="n">
        <v>0.669</v>
      </c>
      <c r="F134" s="187" t="n">
        <v>6122.76</v>
      </c>
      <c r="G134" s="188" t="s">
        <v>105</v>
      </c>
      <c r="H134" s="189" t="s">
        <v>114</v>
      </c>
      <c r="I134" s="190" t="n">
        <v>6.94839</v>
      </c>
      <c r="J134" s="191" t="n">
        <v>0.653</v>
      </c>
      <c r="K134" s="192" t="n">
        <v>0.506</v>
      </c>
      <c r="L134" s="192" t="n">
        <v>0.354</v>
      </c>
      <c r="M134" s="192" t="n">
        <v>0.1</v>
      </c>
      <c r="N134" s="192" t="n">
        <v>0.053</v>
      </c>
      <c r="O134" s="192" t="n">
        <v>0.26</v>
      </c>
      <c r="P134" s="193" t="n">
        <v>1.926</v>
      </c>
      <c r="Q134" s="191" t="n">
        <v>0.55</v>
      </c>
      <c r="R134" s="192" t="n">
        <v>0.191</v>
      </c>
      <c r="S134" s="192" t="n">
        <v>0.372</v>
      </c>
      <c r="T134" s="192" t="n">
        <v>0.031</v>
      </c>
      <c r="U134" s="192" t="n">
        <v>0.053</v>
      </c>
      <c r="V134" s="192" t="n">
        <v>0.613</v>
      </c>
      <c r="W134" s="194" t="n">
        <v>1.811</v>
      </c>
      <c r="X134" s="191" t="n">
        <v>0.653</v>
      </c>
      <c r="Y134" s="192" t="n">
        <v>0.506</v>
      </c>
      <c r="Z134" s="192" t="n">
        <v>0.677</v>
      </c>
      <c r="AA134" s="192" t="n">
        <v>0.42</v>
      </c>
      <c r="AB134" s="192" t="n">
        <v>0.053</v>
      </c>
      <c r="AC134" s="195" t="n">
        <v>2.308</v>
      </c>
      <c r="AD134" s="196" t="n">
        <v>0.497</v>
      </c>
      <c r="AE134" s="197" t="n">
        <v>0.539</v>
      </c>
      <c r="AF134" s="198" t="n">
        <v>0.785</v>
      </c>
      <c r="AG134" s="90"/>
      <c r="AH134" s="90"/>
      <c r="AI134" s="90"/>
      <c r="AJ134" s="90"/>
      <c r="AK134" s="90"/>
      <c r="AL134" s="90"/>
      <c r="AM134" s="90"/>
      <c r="AN134" s="90"/>
      <c r="AO134" s="90"/>
      <c r="AP134" s="90"/>
      <c r="AQ134" s="199"/>
      <c r="AR134" s="199"/>
      <c r="AS134" s="199"/>
      <c r="AT134" s="199"/>
      <c r="AU134" s="199"/>
      <c r="AV134" s="199"/>
      <c r="AW134" s="199"/>
      <c r="AX134" s="199"/>
      <c r="AY134" s="199"/>
      <c r="AZ134" s="199"/>
      <c r="BA134" s="199"/>
      <c r="BB134" s="199"/>
      <c r="BC134" s="199"/>
      <c r="BD134" s="199"/>
      <c r="BE134" s="199"/>
      <c r="BF134" s="199"/>
      <c r="BG134" s="199"/>
      <c r="BH134" s="199"/>
      <c r="BI134" s="199"/>
      <c r="BJ134" s="199"/>
      <c r="BK134" s="199"/>
      <c r="BL134" s="199"/>
      <c r="BM134" s="199"/>
      <c r="BN134" s="199"/>
      <c r="BO134" s="199"/>
      <c r="BP134" s="199"/>
      <c r="BQ134" s="199"/>
      <c r="BR134" s="199"/>
      <c r="BS134" s="199"/>
      <c r="BT134" s="199"/>
      <c r="BU134" s="199"/>
      <c r="BV134" s="199"/>
      <c r="BW134" s="199"/>
      <c r="BX134" s="199"/>
      <c r="BY134" s="199"/>
      <c r="BZ134" s="199"/>
      <c r="CA134" s="199"/>
      <c r="CB134" s="199"/>
      <c r="CC134" s="199"/>
      <c r="CD134" s="199"/>
      <c r="CE134" s="199"/>
      <c r="CF134" s="199"/>
      <c r="CG134" s="199"/>
      <c r="CH134" s="199"/>
      <c r="CI134" s="199"/>
      <c r="CJ134" s="199"/>
      <c r="CK134" s="199"/>
      <c r="CL134" s="199"/>
      <c r="CM134" s="199"/>
      <c r="CN134" s="199"/>
      <c r="CO134" s="199"/>
      <c r="CP134" s="199"/>
      <c r="CQ134" s="199"/>
      <c r="CR134" s="199"/>
      <c r="CS134" s="199"/>
      <c r="CT134" s="199"/>
      <c r="CU134" s="199"/>
      <c r="CV134" s="199"/>
      <c r="CW134" s="199"/>
      <c r="CX134" s="199"/>
      <c r="CY134" s="199"/>
      <c r="CZ134" s="199"/>
      <c r="DA134" s="199"/>
      <c r="DB134" s="199"/>
      <c r="DC134" s="199"/>
      <c r="DD134" s="199"/>
      <c r="DE134" s="199"/>
      <c r="DF134" s="199"/>
      <c r="DG134" s="199"/>
      <c r="DH134" s="199"/>
      <c r="DI134" s="199"/>
      <c r="DJ134" s="199"/>
      <c r="DK134" s="199"/>
      <c r="DL134" s="199"/>
      <c r="DM134" s="199"/>
      <c r="DN134" s="199"/>
      <c r="DO134" s="199"/>
      <c r="DP134" s="199"/>
      <c r="DQ134" s="199"/>
      <c r="DR134" s="199"/>
      <c r="DS134" s="199"/>
      <c r="DT134" s="199"/>
      <c r="DU134" s="199"/>
      <c r="DV134" s="199"/>
      <c r="DW134" s="199"/>
      <c r="DX134" s="199"/>
      <c r="DY134" s="199"/>
      <c r="DZ134" s="199"/>
      <c r="EA134" s="199"/>
      <c r="EB134" s="199"/>
      <c r="EC134" s="199"/>
      <c r="ED134" s="199"/>
      <c r="EE134" s="199"/>
      <c r="EF134" s="199"/>
      <c r="EG134" s="199"/>
      <c r="EH134" s="199"/>
      <c r="EI134" s="199"/>
      <c r="EJ134" s="199"/>
      <c r="EK134" s="199"/>
      <c r="EL134" s="199"/>
      <c r="EM134" s="199"/>
      <c r="EN134" s="199"/>
    </row>
    <row r="135" customFormat="false" ht="15" hidden="false" customHeight="true" outlineLevel="0" collapsed="false">
      <c r="A135" s="183" t="s">
        <v>234</v>
      </c>
      <c r="B135" s="184" t="s">
        <v>121</v>
      </c>
      <c r="C135" s="185" t="n">
        <v>48.5</v>
      </c>
      <c r="D135" s="185" t="n">
        <v>62.08</v>
      </c>
      <c r="E135" s="186" t="n">
        <v>0.394</v>
      </c>
      <c r="F135" s="187" t="n">
        <v>1285.67</v>
      </c>
      <c r="G135" s="188" t="s">
        <v>103</v>
      </c>
      <c r="H135" s="189" t="s">
        <v>112</v>
      </c>
      <c r="I135" s="190" t="n">
        <v>26.208</v>
      </c>
      <c r="J135" s="191" t="n">
        <v>0.61</v>
      </c>
      <c r="K135" s="192" t="n">
        <v>0.359</v>
      </c>
      <c r="L135" s="192" t="n">
        <v>0.205</v>
      </c>
      <c r="M135" s="192" t="n">
        <v>0.004</v>
      </c>
      <c r="N135" s="192" t="n">
        <v>0.039</v>
      </c>
      <c r="O135" s="192" t="n">
        <v>0.039</v>
      </c>
      <c r="P135" s="193" t="n">
        <v>1.256</v>
      </c>
      <c r="Q135" s="191" t="n">
        <v>0.68</v>
      </c>
      <c r="R135" s="192" t="n">
        <v>0.353</v>
      </c>
      <c r="S135" s="192" t="n">
        <v>0.207</v>
      </c>
      <c r="T135" s="192" t="n">
        <v>0.005</v>
      </c>
      <c r="U135" s="192" t="n">
        <v>0.039</v>
      </c>
      <c r="V135" s="192" t="n">
        <v>0.094</v>
      </c>
      <c r="W135" s="194" t="n">
        <v>1.377</v>
      </c>
      <c r="X135" s="191" t="n">
        <v>0.61</v>
      </c>
      <c r="Y135" s="192" t="n">
        <v>0.359</v>
      </c>
      <c r="Z135" s="192" t="n">
        <v>0.031</v>
      </c>
      <c r="AA135" s="192" t="n">
        <v>0</v>
      </c>
      <c r="AB135" s="192" t="n">
        <v>0.039</v>
      </c>
      <c r="AC135" s="195" t="n">
        <v>1.039</v>
      </c>
      <c r="AD135" s="196" t="n">
        <v>-0.338</v>
      </c>
      <c r="AE135" s="197" t="n">
        <v>0.41</v>
      </c>
      <c r="AF135" s="198" t="n">
        <v>1.325</v>
      </c>
      <c r="AG135" s="90"/>
      <c r="AH135" s="90"/>
      <c r="AI135" s="90"/>
      <c r="AJ135" s="90"/>
      <c r="AK135" s="90"/>
      <c r="AL135" s="90"/>
      <c r="AM135" s="90"/>
      <c r="AN135" s="90"/>
      <c r="AO135" s="90"/>
      <c r="AP135" s="90"/>
      <c r="AQ135" s="199"/>
      <c r="AR135" s="199"/>
      <c r="AS135" s="199"/>
      <c r="AT135" s="199"/>
      <c r="AU135" s="199"/>
      <c r="AV135" s="199"/>
      <c r="AW135" s="199"/>
      <c r="AX135" s="199"/>
      <c r="AY135" s="199"/>
      <c r="AZ135" s="199"/>
      <c r="BA135" s="199"/>
      <c r="BB135" s="199"/>
      <c r="BC135" s="199"/>
      <c r="BD135" s="199"/>
      <c r="BE135" s="199"/>
      <c r="BF135" s="199"/>
      <c r="BG135" s="199"/>
      <c r="BH135" s="199"/>
      <c r="BI135" s="199"/>
      <c r="BJ135" s="199"/>
      <c r="BK135" s="199"/>
      <c r="BL135" s="199"/>
      <c r="BM135" s="199"/>
      <c r="BN135" s="199"/>
      <c r="BO135" s="199"/>
      <c r="BP135" s="199"/>
      <c r="BQ135" s="199"/>
      <c r="BR135" s="199"/>
      <c r="BS135" s="199"/>
      <c r="BT135" s="199"/>
      <c r="BU135" s="199"/>
      <c r="BV135" s="199"/>
      <c r="BW135" s="199"/>
      <c r="BX135" s="199"/>
      <c r="BY135" s="199"/>
      <c r="BZ135" s="199"/>
      <c r="CA135" s="199"/>
      <c r="CB135" s="199"/>
      <c r="CC135" s="199"/>
      <c r="CD135" s="199"/>
      <c r="CE135" s="199"/>
      <c r="CF135" s="199"/>
      <c r="CG135" s="199"/>
      <c r="CH135" s="199"/>
      <c r="CI135" s="199"/>
      <c r="CJ135" s="199"/>
      <c r="CK135" s="199"/>
      <c r="CL135" s="199"/>
      <c r="CM135" s="199"/>
      <c r="CN135" s="199"/>
      <c r="CO135" s="199"/>
      <c r="CP135" s="199"/>
      <c r="CQ135" s="199"/>
      <c r="CR135" s="199"/>
      <c r="CS135" s="199"/>
      <c r="CT135" s="199"/>
      <c r="CU135" s="199"/>
      <c r="CV135" s="199"/>
      <c r="CW135" s="199"/>
      <c r="CX135" s="199"/>
      <c r="CY135" s="199"/>
      <c r="CZ135" s="199"/>
      <c r="DA135" s="199"/>
      <c r="DB135" s="199"/>
      <c r="DC135" s="199"/>
      <c r="DD135" s="199"/>
      <c r="DE135" s="199"/>
      <c r="DF135" s="199"/>
      <c r="DG135" s="199"/>
      <c r="DH135" s="199"/>
      <c r="DI135" s="199"/>
      <c r="DJ135" s="199"/>
      <c r="DK135" s="199"/>
      <c r="DL135" s="199"/>
      <c r="DM135" s="199"/>
      <c r="DN135" s="199"/>
      <c r="DO135" s="199"/>
      <c r="DP135" s="199"/>
      <c r="DQ135" s="199"/>
      <c r="DR135" s="199"/>
      <c r="DS135" s="199"/>
      <c r="DT135" s="199"/>
      <c r="DU135" s="199"/>
      <c r="DV135" s="199"/>
      <c r="DW135" s="199"/>
      <c r="DX135" s="199"/>
      <c r="DY135" s="199"/>
      <c r="DZ135" s="199"/>
      <c r="EA135" s="199"/>
      <c r="EB135" s="199"/>
      <c r="EC135" s="199"/>
      <c r="ED135" s="199"/>
      <c r="EE135" s="199"/>
      <c r="EF135" s="199"/>
      <c r="EG135" s="199"/>
      <c r="EH135" s="199"/>
      <c r="EI135" s="199"/>
      <c r="EJ135" s="199"/>
      <c r="EK135" s="199"/>
      <c r="EL135" s="199"/>
      <c r="EM135" s="199"/>
      <c r="EN135" s="199"/>
    </row>
    <row r="136" customFormat="false" ht="15" hidden="false" customHeight="true" outlineLevel="0" collapsed="false">
      <c r="A136" s="183" t="s">
        <v>235</v>
      </c>
      <c r="B136" s="184" t="s">
        <v>121</v>
      </c>
      <c r="C136" s="185" t="n">
        <v>54.66</v>
      </c>
      <c r="D136" s="185" t="n">
        <v>53.63</v>
      </c>
      <c r="E136" s="186" t="n">
        <v>0.548</v>
      </c>
      <c r="F136" s="187" t="n">
        <v>5004.25</v>
      </c>
      <c r="G136" s="188" t="s">
        <v>103</v>
      </c>
      <c r="H136" s="189" t="s">
        <v>114</v>
      </c>
      <c r="I136" s="190" t="n">
        <v>218.541</v>
      </c>
      <c r="J136" s="191" t="n">
        <v>0.268</v>
      </c>
      <c r="K136" s="192" t="n">
        <v>0.088</v>
      </c>
      <c r="L136" s="192" t="n">
        <v>0.153</v>
      </c>
      <c r="M136" s="192" t="n">
        <v>0.016</v>
      </c>
      <c r="N136" s="192" t="n">
        <v>0.035</v>
      </c>
      <c r="O136" s="192" t="n">
        <v>0.175</v>
      </c>
      <c r="P136" s="193" t="n">
        <v>0.734</v>
      </c>
      <c r="Q136" s="191" t="n">
        <v>0.28</v>
      </c>
      <c r="R136" s="192" t="n">
        <v>0.09</v>
      </c>
      <c r="S136" s="192" t="n">
        <v>0.159</v>
      </c>
      <c r="T136" s="192" t="n">
        <v>0.029</v>
      </c>
      <c r="U136" s="192" t="n">
        <v>0.035</v>
      </c>
      <c r="V136" s="192" t="n">
        <v>0.236</v>
      </c>
      <c r="W136" s="194" t="n">
        <v>0.83</v>
      </c>
      <c r="X136" s="191" t="n">
        <v>0.268</v>
      </c>
      <c r="Y136" s="192" t="n">
        <v>0.088</v>
      </c>
      <c r="Z136" s="192" t="n">
        <v>0.034</v>
      </c>
      <c r="AA136" s="192" t="n">
        <v>0.014</v>
      </c>
      <c r="AB136" s="192" t="n">
        <v>0.035</v>
      </c>
      <c r="AC136" s="195" t="n">
        <v>0.439</v>
      </c>
      <c r="AD136" s="196" t="n">
        <v>-0.391</v>
      </c>
      <c r="AE136" s="197" t="n">
        <v>0.247</v>
      </c>
      <c r="AF136" s="198" t="n">
        <v>1.891</v>
      </c>
      <c r="AG136" s="90"/>
      <c r="AH136" s="90"/>
      <c r="AI136" s="90"/>
      <c r="AJ136" s="90"/>
      <c r="AK136" s="90"/>
      <c r="AL136" s="90"/>
      <c r="AM136" s="90"/>
      <c r="AN136" s="90"/>
      <c r="AO136" s="90"/>
      <c r="AP136" s="90"/>
      <c r="AQ136" s="199"/>
      <c r="AR136" s="199"/>
      <c r="AS136" s="199"/>
      <c r="AT136" s="199"/>
      <c r="AU136" s="199"/>
      <c r="AV136" s="199"/>
      <c r="AW136" s="199"/>
      <c r="AX136" s="199"/>
      <c r="AY136" s="199"/>
      <c r="AZ136" s="199"/>
      <c r="BA136" s="199"/>
      <c r="BB136" s="199"/>
      <c r="BC136" s="199"/>
      <c r="BD136" s="199"/>
      <c r="BE136" s="199"/>
      <c r="BF136" s="199"/>
      <c r="BG136" s="199"/>
      <c r="BH136" s="199"/>
      <c r="BI136" s="199"/>
      <c r="BJ136" s="199"/>
      <c r="BK136" s="199"/>
      <c r="BL136" s="199"/>
      <c r="BM136" s="199"/>
      <c r="BN136" s="199"/>
      <c r="BO136" s="199"/>
      <c r="BP136" s="199"/>
      <c r="BQ136" s="199"/>
      <c r="BR136" s="199"/>
      <c r="BS136" s="199"/>
      <c r="BT136" s="199"/>
      <c r="BU136" s="199"/>
      <c r="BV136" s="199"/>
      <c r="BW136" s="199"/>
      <c r="BX136" s="199"/>
      <c r="BY136" s="199"/>
      <c r="BZ136" s="199"/>
      <c r="CA136" s="199"/>
      <c r="CB136" s="199"/>
      <c r="CC136" s="199"/>
      <c r="CD136" s="199"/>
      <c r="CE136" s="199"/>
      <c r="CF136" s="199"/>
      <c r="CG136" s="199"/>
      <c r="CH136" s="199"/>
      <c r="CI136" s="199"/>
      <c r="CJ136" s="199"/>
      <c r="CK136" s="199"/>
      <c r="CL136" s="199"/>
      <c r="CM136" s="199"/>
      <c r="CN136" s="199"/>
      <c r="CO136" s="199"/>
      <c r="CP136" s="199"/>
      <c r="CQ136" s="199"/>
      <c r="CR136" s="199"/>
      <c r="CS136" s="199"/>
      <c r="CT136" s="199"/>
      <c r="CU136" s="199"/>
      <c r="CV136" s="199"/>
      <c r="CW136" s="199"/>
      <c r="CX136" s="199"/>
      <c r="CY136" s="199"/>
      <c r="CZ136" s="199"/>
      <c r="DA136" s="199"/>
      <c r="DB136" s="199"/>
      <c r="DC136" s="199"/>
      <c r="DD136" s="199"/>
      <c r="DE136" s="199"/>
      <c r="DF136" s="199"/>
      <c r="DG136" s="199"/>
      <c r="DH136" s="199"/>
      <c r="DI136" s="199"/>
      <c r="DJ136" s="199"/>
      <c r="DK136" s="199"/>
      <c r="DL136" s="199"/>
      <c r="DM136" s="199"/>
      <c r="DN136" s="199"/>
      <c r="DO136" s="199"/>
      <c r="DP136" s="199"/>
      <c r="DQ136" s="199"/>
      <c r="DR136" s="199"/>
      <c r="DS136" s="199"/>
      <c r="DT136" s="199"/>
      <c r="DU136" s="199"/>
      <c r="DV136" s="199"/>
      <c r="DW136" s="199"/>
      <c r="DX136" s="199"/>
      <c r="DY136" s="199"/>
      <c r="DZ136" s="199"/>
      <c r="EA136" s="199"/>
      <c r="EB136" s="199"/>
      <c r="EC136" s="199"/>
      <c r="ED136" s="199"/>
      <c r="EE136" s="199"/>
      <c r="EF136" s="199"/>
      <c r="EG136" s="199"/>
      <c r="EH136" s="199"/>
      <c r="EI136" s="199"/>
      <c r="EJ136" s="199"/>
      <c r="EK136" s="199"/>
      <c r="EL136" s="199"/>
      <c r="EM136" s="199"/>
      <c r="EN136" s="199"/>
    </row>
    <row r="137" customFormat="false" ht="15" hidden="false" customHeight="true" outlineLevel="0" collapsed="false">
      <c r="A137" s="183" t="s">
        <v>236</v>
      </c>
      <c r="B137" s="184" t="s">
        <v>121</v>
      </c>
      <c r="C137" s="185" t="n">
        <v>82.02</v>
      </c>
      <c r="D137" s="185" t="n">
        <v>82.56</v>
      </c>
      <c r="E137" s="186" t="n">
        <v>0.966</v>
      </c>
      <c r="F137" s="187" t="n">
        <v>65904.4</v>
      </c>
      <c r="G137" s="188" t="s">
        <v>109</v>
      </c>
      <c r="H137" s="189" t="s">
        <v>118</v>
      </c>
      <c r="I137" s="190" t="n">
        <v>5.43432</v>
      </c>
      <c r="J137" s="191" t="n">
        <v>0.235</v>
      </c>
      <c r="K137" s="192" t="n">
        <v>0.078</v>
      </c>
      <c r="L137" s="192" t="n">
        <v>1.634</v>
      </c>
      <c r="M137" s="192" t="n">
        <v>3.974</v>
      </c>
      <c r="N137" s="192" t="n">
        <v>0.202</v>
      </c>
      <c r="O137" s="192" t="n">
        <v>2.687</v>
      </c>
      <c r="P137" s="193" t="n">
        <v>8.81</v>
      </c>
      <c r="Q137" s="191" t="n">
        <v>0.773</v>
      </c>
      <c r="R137" s="192" t="n">
        <v>0.133</v>
      </c>
      <c r="S137" s="192" t="n">
        <v>0.854</v>
      </c>
      <c r="T137" s="192" t="n">
        <v>0.374</v>
      </c>
      <c r="U137" s="192" t="n">
        <v>0.202</v>
      </c>
      <c r="V137" s="192" t="n">
        <v>2.161</v>
      </c>
      <c r="W137" s="194" t="n">
        <v>4.497</v>
      </c>
      <c r="X137" s="191" t="n">
        <v>0.235</v>
      </c>
      <c r="Y137" s="192" t="n">
        <v>0.078</v>
      </c>
      <c r="Z137" s="192" t="n">
        <v>3.545</v>
      </c>
      <c r="AA137" s="192" t="n">
        <v>2.837</v>
      </c>
      <c r="AB137" s="192" t="n">
        <v>0.202</v>
      </c>
      <c r="AC137" s="195" t="n">
        <v>6.897</v>
      </c>
      <c r="AD137" s="196" t="n">
        <v>2.4</v>
      </c>
      <c r="AE137" s="197" t="n">
        <v>1.339</v>
      </c>
      <c r="AF137" s="198" t="n">
        <v>0.652</v>
      </c>
      <c r="AG137" s="90"/>
      <c r="AH137" s="90"/>
      <c r="AI137" s="90"/>
      <c r="AJ137" s="90"/>
      <c r="AK137" s="90"/>
      <c r="AL137" s="90"/>
      <c r="AM137" s="90"/>
      <c r="AN137" s="90"/>
      <c r="AO137" s="90"/>
      <c r="AP137" s="90"/>
      <c r="AQ137" s="199"/>
      <c r="AR137" s="199"/>
      <c r="AS137" s="199"/>
      <c r="AT137" s="199"/>
      <c r="AU137" s="199"/>
      <c r="AV137" s="199"/>
      <c r="AW137" s="199"/>
      <c r="AX137" s="199"/>
      <c r="AY137" s="199"/>
      <c r="AZ137" s="199"/>
      <c r="BA137" s="199"/>
      <c r="BB137" s="199"/>
      <c r="BC137" s="199"/>
      <c r="BD137" s="199"/>
      <c r="BE137" s="199"/>
      <c r="BF137" s="199"/>
      <c r="BG137" s="199"/>
      <c r="BH137" s="199"/>
      <c r="BI137" s="199"/>
      <c r="BJ137" s="199"/>
      <c r="BK137" s="199"/>
      <c r="BL137" s="199"/>
      <c r="BM137" s="199"/>
      <c r="BN137" s="199"/>
      <c r="BO137" s="199"/>
      <c r="BP137" s="199"/>
      <c r="BQ137" s="199"/>
      <c r="BR137" s="199"/>
      <c r="BS137" s="199"/>
      <c r="BT137" s="199"/>
      <c r="BU137" s="199"/>
      <c r="BV137" s="199"/>
      <c r="BW137" s="199"/>
      <c r="BX137" s="199"/>
      <c r="BY137" s="199"/>
      <c r="BZ137" s="199"/>
      <c r="CA137" s="199"/>
      <c r="CB137" s="199"/>
      <c r="CC137" s="199"/>
      <c r="CD137" s="199"/>
      <c r="CE137" s="199"/>
      <c r="CF137" s="199"/>
      <c r="CG137" s="199"/>
      <c r="CH137" s="199"/>
      <c r="CI137" s="199"/>
      <c r="CJ137" s="199"/>
      <c r="CK137" s="199"/>
      <c r="CL137" s="199"/>
      <c r="CM137" s="199"/>
      <c r="CN137" s="199"/>
      <c r="CO137" s="199"/>
      <c r="CP137" s="199"/>
      <c r="CQ137" s="199"/>
      <c r="CR137" s="199"/>
      <c r="CS137" s="199"/>
      <c r="CT137" s="199"/>
      <c r="CU137" s="199"/>
      <c r="CV137" s="199"/>
      <c r="CW137" s="199"/>
      <c r="CX137" s="199"/>
      <c r="CY137" s="199"/>
      <c r="CZ137" s="199"/>
      <c r="DA137" s="199"/>
      <c r="DB137" s="199"/>
      <c r="DC137" s="199"/>
      <c r="DD137" s="199"/>
      <c r="DE137" s="199"/>
      <c r="DF137" s="199"/>
      <c r="DG137" s="199"/>
      <c r="DH137" s="199"/>
      <c r="DI137" s="199"/>
      <c r="DJ137" s="199"/>
      <c r="DK137" s="199"/>
      <c r="DL137" s="199"/>
      <c r="DM137" s="199"/>
      <c r="DN137" s="199"/>
      <c r="DO137" s="199"/>
      <c r="DP137" s="199"/>
      <c r="DQ137" s="199"/>
      <c r="DR137" s="199"/>
      <c r="DS137" s="199"/>
      <c r="DT137" s="199"/>
      <c r="DU137" s="199"/>
      <c r="DV137" s="199"/>
      <c r="DW137" s="199"/>
      <c r="DX137" s="199"/>
      <c r="DY137" s="199"/>
      <c r="DZ137" s="199"/>
      <c r="EA137" s="199"/>
      <c r="EB137" s="199"/>
      <c r="EC137" s="199"/>
      <c r="ED137" s="199"/>
      <c r="EE137" s="199"/>
      <c r="EF137" s="199"/>
      <c r="EG137" s="199"/>
      <c r="EH137" s="199"/>
      <c r="EI137" s="199"/>
      <c r="EJ137" s="199"/>
      <c r="EK137" s="199"/>
      <c r="EL137" s="199"/>
      <c r="EM137" s="199"/>
      <c r="EN137" s="199"/>
    </row>
    <row r="138" customFormat="false" ht="15" hidden="false" customHeight="true" outlineLevel="0" collapsed="false">
      <c r="A138" s="183" t="s">
        <v>237</v>
      </c>
      <c r="B138" s="184" t="s">
        <v>121</v>
      </c>
      <c r="C138" s="185" t="n">
        <v>63.48</v>
      </c>
      <c r="D138" s="185" t="n">
        <v>73.94</v>
      </c>
      <c r="E138" s="186" t="n">
        <v>0.819</v>
      </c>
      <c r="F138" s="187" t="n">
        <v>33066.5</v>
      </c>
      <c r="G138" s="188" t="s">
        <v>107</v>
      </c>
      <c r="H138" s="189" t="s">
        <v>118</v>
      </c>
      <c r="I138" s="190" t="n">
        <v>4.5763</v>
      </c>
      <c r="J138" s="191" t="n">
        <v>0.084</v>
      </c>
      <c r="K138" s="192" t="n">
        <v>0.031</v>
      </c>
      <c r="L138" s="192" t="n">
        <v>0.005</v>
      </c>
      <c r="M138" s="192" t="n">
        <v>1.235</v>
      </c>
      <c r="N138" s="192" t="n">
        <v>0.222</v>
      </c>
      <c r="O138" s="192" t="n">
        <v>6.394</v>
      </c>
      <c r="P138" s="193" t="n">
        <v>7.972</v>
      </c>
      <c r="Q138" s="191" t="n">
        <v>0.428</v>
      </c>
      <c r="R138" s="192" t="n">
        <v>0.266</v>
      </c>
      <c r="S138" s="192" t="n">
        <v>0.113</v>
      </c>
      <c r="T138" s="192" t="n">
        <v>0.622</v>
      </c>
      <c r="U138" s="192" t="n">
        <v>0.222</v>
      </c>
      <c r="V138" s="192" t="n">
        <v>4.386</v>
      </c>
      <c r="W138" s="194" t="n">
        <v>6.037</v>
      </c>
      <c r="X138" s="191" t="n">
        <v>0.084</v>
      </c>
      <c r="Y138" s="192" t="n">
        <v>0.031</v>
      </c>
      <c r="Z138" s="192" t="n">
        <v>0.001</v>
      </c>
      <c r="AA138" s="192" t="n">
        <v>1.164</v>
      </c>
      <c r="AB138" s="192" t="n">
        <v>0.222</v>
      </c>
      <c r="AC138" s="195" t="n">
        <v>1.502</v>
      </c>
      <c r="AD138" s="196" t="n">
        <v>-4.535</v>
      </c>
      <c r="AE138" s="197" t="n">
        <v>1.798</v>
      </c>
      <c r="AF138" s="198" t="n">
        <v>4.019</v>
      </c>
      <c r="AG138" s="90"/>
      <c r="AH138" s="90"/>
      <c r="AI138" s="90"/>
      <c r="AJ138" s="90"/>
      <c r="AK138" s="90"/>
      <c r="AL138" s="90"/>
      <c r="AM138" s="90"/>
      <c r="AN138" s="90"/>
      <c r="AO138" s="90"/>
      <c r="AP138" s="90"/>
      <c r="AQ138" s="199"/>
      <c r="AR138" s="199"/>
      <c r="AS138" s="199"/>
      <c r="AT138" s="199"/>
      <c r="AU138" s="199"/>
      <c r="AV138" s="199"/>
      <c r="AW138" s="199"/>
      <c r="AX138" s="199"/>
      <c r="AY138" s="199"/>
      <c r="AZ138" s="199"/>
      <c r="BA138" s="199"/>
      <c r="BB138" s="199"/>
      <c r="BC138" s="199"/>
      <c r="BD138" s="199"/>
      <c r="BE138" s="199"/>
      <c r="BF138" s="199"/>
      <c r="BG138" s="199"/>
      <c r="BH138" s="199"/>
      <c r="BI138" s="199"/>
      <c r="BJ138" s="199"/>
      <c r="BK138" s="199"/>
      <c r="BL138" s="199"/>
      <c r="BM138" s="199"/>
      <c r="BN138" s="199"/>
      <c r="BO138" s="199"/>
      <c r="BP138" s="199"/>
      <c r="BQ138" s="199"/>
      <c r="BR138" s="199"/>
      <c r="BS138" s="199"/>
      <c r="BT138" s="199"/>
      <c r="BU138" s="199"/>
      <c r="BV138" s="199"/>
      <c r="BW138" s="199"/>
      <c r="BX138" s="199"/>
      <c r="BY138" s="199"/>
      <c r="BZ138" s="199"/>
      <c r="CA138" s="199"/>
      <c r="CB138" s="199"/>
      <c r="CC138" s="199"/>
      <c r="CD138" s="199"/>
      <c r="CE138" s="199"/>
      <c r="CF138" s="199"/>
      <c r="CG138" s="199"/>
      <c r="CH138" s="199"/>
      <c r="CI138" s="199"/>
      <c r="CJ138" s="199"/>
      <c r="CK138" s="199"/>
      <c r="CL138" s="199"/>
      <c r="CM138" s="199"/>
      <c r="CN138" s="199"/>
      <c r="CO138" s="199"/>
      <c r="CP138" s="199"/>
      <c r="CQ138" s="199"/>
      <c r="CR138" s="199"/>
      <c r="CS138" s="199"/>
      <c r="CT138" s="199"/>
      <c r="CU138" s="199"/>
      <c r="CV138" s="199"/>
      <c r="CW138" s="199"/>
      <c r="CX138" s="199"/>
      <c r="CY138" s="199"/>
      <c r="CZ138" s="199"/>
      <c r="DA138" s="199"/>
      <c r="DB138" s="199"/>
      <c r="DC138" s="199"/>
      <c r="DD138" s="199"/>
      <c r="DE138" s="199"/>
      <c r="DF138" s="199"/>
      <c r="DG138" s="199"/>
      <c r="DH138" s="199"/>
      <c r="DI138" s="199"/>
      <c r="DJ138" s="199"/>
      <c r="DK138" s="199"/>
      <c r="DL138" s="199"/>
      <c r="DM138" s="199"/>
      <c r="DN138" s="199"/>
      <c r="DO138" s="199"/>
      <c r="DP138" s="199"/>
      <c r="DQ138" s="199"/>
      <c r="DR138" s="199"/>
      <c r="DS138" s="199"/>
      <c r="DT138" s="199"/>
      <c r="DU138" s="199"/>
      <c r="DV138" s="199"/>
      <c r="DW138" s="199"/>
      <c r="DX138" s="199"/>
      <c r="DY138" s="199"/>
      <c r="DZ138" s="199"/>
      <c r="EA138" s="199"/>
      <c r="EB138" s="199"/>
      <c r="EC138" s="199"/>
      <c r="ED138" s="199"/>
      <c r="EE138" s="199"/>
      <c r="EF138" s="199"/>
      <c r="EG138" s="199"/>
      <c r="EH138" s="199"/>
      <c r="EI138" s="199"/>
      <c r="EJ138" s="199"/>
      <c r="EK138" s="199"/>
      <c r="EL138" s="199"/>
      <c r="EM138" s="199"/>
      <c r="EN138" s="199"/>
    </row>
    <row r="139" customFormat="false" ht="15" hidden="false" customHeight="true" outlineLevel="0" collapsed="false">
      <c r="A139" s="183" t="s">
        <v>238</v>
      </c>
      <c r="B139" s="184" t="s">
        <v>121</v>
      </c>
      <c r="C139" s="185" t="n">
        <v>56.93</v>
      </c>
      <c r="D139" s="185" t="n">
        <v>66.43</v>
      </c>
      <c r="E139" s="186" t="n">
        <v>0.54</v>
      </c>
      <c r="F139" s="187" t="n">
        <v>5673.96</v>
      </c>
      <c r="G139" s="188" t="s">
        <v>104</v>
      </c>
      <c r="H139" s="189" t="s">
        <v>114</v>
      </c>
      <c r="I139" s="190" t="n">
        <v>235.825</v>
      </c>
      <c r="J139" s="191" t="n">
        <v>0.268</v>
      </c>
      <c r="K139" s="192" t="n">
        <v>0.004</v>
      </c>
      <c r="L139" s="192" t="n">
        <v>0.059</v>
      </c>
      <c r="M139" s="192" t="n">
        <v>0.03</v>
      </c>
      <c r="N139" s="192" t="n">
        <v>0.033</v>
      </c>
      <c r="O139" s="192" t="n">
        <v>0.33</v>
      </c>
      <c r="P139" s="193" t="n">
        <v>0.724</v>
      </c>
      <c r="Q139" s="191" t="n">
        <v>0.258</v>
      </c>
      <c r="R139" s="192" t="n">
        <v>0.006</v>
      </c>
      <c r="S139" s="192" t="n">
        <v>0.068</v>
      </c>
      <c r="T139" s="192" t="n">
        <v>0.017</v>
      </c>
      <c r="U139" s="192" t="n">
        <v>0.033</v>
      </c>
      <c r="V139" s="192" t="n">
        <v>0.414</v>
      </c>
      <c r="W139" s="194" t="n">
        <v>0.796</v>
      </c>
      <c r="X139" s="191" t="n">
        <v>0.268</v>
      </c>
      <c r="Y139" s="192" t="n">
        <v>0.004</v>
      </c>
      <c r="Z139" s="192" t="n">
        <v>0.017</v>
      </c>
      <c r="AA139" s="192" t="n">
        <v>0.027</v>
      </c>
      <c r="AB139" s="192" t="n">
        <v>0.033</v>
      </c>
      <c r="AC139" s="195" t="n">
        <v>0.349</v>
      </c>
      <c r="AD139" s="196" t="n">
        <v>-0.447</v>
      </c>
      <c r="AE139" s="197" t="n">
        <v>0.237</v>
      </c>
      <c r="AF139" s="198" t="n">
        <v>2.281</v>
      </c>
      <c r="AG139" s="90"/>
      <c r="AH139" s="90"/>
      <c r="AI139" s="90"/>
      <c r="AJ139" s="90"/>
      <c r="AK139" s="90"/>
      <c r="AL139" s="90"/>
      <c r="AM139" s="90"/>
      <c r="AN139" s="90"/>
      <c r="AO139" s="90"/>
      <c r="AP139" s="90"/>
      <c r="AQ139" s="199"/>
      <c r="AR139" s="199"/>
      <c r="AS139" s="199"/>
      <c r="AT139" s="199"/>
      <c r="AU139" s="199"/>
      <c r="AV139" s="199"/>
      <c r="AW139" s="199"/>
      <c r="AX139" s="199"/>
      <c r="AY139" s="199"/>
      <c r="AZ139" s="199"/>
      <c r="BA139" s="199"/>
      <c r="BB139" s="199"/>
      <c r="BC139" s="199"/>
      <c r="BD139" s="199"/>
      <c r="BE139" s="199"/>
      <c r="BF139" s="199"/>
      <c r="BG139" s="199"/>
      <c r="BH139" s="199"/>
      <c r="BI139" s="199"/>
      <c r="BJ139" s="199"/>
      <c r="BK139" s="199"/>
      <c r="BL139" s="199"/>
      <c r="BM139" s="199"/>
      <c r="BN139" s="199"/>
      <c r="BO139" s="199"/>
      <c r="BP139" s="199"/>
      <c r="BQ139" s="199"/>
      <c r="BR139" s="199"/>
      <c r="BS139" s="199"/>
      <c r="BT139" s="199"/>
      <c r="BU139" s="199"/>
      <c r="BV139" s="199"/>
      <c r="BW139" s="199"/>
      <c r="BX139" s="199"/>
      <c r="BY139" s="199"/>
      <c r="BZ139" s="199"/>
      <c r="CA139" s="199"/>
      <c r="CB139" s="199"/>
      <c r="CC139" s="199"/>
      <c r="CD139" s="199"/>
      <c r="CE139" s="199"/>
      <c r="CF139" s="199"/>
      <c r="CG139" s="199"/>
      <c r="CH139" s="199"/>
      <c r="CI139" s="199"/>
      <c r="CJ139" s="199"/>
      <c r="CK139" s="199"/>
      <c r="CL139" s="199"/>
      <c r="CM139" s="199"/>
      <c r="CN139" s="199"/>
      <c r="CO139" s="199"/>
      <c r="CP139" s="199"/>
      <c r="CQ139" s="199"/>
      <c r="CR139" s="199"/>
      <c r="CS139" s="199"/>
      <c r="CT139" s="199"/>
      <c r="CU139" s="199"/>
      <c r="CV139" s="199"/>
      <c r="CW139" s="199"/>
      <c r="CX139" s="199"/>
      <c r="CY139" s="199"/>
      <c r="CZ139" s="199"/>
      <c r="DA139" s="199"/>
      <c r="DB139" s="199"/>
      <c r="DC139" s="199"/>
      <c r="DD139" s="199"/>
      <c r="DE139" s="199"/>
      <c r="DF139" s="199"/>
      <c r="DG139" s="199"/>
      <c r="DH139" s="199"/>
      <c r="DI139" s="199"/>
      <c r="DJ139" s="199"/>
      <c r="DK139" s="199"/>
      <c r="DL139" s="199"/>
      <c r="DM139" s="199"/>
      <c r="DN139" s="199"/>
      <c r="DO139" s="199"/>
      <c r="DP139" s="199"/>
      <c r="DQ139" s="199"/>
      <c r="DR139" s="199"/>
      <c r="DS139" s="199"/>
      <c r="DT139" s="199"/>
      <c r="DU139" s="199"/>
      <c r="DV139" s="199"/>
      <c r="DW139" s="199"/>
      <c r="DX139" s="199"/>
      <c r="DY139" s="199"/>
      <c r="DZ139" s="199"/>
      <c r="EA139" s="199"/>
      <c r="EB139" s="199"/>
      <c r="EC139" s="199"/>
      <c r="ED139" s="199"/>
      <c r="EE139" s="199"/>
      <c r="EF139" s="199"/>
      <c r="EG139" s="199"/>
      <c r="EH139" s="199"/>
      <c r="EI139" s="199"/>
      <c r="EJ139" s="199"/>
      <c r="EK139" s="199"/>
      <c r="EL139" s="199"/>
      <c r="EM139" s="199"/>
      <c r="EN139" s="199"/>
    </row>
    <row r="140" customFormat="false" ht="15" hidden="false" customHeight="true" outlineLevel="0" collapsed="false">
      <c r="A140" s="183" t="s">
        <v>239</v>
      </c>
      <c r="B140" s="184" t="s">
        <v>121</v>
      </c>
      <c r="C140" s="185" t="n">
        <v>68.92</v>
      </c>
      <c r="D140" s="185" t="n">
        <v>76.83</v>
      </c>
      <c r="E140" s="186" t="n">
        <v>0.82</v>
      </c>
      <c r="F140" s="187" t="n">
        <v>33366.1</v>
      </c>
      <c r="G140" s="188" t="s">
        <v>105</v>
      </c>
      <c r="H140" s="189" t="s">
        <v>116</v>
      </c>
      <c r="I140" s="190" t="n">
        <v>4.40858</v>
      </c>
      <c r="J140" s="191" t="n">
        <v>0.284</v>
      </c>
      <c r="K140" s="192" t="n">
        <v>0.37</v>
      </c>
      <c r="L140" s="192" t="n">
        <v>0.149</v>
      </c>
      <c r="M140" s="192" t="n">
        <v>0.775</v>
      </c>
      <c r="N140" s="192" t="n">
        <v>0.036</v>
      </c>
      <c r="O140" s="192" t="n">
        <v>0.935</v>
      </c>
      <c r="P140" s="193" t="n">
        <v>2.549</v>
      </c>
      <c r="Q140" s="191" t="n">
        <v>0.489</v>
      </c>
      <c r="R140" s="192" t="n">
        <v>0.345</v>
      </c>
      <c r="S140" s="192" t="n">
        <v>0.121</v>
      </c>
      <c r="T140" s="192" t="n">
        <v>0.638</v>
      </c>
      <c r="U140" s="192" t="n">
        <v>0.036</v>
      </c>
      <c r="V140" s="192" t="n">
        <v>1.522</v>
      </c>
      <c r="W140" s="194" t="n">
        <v>3.151</v>
      </c>
      <c r="X140" s="191" t="n">
        <v>0.284</v>
      </c>
      <c r="Y140" s="192" t="n">
        <v>0.37</v>
      </c>
      <c r="Z140" s="192" t="n">
        <v>1.355</v>
      </c>
      <c r="AA140" s="192" t="n">
        <v>0.521</v>
      </c>
      <c r="AB140" s="192" t="n">
        <v>0.036</v>
      </c>
      <c r="AC140" s="195" t="n">
        <v>2.566</v>
      </c>
      <c r="AD140" s="196" t="n">
        <v>-0.585</v>
      </c>
      <c r="AE140" s="197" t="n">
        <v>0.938</v>
      </c>
      <c r="AF140" s="198" t="n">
        <v>1.228</v>
      </c>
      <c r="AG140" s="90"/>
      <c r="AH140" s="90"/>
      <c r="AI140" s="90"/>
      <c r="AJ140" s="90"/>
      <c r="AK140" s="90"/>
      <c r="AL140" s="90"/>
      <c r="AM140" s="90"/>
      <c r="AN140" s="90"/>
      <c r="AO140" s="90"/>
      <c r="AP140" s="90"/>
      <c r="AQ140" s="199"/>
      <c r="AR140" s="199"/>
      <c r="AS140" s="199"/>
      <c r="AT140" s="199"/>
      <c r="AU140" s="199"/>
      <c r="AV140" s="199"/>
      <c r="AW140" s="199"/>
      <c r="AX140" s="199"/>
      <c r="AY140" s="199"/>
      <c r="AZ140" s="199"/>
      <c r="BA140" s="199"/>
      <c r="BB140" s="199"/>
      <c r="BC140" s="199"/>
      <c r="BD140" s="199"/>
      <c r="BE140" s="199"/>
      <c r="BF140" s="199"/>
      <c r="BG140" s="199"/>
      <c r="BH140" s="199"/>
      <c r="BI140" s="199"/>
      <c r="BJ140" s="199"/>
      <c r="BK140" s="199"/>
      <c r="BL140" s="199"/>
      <c r="BM140" s="199"/>
      <c r="BN140" s="199"/>
      <c r="BO140" s="199"/>
      <c r="BP140" s="199"/>
      <c r="BQ140" s="199"/>
      <c r="BR140" s="199"/>
      <c r="BS140" s="199"/>
      <c r="BT140" s="199"/>
      <c r="BU140" s="199"/>
      <c r="BV140" s="199"/>
      <c r="BW140" s="199"/>
      <c r="BX140" s="199"/>
      <c r="BY140" s="199"/>
      <c r="BZ140" s="199"/>
      <c r="CA140" s="199"/>
      <c r="CB140" s="199"/>
      <c r="CC140" s="199"/>
      <c r="CD140" s="199"/>
      <c r="CE140" s="199"/>
      <c r="CF140" s="199"/>
      <c r="CG140" s="199"/>
      <c r="CH140" s="199"/>
      <c r="CI140" s="199"/>
      <c r="CJ140" s="199"/>
      <c r="CK140" s="199"/>
      <c r="CL140" s="199"/>
      <c r="CM140" s="199"/>
      <c r="CN140" s="199"/>
      <c r="CO140" s="199"/>
      <c r="CP140" s="199"/>
      <c r="CQ140" s="199"/>
      <c r="CR140" s="199"/>
      <c r="CS140" s="199"/>
      <c r="CT140" s="199"/>
      <c r="CU140" s="199"/>
      <c r="CV140" s="199"/>
      <c r="CW140" s="199"/>
      <c r="CX140" s="199"/>
      <c r="CY140" s="199"/>
      <c r="CZ140" s="199"/>
      <c r="DA140" s="199"/>
      <c r="DB140" s="199"/>
      <c r="DC140" s="199"/>
      <c r="DD140" s="199"/>
      <c r="DE140" s="199"/>
      <c r="DF140" s="199"/>
      <c r="DG140" s="199"/>
      <c r="DH140" s="199"/>
      <c r="DI140" s="199"/>
      <c r="DJ140" s="199"/>
      <c r="DK140" s="199"/>
      <c r="DL140" s="199"/>
      <c r="DM140" s="199"/>
      <c r="DN140" s="199"/>
      <c r="DO140" s="199"/>
      <c r="DP140" s="199"/>
      <c r="DQ140" s="199"/>
      <c r="DR140" s="199"/>
      <c r="DS140" s="199"/>
      <c r="DT140" s="199"/>
      <c r="DU140" s="199"/>
      <c r="DV140" s="199"/>
      <c r="DW140" s="199"/>
      <c r="DX140" s="199"/>
      <c r="DY140" s="199"/>
      <c r="DZ140" s="199"/>
      <c r="EA140" s="199"/>
      <c r="EB140" s="199"/>
      <c r="EC140" s="199"/>
      <c r="ED140" s="199"/>
      <c r="EE140" s="199"/>
      <c r="EF140" s="199"/>
      <c r="EG140" s="199"/>
      <c r="EH140" s="199"/>
      <c r="EI140" s="199"/>
      <c r="EJ140" s="199"/>
      <c r="EK140" s="199"/>
      <c r="EL140" s="199"/>
      <c r="EM140" s="199"/>
      <c r="EN140" s="199"/>
    </row>
    <row r="141" customFormat="false" ht="15" hidden="false" customHeight="true" outlineLevel="0" collapsed="false">
      <c r="A141" s="183" t="s">
        <v>240</v>
      </c>
      <c r="B141" s="184" t="s">
        <v>121</v>
      </c>
      <c r="C141" s="185" t="n">
        <v>51.97</v>
      </c>
      <c r="D141" s="185" t="n">
        <v>65.96</v>
      </c>
      <c r="E141" s="186" t="n">
        <v>0.568</v>
      </c>
      <c r="F141" s="187" t="n">
        <v>2740.73</v>
      </c>
      <c r="G141" s="188" t="s">
        <v>104</v>
      </c>
      <c r="H141" s="189" t="s">
        <v>114</v>
      </c>
      <c r="I141" s="190" t="n">
        <v>10.1426</v>
      </c>
      <c r="J141" s="191" t="n">
        <v>0.282</v>
      </c>
      <c r="K141" s="192" t="n">
        <v>0</v>
      </c>
      <c r="L141" s="192" t="n">
        <v>0.498</v>
      </c>
      <c r="M141" s="192" t="n">
        <v>0.546</v>
      </c>
      <c r="N141" s="192" t="n">
        <v>0.112</v>
      </c>
      <c r="O141" s="192" t="n">
        <v>0.223</v>
      </c>
      <c r="P141" s="193" t="n">
        <v>1.661</v>
      </c>
      <c r="Q141" s="191" t="n">
        <v>0.241</v>
      </c>
      <c r="R141" s="192" t="n">
        <v>0.029</v>
      </c>
      <c r="S141" s="192" t="n">
        <v>0.315</v>
      </c>
      <c r="T141" s="192" t="n">
        <v>0.335</v>
      </c>
      <c r="U141" s="192" t="n">
        <v>0.112</v>
      </c>
      <c r="V141" s="192" t="n">
        <v>0.206</v>
      </c>
      <c r="W141" s="194" t="n">
        <v>1.237</v>
      </c>
      <c r="X141" s="191" t="n">
        <v>0.282</v>
      </c>
      <c r="Y141" s="192" t="n">
        <v>0.031</v>
      </c>
      <c r="Z141" s="192" t="n">
        <v>2.008</v>
      </c>
      <c r="AA141" s="192" t="n">
        <v>0.511</v>
      </c>
      <c r="AB141" s="192" t="n">
        <v>0.112</v>
      </c>
      <c r="AC141" s="195" t="n">
        <v>2.945</v>
      </c>
      <c r="AD141" s="196" t="n">
        <v>1.708</v>
      </c>
      <c r="AE141" s="197" t="n">
        <v>0.368</v>
      </c>
      <c r="AF141" s="198" t="n">
        <v>0.42</v>
      </c>
      <c r="AG141" s="90"/>
      <c r="AH141" s="90"/>
      <c r="AI141" s="90"/>
      <c r="AJ141" s="90"/>
      <c r="AK141" s="90"/>
      <c r="AL141" s="90"/>
      <c r="AM141" s="90"/>
      <c r="AN141" s="90"/>
      <c r="AO141" s="90"/>
      <c r="AP141" s="90"/>
      <c r="AQ141" s="199"/>
      <c r="AR141" s="199"/>
      <c r="AS141" s="199"/>
      <c r="AT141" s="199"/>
      <c r="AU141" s="199"/>
      <c r="AV141" s="199"/>
      <c r="AW141" s="199"/>
      <c r="AX141" s="199"/>
      <c r="AY141" s="199"/>
      <c r="AZ141" s="199"/>
      <c r="BA141" s="199"/>
      <c r="BB141" s="199"/>
      <c r="BC141" s="199"/>
      <c r="BD141" s="199"/>
      <c r="BE141" s="199"/>
      <c r="BF141" s="199"/>
      <c r="BG141" s="199"/>
      <c r="BH141" s="199"/>
      <c r="BI141" s="199"/>
      <c r="BJ141" s="199"/>
      <c r="BK141" s="199"/>
      <c r="BL141" s="199"/>
      <c r="BM141" s="199"/>
      <c r="BN141" s="199"/>
      <c r="BO141" s="199"/>
      <c r="BP141" s="199"/>
      <c r="BQ141" s="199"/>
      <c r="BR141" s="199"/>
      <c r="BS141" s="199"/>
      <c r="BT141" s="199"/>
      <c r="BU141" s="199"/>
      <c r="BV141" s="199"/>
      <c r="BW141" s="199"/>
      <c r="BX141" s="199"/>
      <c r="BY141" s="199"/>
      <c r="BZ141" s="199"/>
      <c r="CA141" s="199"/>
      <c r="CB141" s="199"/>
      <c r="CC141" s="199"/>
      <c r="CD141" s="199"/>
      <c r="CE141" s="199"/>
      <c r="CF141" s="199"/>
      <c r="CG141" s="199"/>
      <c r="CH141" s="199"/>
      <c r="CI141" s="199"/>
      <c r="CJ141" s="199"/>
      <c r="CK141" s="199"/>
      <c r="CL141" s="199"/>
      <c r="CM141" s="199"/>
      <c r="CN141" s="199"/>
      <c r="CO141" s="199"/>
      <c r="CP141" s="199"/>
      <c r="CQ141" s="199"/>
      <c r="CR141" s="199"/>
      <c r="CS141" s="199"/>
      <c r="CT141" s="199"/>
      <c r="CU141" s="199"/>
      <c r="CV141" s="199"/>
      <c r="CW141" s="199"/>
      <c r="CX141" s="199"/>
      <c r="CY141" s="199"/>
      <c r="CZ141" s="199"/>
      <c r="DA141" s="199"/>
      <c r="DB141" s="199"/>
      <c r="DC141" s="199"/>
      <c r="DD141" s="199"/>
      <c r="DE141" s="199"/>
      <c r="DF141" s="199"/>
      <c r="DG141" s="199"/>
      <c r="DH141" s="199"/>
      <c r="DI141" s="199"/>
      <c r="DJ141" s="199"/>
      <c r="DK141" s="199"/>
      <c r="DL141" s="199"/>
      <c r="DM141" s="199"/>
      <c r="DN141" s="199"/>
      <c r="DO141" s="199"/>
      <c r="DP141" s="199"/>
      <c r="DQ141" s="199"/>
      <c r="DR141" s="199"/>
      <c r="DS141" s="199"/>
      <c r="DT141" s="199"/>
      <c r="DU141" s="199"/>
      <c r="DV141" s="199"/>
      <c r="DW141" s="199"/>
      <c r="DX141" s="199"/>
      <c r="DY141" s="199"/>
      <c r="DZ141" s="199"/>
      <c r="EA141" s="199"/>
      <c r="EB141" s="199"/>
      <c r="EC141" s="199"/>
      <c r="ED141" s="199"/>
      <c r="EE141" s="199"/>
      <c r="EF141" s="199"/>
      <c r="EG141" s="199"/>
      <c r="EH141" s="199"/>
      <c r="EI141" s="199"/>
      <c r="EJ141" s="199"/>
      <c r="EK141" s="199"/>
      <c r="EL141" s="199"/>
      <c r="EM141" s="199"/>
      <c r="EN141" s="199"/>
    </row>
    <row r="142" customFormat="false" ht="15" hidden="false" customHeight="true" outlineLevel="0" collapsed="false">
      <c r="A142" s="183" t="s">
        <v>241</v>
      </c>
      <c r="B142" s="184" t="s">
        <v>121</v>
      </c>
      <c r="C142" s="185" t="n">
        <v>72</v>
      </c>
      <c r="D142" s="185" t="n">
        <v>73.39</v>
      </c>
      <c r="E142" s="186" t="n">
        <v>0.762</v>
      </c>
      <c r="F142" s="187" t="n">
        <v>13285.9</v>
      </c>
      <c r="G142" s="188" t="s">
        <v>110</v>
      </c>
      <c r="H142" s="189" t="s">
        <v>116</v>
      </c>
      <c r="I142" s="190" t="n">
        <v>34.0496</v>
      </c>
      <c r="J142" s="191" t="n">
        <v>0.55</v>
      </c>
      <c r="K142" s="192" t="n">
        <v>0.456</v>
      </c>
      <c r="L142" s="192" t="n">
        <v>0.108</v>
      </c>
      <c r="M142" s="192" t="n">
        <v>0.475</v>
      </c>
      <c r="N142" s="192" t="n">
        <v>0.056</v>
      </c>
      <c r="O142" s="192" t="n">
        <v>0.629</v>
      </c>
      <c r="P142" s="193" t="n">
        <v>2.274</v>
      </c>
      <c r="Q142" s="191" t="n">
        <v>0.67</v>
      </c>
      <c r="R142" s="192" t="n">
        <v>0.458</v>
      </c>
      <c r="S142" s="192" t="n">
        <v>0.167</v>
      </c>
      <c r="T142" s="192" t="n">
        <v>0.316</v>
      </c>
      <c r="U142" s="192" t="n">
        <v>0.056</v>
      </c>
      <c r="V142" s="192" t="n">
        <v>0.802</v>
      </c>
      <c r="W142" s="194" t="n">
        <v>2.469</v>
      </c>
      <c r="X142" s="191" t="n">
        <v>0.55</v>
      </c>
      <c r="Y142" s="192" t="n">
        <v>0.456</v>
      </c>
      <c r="Z142" s="192" t="n">
        <v>2.41</v>
      </c>
      <c r="AA142" s="192" t="n">
        <v>0.178</v>
      </c>
      <c r="AB142" s="192" t="n">
        <v>0.056</v>
      </c>
      <c r="AC142" s="195" t="n">
        <v>3.65</v>
      </c>
      <c r="AD142" s="196" t="n">
        <v>1.181</v>
      </c>
      <c r="AE142" s="197" t="n">
        <v>0.735</v>
      </c>
      <c r="AF142" s="198" t="n">
        <v>0.676</v>
      </c>
      <c r="AG142" s="90"/>
      <c r="AH142" s="90"/>
      <c r="AI142" s="90"/>
      <c r="AJ142" s="90"/>
      <c r="AK142" s="90"/>
      <c r="AL142" s="90"/>
      <c r="AM142" s="90"/>
      <c r="AN142" s="90"/>
      <c r="AO142" s="90"/>
      <c r="AP142" s="90"/>
      <c r="AQ142" s="199"/>
      <c r="AR142" s="199"/>
      <c r="AS142" s="199"/>
      <c r="AT142" s="199"/>
      <c r="AU142" s="199"/>
      <c r="AV142" s="199"/>
      <c r="AW142" s="199"/>
      <c r="AX142" s="199"/>
      <c r="AY142" s="199"/>
      <c r="AZ142" s="199"/>
      <c r="BA142" s="199"/>
      <c r="BB142" s="199"/>
      <c r="BC142" s="199"/>
      <c r="BD142" s="199"/>
      <c r="BE142" s="199"/>
      <c r="BF142" s="199"/>
      <c r="BG142" s="199"/>
      <c r="BH142" s="199"/>
      <c r="BI142" s="199"/>
      <c r="BJ142" s="199"/>
      <c r="BK142" s="199"/>
      <c r="BL142" s="199"/>
      <c r="BM142" s="199"/>
      <c r="BN142" s="199"/>
      <c r="BO142" s="199"/>
      <c r="BP142" s="199"/>
      <c r="BQ142" s="199"/>
      <c r="BR142" s="199"/>
      <c r="BS142" s="199"/>
      <c r="BT142" s="199"/>
      <c r="BU142" s="199"/>
      <c r="BV142" s="199"/>
      <c r="BW142" s="199"/>
      <c r="BX142" s="199"/>
      <c r="BY142" s="199"/>
      <c r="BZ142" s="199"/>
      <c r="CA142" s="199"/>
      <c r="CB142" s="199"/>
      <c r="CC142" s="199"/>
      <c r="CD142" s="199"/>
      <c r="CE142" s="199"/>
      <c r="CF142" s="199"/>
      <c r="CG142" s="199"/>
      <c r="CH142" s="199"/>
      <c r="CI142" s="199"/>
      <c r="CJ142" s="199"/>
      <c r="CK142" s="199"/>
      <c r="CL142" s="199"/>
      <c r="CM142" s="199"/>
      <c r="CN142" s="199"/>
      <c r="CO142" s="199"/>
      <c r="CP142" s="199"/>
      <c r="CQ142" s="199"/>
      <c r="CR142" s="199"/>
      <c r="CS142" s="199"/>
      <c r="CT142" s="199"/>
      <c r="CU142" s="199"/>
      <c r="CV142" s="199"/>
      <c r="CW142" s="199"/>
      <c r="CX142" s="199"/>
      <c r="CY142" s="199"/>
      <c r="CZ142" s="199"/>
      <c r="DA142" s="199"/>
      <c r="DB142" s="199"/>
      <c r="DC142" s="199"/>
      <c r="DD142" s="199"/>
      <c r="DE142" s="199"/>
      <c r="DF142" s="199"/>
      <c r="DG142" s="199"/>
      <c r="DH142" s="199"/>
      <c r="DI142" s="199"/>
      <c r="DJ142" s="199"/>
      <c r="DK142" s="199"/>
      <c r="DL142" s="199"/>
      <c r="DM142" s="199"/>
      <c r="DN142" s="199"/>
      <c r="DO142" s="199"/>
      <c r="DP142" s="199"/>
      <c r="DQ142" s="199"/>
      <c r="DR142" s="199"/>
      <c r="DS142" s="199"/>
      <c r="DT142" s="199"/>
      <c r="DU142" s="199"/>
      <c r="DV142" s="199"/>
      <c r="DW142" s="199"/>
      <c r="DX142" s="199"/>
      <c r="DY142" s="199"/>
      <c r="DZ142" s="199"/>
      <c r="EA142" s="199"/>
      <c r="EB142" s="199"/>
      <c r="EC142" s="199"/>
      <c r="ED142" s="199"/>
      <c r="EE142" s="199"/>
      <c r="EF142" s="199"/>
      <c r="EG142" s="199"/>
      <c r="EH142" s="199"/>
      <c r="EI142" s="199"/>
      <c r="EJ142" s="199"/>
      <c r="EK142" s="199"/>
      <c r="EL142" s="199"/>
      <c r="EM142" s="199"/>
      <c r="EN142" s="199"/>
    </row>
    <row r="143" customFormat="false" ht="15" hidden="false" customHeight="true" outlineLevel="0" collapsed="false">
      <c r="A143" s="183" t="s">
        <v>242</v>
      </c>
      <c r="B143" s="184" t="s">
        <v>121</v>
      </c>
      <c r="C143" s="185" t="n">
        <v>67.06</v>
      </c>
      <c r="D143" s="185" t="n">
        <v>72.19</v>
      </c>
      <c r="E143" s="186" t="n">
        <v>0.71</v>
      </c>
      <c r="F143" s="187" t="n">
        <v>8888.77</v>
      </c>
      <c r="G143" s="188" t="s">
        <v>104</v>
      </c>
      <c r="H143" s="189" t="s">
        <v>114</v>
      </c>
      <c r="I143" s="190" t="n">
        <v>115.559</v>
      </c>
      <c r="J143" s="191" t="n">
        <v>0.2</v>
      </c>
      <c r="K143" s="192" t="n">
        <v>0.004</v>
      </c>
      <c r="L143" s="192" t="n">
        <v>0.061</v>
      </c>
      <c r="M143" s="192" t="n">
        <v>0.16</v>
      </c>
      <c r="N143" s="192" t="n">
        <v>0.04</v>
      </c>
      <c r="O143" s="192" t="n">
        <v>0.453</v>
      </c>
      <c r="P143" s="193" t="n">
        <v>0.918</v>
      </c>
      <c r="Q143" s="191" t="n">
        <v>0.305</v>
      </c>
      <c r="R143" s="192" t="n">
        <v>0.048</v>
      </c>
      <c r="S143" s="192" t="n">
        <v>0.098</v>
      </c>
      <c r="T143" s="192" t="n">
        <v>0.182</v>
      </c>
      <c r="U143" s="192" t="n">
        <v>0.04</v>
      </c>
      <c r="V143" s="192" t="n">
        <v>0.596</v>
      </c>
      <c r="W143" s="194" t="n">
        <v>1.269</v>
      </c>
      <c r="X143" s="191" t="n">
        <v>0.2</v>
      </c>
      <c r="Y143" s="192" t="n">
        <v>0.013</v>
      </c>
      <c r="Z143" s="192" t="n">
        <v>0.075</v>
      </c>
      <c r="AA143" s="192" t="n">
        <v>0.056</v>
      </c>
      <c r="AB143" s="192" t="n">
        <v>0.04</v>
      </c>
      <c r="AC143" s="195" t="n">
        <v>0.384</v>
      </c>
      <c r="AD143" s="196" t="n">
        <v>-0.885</v>
      </c>
      <c r="AE143" s="197" t="n">
        <v>0.378</v>
      </c>
      <c r="AF143" s="198" t="n">
        <v>3.305</v>
      </c>
      <c r="AG143" s="90"/>
      <c r="AH143" s="90"/>
      <c r="AI143" s="90"/>
      <c r="AJ143" s="90"/>
      <c r="AK143" s="90"/>
      <c r="AL143" s="90"/>
      <c r="AM143" s="90"/>
      <c r="AN143" s="90"/>
      <c r="AO143" s="90"/>
      <c r="AP143" s="90"/>
      <c r="AQ143" s="199"/>
      <c r="AR143" s="199"/>
      <c r="AS143" s="199"/>
      <c r="AT143" s="199"/>
      <c r="AU143" s="199"/>
      <c r="AV143" s="199"/>
      <c r="AW143" s="199"/>
      <c r="AX143" s="199"/>
      <c r="AY143" s="199"/>
      <c r="AZ143" s="199"/>
      <c r="BA143" s="199"/>
      <c r="BB143" s="199"/>
      <c r="BC143" s="199"/>
      <c r="BD143" s="199"/>
      <c r="BE143" s="199"/>
      <c r="BF143" s="199"/>
      <c r="BG143" s="199"/>
      <c r="BH143" s="199"/>
      <c r="BI143" s="199"/>
      <c r="BJ143" s="199"/>
      <c r="BK143" s="199"/>
      <c r="BL143" s="199"/>
      <c r="BM143" s="199"/>
      <c r="BN143" s="199"/>
      <c r="BO143" s="199"/>
      <c r="BP143" s="199"/>
      <c r="BQ143" s="199"/>
      <c r="BR143" s="199"/>
      <c r="BS143" s="199"/>
      <c r="BT143" s="199"/>
      <c r="BU143" s="199"/>
      <c r="BV143" s="199"/>
      <c r="BW143" s="199"/>
      <c r="BX143" s="199"/>
      <c r="BY143" s="199"/>
      <c r="BZ143" s="199"/>
      <c r="CA143" s="199"/>
      <c r="CB143" s="199"/>
      <c r="CC143" s="199"/>
      <c r="CD143" s="199"/>
      <c r="CE143" s="199"/>
      <c r="CF143" s="199"/>
      <c r="CG143" s="199"/>
      <c r="CH143" s="199"/>
      <c r="CI143" s="199"/>
      <c r="CJ143" s="199"/>
      <c r="CK143" s="199"/>
      <c r="CL143" s="199"/>
      <c r="CM143" s="199"/>
      <c r="CN143" s="199"/>
      <c r="CO143" s="199"/>
      <c r="CP143" s="199"/>
      <c r="CQ143" s="199"/>
      <c r="CR143" s="199"/>
      <c r="CS143" s="199"/>
      <c r="CT143" s="199"/>
      <c r="CU143" s="199"/>
      <c r="CV143" s="199"/>
      <c r="CW143" s="199"/>
      <c r="CX143" s="199"/>
      <c r="CY143" s="199"/>
      <c r="CZ143" s="199"/>
      <c r="DA143" s="199"/>
      <c r="DB143" s="199"/>
      <c r="DC143" s="199"/>
      <c r="DD143" s="199"/>
      <c r="DE143" s="199"/>
      <c r="DF143" s="199"/>
      <c r="DG143" s="199"/>
      <c r="DH143" s="199"/>
      <c r="DI143" s="199"/>
      <c r="DJ143" s="199"/>
      <c r="DK143" s="199"/>
      <c r="DL143" s="199"/>
      <c r="DM143" s="199"/>
      <c r="DN143" s="199"/>
      <c r="DO143" s="199"/>
      <c r="DP143" s="199"/>
      <c r="DQ143" s="199"/>
      <c r="DR143" s="199"/>
      <c r="DS143" s="199"/>
      <c r="DT143" s="199"/>
      <c r="DU143" s="199"/>
      <c r="DV143" s="199"/>
      <c r="DW143" s="199"/>
      <c r="DX143" s="199"/>
      <c r="DY143" s="199"/>
      <c r="DZ143" s="199"/>
      <c r="EA143" s="199"/>
      <c r="EB143" s="199"/>
      <c r="EC143" s="199"/>
      <c r="ED143" s="199"/>
      <c r="EE143" s="199"/>
      <c r="EF143" s="199"/>
      <c r="EG143" s="199"/>
      <c r="EH143" s="199"/>
      <c r="EI143" s="199"/>
      <c r="EJ143" s="199"/>
      <c r="EK143" s="199"/>
      <c r="EL143" s="199"/>
      <c r="EM143" s="199"/>
      <c r="EN143" s="199"/>
    </row>
    <row r="144" customFormat="false" ht="15" hidden="false" customHeight="true" outlineLevel="0" collapsed="false">
      <c r="A144" s="183" t="s">
        <v>243</v>
      </c>
      <c r="B144" s="184" t="s">
        <v>121</v>
      </c>
      <c r="C144" s="185" t="n">
        <v>81.56</v>
      </c>
      <c r="D144" s="185" t="n">
        <v>77.3</v>
      </c>
      <c r="E144" s="186" t="n">
        <v>0.881</v>
      </c>
      <c r="F144" s="187" t="n">
        <v>36990.2</v>
      </c>
      <c r="G144" s="188" t="s">
        <v>106</v>
      </c>
      <c r="H144" s="189" t="s">
        <v>118</v>
      </c>
      <c r="I144" s="190" t="n">
        <v>39.8571</v>
      </c>
      <c r="J144" s="191" t="n">
        <v>1.024</v>
      </c>
      <c r="K144" s="192" t="n">
        <v>0.073</v>
      </c>
      <c r="L144" s="192" t="n">
        <v>0.751</v>
      </c>
      <c r="M144" s="192" t="n">
        <v>0.027</v>
      </c>
      <c r="N144" s="192" t="n">
        <v>0.146</v>
      </c>
      <c r="O144" s="192" t="n">
        <v>2.633</v>
      </c>
      <c r="P144" s="193" t="n">
        <v>4.655</v>
      </c>
      <c r="Q144" s="191" t="n">
        <v>0.967</v>
      </c>
      <c r="R144" s="192" t="n">
        <v>0.037</v>
      </c>
      <c r="S144" s="192" t="n">
        <v>0.959</v>
      </c>
      <c r="T144" s="192" t="n">
        <v>0.102</v>
      </c>
      <c r="U144" s="192" t="n">
        <v>0.146</v>
      </c>
      <c r="V144" s="192" t="n">
        <v>2.685</v>
      </c>
      <c r="W144" s="194" t="n">
        <v>4.896</v>
      </c>
      <c r="X144" s="191" t="n">
        <v>1.024</v>
      </c>
      <c r="Y144" s="192" t="n">
        <v>0.073</v>
      </c>
      <c r="Z144" s="192" t="n">
        <v>0.707</v>
      </c>
      <c r="AA144" s="192" t="n">
        <v>0.104</v>
      </c>
      <c r="AB144" s="192" t="n">
        <v>0.146</v>
      </c>
      <c r="AC144" s="195" t="n">
        <v>2.054</v>
      </c>
      <c r="AD144" s="196" t="n">
        <v>-2.842</v>
      </c>
      <c r="AE144" s="197" t="n">
        <v>1.458</v>
      </c>
      <c r="AF144" s="198" t="n">
        <v>2.384</v>
      </c>
      <c r="AG144" s="90"/>
      <c r="AH144" s="90"/>
      <c r="AI144" s="90"/>
      <c r="AJ144" s="90"/>
      <c r="AK144" s="90"/>
      <c r="AL144" s="90"/>
      <c r="AM144" s="90"/>
      <c r="AN144" s="90"/>
      <c r="AO144" s="90"/>
      <c r="AP144" s="90"/>
      <c r="AQ144" s="199"/>
      <c r="AR144" s="199"/>
      <c r="AS144" s="199"/>
      <c r="AT144" s="199"/>
      <c r="AU144" s="199"/>
      <c r="AV144" s="199"/>
      <c r="AW144" s="199"/>
      <c r="AX144" s="199"/>
      <c r="AY144" s="199"/>
      <c r="AZ144" s="199"/>
      <c r="BA144" s="199"/>
      <c r="BB144" s="199"/>
      <c r="BC144" s="199"/>
      <c r="BD144" s="199"/>
      <c r="BE144" s="199"/>
      <c r="BF144" s="199"/>
      <c r="BG144" s="199"/>
      <c r="BH144" s="199"/>
      <c r="BI144" s="199"/>
      <c r="BJ144" s="199"/>
      <c r="BK144" s="199"/>
      <c r="BL144" s="199"/>
      <c r="BM144" s="199"/>
      <c r="BN144" s="199"/>
      <c r="BO144" s="199"/>
      <c r="BP144" s="199"/>
      <c r="BQ144" s="199"/>
      <c r="BR144" s="199"/>
      <c r="BS144" s="199"/>
      <c r="BT144" s="199"/>
      <c r="BU144" s="199"/>
      <c r="BV144" s="199"/>
      <c r="BW144" s="199"/>
      <c r="BX144" s="199"/>
      <c r="BY144" s="199"/>
      <c r="BZ144" s="199"/>
      <c r="CA144" s="199"/>
      <c r="CB144" s="199"/>
      <c r="CC144" s="199"/>
      <c r="CD144" s="199"/>
      <c r="CE144" s="199"/>
      <c r="CF144" s="199"/>
      <c r="CG144" s="199"/>
      <c r="CH144" s="199"/>
      <c r="CI144" s="199"/>
      <c r="CJ144" s="199"/>
      <c r="CK144" s="199"/>
      <c r="CL144" s="199"/>
      <c r="CM144" s="199"/>
      <c r="CN144" s="199"/>
      <c r="CO144" s="199"/>
      <c r="CP144" s="199"/>
      <c r="CQ144" s="199"/>
      <c r="CR144" s="199"/>
      <c r="CS144" s="199"/>
      <c r="CT144" s="199"/>
      <c r="CU144" s="199"/>
      <c r="CV144" s="199"/>
      <c r="CW144" s="199"/>
      <c r="CX144" s="199"/>
      <c r="CY144" s="199"/>
      <c r="CZ144" s="199"/>
      <c r="DA144" s="199"/>
      <c r="DB144" s="199"/>
      <c r="DC144" s="199"/>
      <c r="DD144" s="199"/>
      <c r="DE144" s="199"/>
      <c r="DF144" s="199"/>
      <c r="DG144" s="199"/>
      <c r="DH144" s="199"/>
      <c r="DI144" s="199"/>
      <c r="DJ144" s="199"/>
      <c r="DK144" s="199"/>
      <c r="DL144" s="199"/>
      <c r="DM144" s="199"/>
      <c r="DN144" s="199"/>
      <c r="DO144" s="199"/>
      <c r="DP144" s="199"/>
      <c r="DQ144" s="199"/>
      <c r="DR144" s="199"/>
      <c r="DS144" s="199"/>
      <c r="DT144" s="199"/>
      <c r="DU144" s="199"/>
      <c r="DV144" s="199"/>
      <c r="DW144" s="199"/>
      <c r="DX144" s="199"/>
      <c r="DY144" s="199"/>
      <c r="DZ144" s="199"/>
      <c r="EA144" s="199"/>
      <c r="EB144" s="199"/>
      <c r="EC144" s="199"/>
      <c r="ED144" s="199"/>
      <c r="EE144" s="199"/>
      <c r="EF144" s="199"/>
      <c r="EG144" s="199"/>
      <c r="EH144" s="199"/>
      <c r="EI144" s="199"/>
      <c r="EJ144" s="199"/>
      <c r="EK144" s="199"/>
      <c r="EL144" s="199"/>
      <c r="EM144" s="199"/>
      <c r="EN144" s="199"/>
    </row>
    <row r="145" customFormat="false" ht="15" hidden="false" customHeight="true" outlineLevel="0" collapsed="false">
      <c r="A145" s="183" t="s">
        <v>244</v>
      </c>
      <c r="B145" s="184" t="s">
        <v>121</v>
      </c>
      <c r="C145" s="185" t="n">
        <v>80.24</v>
      </c>
      <c r="D145" s="185" t="n">
        <v>81.58</v>
      </c>
      <c r="E145" s="186" t="n">
        <v>0.874</v>
      </c>
      <c r="F145" s="187" t="n">
        <v>36197.8</v>
      </c>
      <c r="G145" s="188" t="s">
        <v>106</v>
      </c>
      <c r="H145" s="189" t="s">
        <v>118</v>
      </c>
      <c r="I145" s="190" t="n">
        <v>10.2709</v>
      </c>
      <c r="J145" s="191" t="n">
        <v>0.361</v>
      </c>
      <c r="K145" s="192" t="n">
        <v>0.189</v>
      </c>
      <c r="L145" s="192" t="n">
        <v>0.94</v>
      </c>
      <c r="M145" s="192" t="n">
        <v>0.219</v>
      </c>
      <c r="N145" s="192" t="n">
        <v>0.052</v>
      </c>
      <c r="O145" s="192" t="n">
        <v>1.315</v>
      </c>
      <c r="P145" s="193" t="n">
        <v>3.077</v>
      </c>
      <c r="Q145" s="191" t="n">
        <v>0.772</v>
      </c>
      <c r="R145" s="192" t="n">
        <v>0.439</v>
      </c>
      <c r="S145" s="192" t="n">
        <v>0.464</v>
      </c>
      <c r="T145" s="192" t="n">
        <v>0.38</v>
      </c>
      <c r="U145" s="192" t="n">
        <v>0.052</v>
      </c>
      <c r="V145" s="192" t="n">
        <v>2.268</v>
      </c>
      <c r="W145" s="194" t="n">
        <v>4.376</v>
      </c>
      <c r="X145" s="191" t="n">
        <v>0.361</v>
      </c>
      <c r="Y145" s="192" t="n">
        <v>0.189</v>
      </c>
      <c r="Z145" s="192" t="n">
        <v>0.86</v>
      </c>
      <c r="AA145" s="192" t="n">
        <v>0.074</v>
      </c>
      <c r="AB145" s="192" t="n">
        <v>0.052</v>
      </c>
      <c r="AC145" s="195" t="n">
        <v>1.536</v>
      </c>
      <c r="AD145" s="196" t="n">
        <v>-2.84</v>
      </c>
      <c r="AE145" s="197" t="n">
        <v>1.303</v>
      </c>
      <c r="AF145" s="198" t="n">
        <v>2.849</v>
      </c>
      <c r="AG145" s="90"/>
      <c r="AH145" s="90"/>
      <c r="AI145" s="90"/>
      <c r="AJ145" s="90"/>
      <c r="AK145" s="90"/>
      <c r="AL145" s="90"/>
      <c r="AM145" s="90"/>
      <c r="AN145" s="90"/>
      <c r="AO145" s="90"/>
      <c r="AP145" s="90"/>
      <c r="AQ145" s="199"/>
      <c r="AR145" s="199"/>
      <c r="AS145" s="199"/>
      <c r="AT145" s="199"/>
      <c r="AU145" s="199"/>
      <c r="AV145" s="199"/>
      <c r="AW145" s="199"/>
      <c r="AX145" s="199"/>
      <c r="AY145" s="199"/>
      <c r="AZ145" s="199"/>
      <c r="BA145" s="199"/>
      <c r="BB145" s="199"/>
      <c r="BC145" s="199"/>
      <c r="BD145" s="199"/>
      <c r="BE145" s="199"/>
      <c r="BF145" s="199"/>
      <c r="BG145" s="199"/>
      <c r="BH145" s="199"/>
      <c r="BI145" s="199"/>
      <c r="BJ145" s="199"/>
      <c r="BK145" s="199"/>
      <c r="BL145" s="199"/>
      <c r="BM145" s="199"/>
      <c r="BN145" s="199"/>
      <c r="BO145" s="199"/>
      <c r="BP145" s="199"/>
      <c r="BQ145" s="199"/>
      <c r="BR145" s="199"/>
      <c r="BS145" s="199"/>
      <c r="BT145" s="199"/>
      <c r="BU145" s="199"/>
      <c r="BV145" s="199"/>
      <c r="BW145" s="199"/>
      <c r="BX145" s="199"/>
      <c r="BY145" s="199"/>
      <c r="BZ145" s="199"/>
      <c r="CA145" s="199"/>
      <c r="CB145" s="199"/>
      <c r="CC145" s="199"/>
      <c r="CD145" s="199"/>
      <c r="CE145" s="199"/>
      <c r="CF145" s="199"/>
      <c r="CG145" s="199"/>
      <c r="CH145" s="199"/>
      <c r="CI145" s="199"/>
      <c r="CJ145" s="199"/>
      <c r="CK145" s="199"/>
      <c r="CL145" s="199"/>
      <c r="CM145" s="199"/>
      <c r="CN145" s="199"/>
      <c r="CO145" s="199"/>
      <c r="CP145" s="199"/>
      <c r="CQ145" s="199"/>
      <c r="CR145" s="199"/>
      <c r="CS145" s="199"/>
      <c r="CT145" s="199"/>
      <c r="CU145" s="199"/>
      <c r="CV145" s="199"/>
      <c r="CW145" s="199"/>
      <c r="CX145" s="199"/>
      <c r="CY145" s="199"/>
      <c r="CZ145" s="199"/>
      <c r="DA145" s="199"/>
      <c r="DB145" s="199"/>
      <c r="DC145" s="199"/>
      <c r="DD145" s="199"/>
      <c r="DE145" s="199"/>
      <c r="DF145" s="199"/>
      <c r="DG145" s="199"/>
      <c r="DH145" s="199"/>
      <c r="DI145" s="199"/>
      <c r="DJ145" s="199"/>
      <c r="DK145" s="199"/>
      <c r="DL145" s="199"/>
      <c r="DM145" s="199"/>
      <c r="DN145" s="199"/>
      <c r="DO145" s="199"/>
      <c r="DP145" s="199"/>
      <c r="DQ145" s="199"/>
      <c r="DR145" s="199"/>
      <c r="DS145" s="199"/>
      <c r="DT145" s="199"/>
      <c r="DU145" s="199"/>
      <c r="DV145" s="199"/>
      <c r="DW145" s="199"/>
      <c r="DX145" s="199"/>
      <c r="DY145" s="199"/>
      <c r="DZ145" s="199"/>
      <c r="EA145" s="199"/>
      <c r="EB145" s="199"/>
      <c r="EC145" s="199"/>
      <c r="ED145" s="199"/>
      <c r="EE145" s="199"/>
      <c r="EF145" s="199"/>
      <c r="EG145" s="199"/>
      <c r="EH145" s="199"/>
      <c r="EI145" s="199"/>
      <c r="EJ145" s="199"/>
      <c r="EK145" s="199"/>
      <c r="EL145" s="199"/>
      <c r="EM145" s="199"/>
      <c r="EN145" s="199"/>
    </row>
    <row r="146" customFormat="false" ht="15" hidden="false" customHeight="true" outlineLevel="0" collapsed="false">
      <c r="A146" s="183" t="s">
        <v>245</v>
      </c>
      <c r="B146" s="184" t="s">
        <v>121</v>
      </c>
      <c r="C146" s="185" t="n">
        <v>62.36</v>
      </c>
      <c r="D146" s="185" t="n">
        <v>81.56</v>
      </c>
      <c r="E146" s="186" t="n">
        <v>0.875</v>
      </c>
      <c r="F146" s="187" t="n">
        <v>88742.2</v>
      </c>
      <c r="G146" s="188" t="s">
        <v>107</v>
      </c>
      <c r="H146" s="189" t="s">
        <v>118</v>
      </c>
      <c r="I146" s="190" t="n">
        <v>2.69512</v>
      </c>
      <c r="J146" s="191" t="n">
        <v>0.033</v>
      </c>
      <c r="K146" s="192" t="n">
        <v>0</v>
      </c>
      <c r="L146" s="192" t="n">
        <v>0.001</v>
      </c>
      <c r="M146" s="192" t="n">
        <v>0.092</v>
      </c>
      <c r="N146" s="192" t="n">
        <v>0.034</v>
      </c>
      <c r="O146" s="192" t="n">
        <v>13.687</v>
      </c>
      <c r="P146" s="193" t="n">
        <v>13.847</v>
      </c>
      <c r="Q146" s="191" t="n">
        <v>0.731</v>
      </c>
      <c r="R146" s="192" t="n">
        <v>0.453</v>
      </c>
      <c r="S146" s="192" t="n">
        <v>0.196</v>
      </c>
      <c r="T146" s="192" t="n">
        <v>0.174</v>
      </c>
      <c r="U146" s="192" t="n">
        <v>0.034</v>
      </c>
      <c r="V146" s="192" t="n">
        <v>13.393</v>
      </c>
      <c r="W146" s="194" t="n">
        <v>14.981</v>
      </c>
      <c r="X146" s="191" t="n">
        <v>0.033</v>
      </c>
      <c r="Y146" s="192" t="n">
        <v>0</v>
      </c>
      <c r="Z146" s="192" t="n">
        <v>0</v>
      </c>
      <c r="AA146" s="192" t="n">
        <v>0.889</v>
      </c>
      <c r="AB146" s="192" t="n">
        <v>0.034</v>
      </c>
      <c r="AC146" s="195" t="n">
        <v>0.956</v>
      </c>
      <c r="AD146" s="196" t="n">
        <v>-14.025</v>
      </c>
      <c r="AE146" s="197" t="n">
        <v>4.461</v>
      </c>
      <c r="AF146" s="198" t="n">
        <v>15.671</v>
      </c>
      <c r="AG146" s="90"/>
      <c r="AH146" s="90"/>
      <c r="AI146" s="90"/>
      <c r="AJ146" s="90"/>
      <c r="AK146" s="90"/>
      <c r="AL146" s="90"/>
      <c r="AM146" s="90"/>
      <c r="AN146" s="90"/>
      <c r="AO146" s="90"/>
      <c r="AP146" s="90"/>
      <c r="AQ146" s="199"/>
      <c r="AR146" s="199"/>
      <c r="AS146" s="199"/>
      <c r="AT146" s="199"/>
      <c r="AU146" s="199"/>
      <c r="AV146" s="199"/>
      <c r="AW146" s="199"/>
      <c r="AX146" s="199"/>
      <c r="AY146" s="199"/>
      <c r="AZ146" s="199"/>
      <c r="BA146" s="199"/>
      <c r="BB146" s="199"/>
      <c r="BC146" s="199"/>
      <c r="BD146" s="199"/>
      <c r="BE146" s="199"/>
      <c r="BF146" s="199"/>
      <c r="BG146" s="199"/>
      <c r="BH146" s="199"/>
      <c r="BI146" s="199"/>
      <c r="BJ146" s="199"/>
      <c r="BK146" s="199"/>
      <c r="BL146" s="199"/>
      <c r="BM146" s="199"/>
      <c r="BN146" s="199"/>
      <c r="BO146" s="199"/>
      <c r="BP146" s="199"/>
      <c r="BQ146" s="199"/>
      <c r="BR146" s="199"/>
      <c r="BS146" s="199"/>
      <c r="BT146" s="199"/>
      <c r="BU146" s="199"/>
      <c r="BV146" s="199"/>
      <c r="BW146" s="199"/>
      <c r="BX146" s="199"/>
      <c r="BY146" s="199"/>
      <c r="BZ146" s="199"/>
      <c r="CA146" s="199"/>
      <c r="CB146" s="199"/>
      <c r="CC146" s="199"/>
      <c r="CD146" s="199"/>
      <c r="CE146" s="199"/>
      <c r="CF146" s="199"/>
      <c r="CG146" s="199"/>
      <c r="CH146" s="199"/>
      <c r="CI146" s="199"/>
      <c r="CJ146" s="199"/>
      <c r="CK146" s="199"/>
      <c r="CL146" s="199"/>
      <c r="CM146" s="199"/>
      <c r="CN146" s="199"/>
      <c r="CO146" s="199"/>
      <c r="CP146" s="199"/>
      <c r="CQ146" s="199"/>
      <c r="CR146" s="199"/>
      <c r="CS146" s="199"/>
      <c r="CT146" s="199"/>
      <c r="CU146" s="199"/>
      <c r="CV146" s="199"/>
      <c r="CW146" s="199"/>
      <c r="CX146" s="199"/>
      <c r="CY146" s="199"/>
      <c r="CZ146" s="199"/>
      <c r="DA146" s="199"/>
      <c r="DB146" s="199"/>
      <c r="DC146" s="199"/>
      <c r="DD146" s="199"/>
      <c r="DE146" s="199"/>
      <c r="DF146" s="199"/>
      <c r="DG146" s="199"/>
      <c r="DH146" s="199"/>
      <c r="DI146" s="199"/>
      <c r="DJ146" s="199"/>
      <c r="DK146" s="199"/>
      <c r="DL146" s="199"/>
      <c r="DM146" s="199"/>
      <c r="DN146" s="199"/>
      <c r="DO146" s="199"/>
      <c r="DP146" s="199"/>
      <c r="DQ146" s="199"/>
      <c r="DR146" s="199"/>
      <c r="DS146" s="199"/>
      <c r="DT146" s="199"/>
      <c r="DU146" s="199"/>
      <c r="DV146" s="199"/>
      <c r="DW146" s="199"/>
      <c r="DX146" s="199"/>
      <c r="DY146" s="199"/>
      <c r="DZ146" s="199"/>
      <c r="EA146" s="199"/>
      <c r="EB146" s="199"/>
      <c r="EC146" s="199"/>
      <c r="ED146" s="199"/>
      <c r="EE146" s="199"/>
      <c r="EF146" s="199"/>
      <c r="EG146" s="199"/>
      <c r="EH146" s="199"/>
      <c r="EI146" s="199"/>
      <c r="EJ146" s="199"/>
      <c r="EK146" s="199"/>
      <c r="EL146" s="199"/>
      <c r="EM146" s="199"/>
      <c r="EN146" s="199"/>
    </row>
    <row r="147" customFormat="false" ht="15" hidden="false" customHeight="true" outlineLevel="0" collapsed="false">
      <c r="A147" s="183" t="s">
        <v>246</v>
      </c>
      <c r="B147" s="184" t="s">
        <v>121</v>
      </c>
      <c r="C147" s="185"/>
      <c r="D147" s="185" t="n">
        <v>74.42</v>
      </c>
      <c r="E147" s="186" t="n">
        <v>0.765</v>
      </c>
      <c r="F147" s="187" t="n">
        <v>19289</v>
      </c>
      <c r="G147" s="188" t="s">
        <v>109</v>
      </c>
      <c r="H147" s="189" t="s">
        <v>116</v>
      </c>
      <c r="I147" s="190" t="n">
        <v>2.0936</v>
      </c>
      <c r="J147" s="191" t="n">
        <v>0.479</v>
      </c>
      <c r="K147" s="192" t="n">
        <v>0.126</v>
      </c>
      <c r="L147" s="192" t="n">
        <v>0.171</v>
      </c>
      <c r="M147" s="192" t="n">
        <v>0.002</v>
      </c>
      <c r="N147" s="192" t="n">
        <v>0.036</v>
      </c>
      <c r="O147" s="192" t="n">
        <v>1.419</v>
      </c>
      <c r="P147" s="193" t="n">
        <v>2.233</v>
      </c>
      <c r="Q147" s="191" t="n">
        <v>0.657</v>
      </c>
      <c r="R147" s="192" t="n">
        <v>0.22</v>
      </c>
      <c r="S147" s="192" t="n">
        <v>0.296</v>
      </c>
      <c r="T147" s="192" t="n">
        <v>0.026</v>
      </c>
      <c r="U147" s="192" t="n">
        <v>0.036</v>
      </c>
      <c r="V147" s="192" t="n">
        <v>1.912</v>
      </c>
      <c r="W147" s="194" t="n">
        <v>3.146</v>
      </c>
      <c r="X147" s="191" t="n">
        <v>0.479</v>
      </c>
      <c r="Y147" s="192" t="n">
        <v>0.28</v>
      </c>
      <c r="Z147" s="192" t="n">
        <v>0.719</v>
      </c>
      <c r="AA147" s="192" t="n">
        <v>0.009</v>
      </c>
      <c r="AB147" s="192" t="n">
        <v>0.036</v>
      </c>
      <c r="AC147" s="195" t="n">
        <v>1.523</v>
      </c>
      <c r="AD147" s="196" t="n">
        <v>-1.623</v>
      </c>
      <c r="AE147" s="197" t="n">
        <v>0.937</v>
      </c>
      <c r="AF147" s="198" t="n">
        <v>2.066</v>
      </c>
      <c r="AG147" s="90"/>
      <c r="AH147" s="90"/>
      <c r="AI147" s="90"/>
      <c r="AJ147" s="90"/>
      <c r="AK147" s="90"/>
      <c r="AL147" s="90"/>
      <c r="AM147" s="90"/>
      <c r="AN147" s="90"/>
      <c r="AO147" s="90"/>
      <c r="AP147" s="90"/>
      <c r="AQ147" s="199"/>
      <c r="AR147" s="199"/>
      <c r="AS147" s="199"/>
      <c r="AT147" s="199"/>
      <c r="AU147" s="199"/>
      <c r="AV147" s="199"/>
      <c r="AW147" s="199"/>
      <c r="AX147" s="199"/>
      <c r="AY147" s="199"/>
      <c r="AZ147" s="199"/>
      <c r="BA147" s="199"/>
      <c r="BB147" s="199"/>
      <c r="BC147" s="199"/>
      <c r="BD147" s="199"/>
      <c r="BE147" s="199"/>
      <c r="BF147" s="199"/>
      <c r="BG147" s="199"/>
      <c r="BH147" s="199"/>
      <c r="BI147" s="199"/>
      <c r="BJ147" s="199"/>
      <c r="BK147" s="199"/>
      <c r="BL147" s="199"/>
      <c r="BM147" s="199"/>
      <c r="BN147" s="199"/>
      <c r="BO147" s="199"/>
      <c r="BP147" s="199"/>
      <c r="BQ147" s="199"/>
      <c r="BR147" s="199"/>
      <c r="BS147" s="199"/>
      <c r="BT147" s="199"/>
      <c r="BU147" s="199"/>
      <c r="BV147" s="199"/>
      <c r="BW147" s="199"/>
      <c r="BX147" s="199"/>
      <c r="BY147" s="199"/>
      <c r="BZ147" s="199"/>
      <c r="CA147" s="199"/>
      <c r="CB147" s="199"/>
      <c r="CC147" s="199"/>
      <c r="CD147" s="199"/>
      <c r="CE147" s="199"/>
      <c r="CF147" s="199"/>
      <c r="CG147" s="199"/>
      <c r="CH147" s="199"/>
      <c r="CI147" s="199"/>
      <c r="CJ147" s="199"/>
      <c r="CK147" s="199"/>
      <c r="CL147" s="199"/>
      <c r="CM147" s="199"/>
      <c r="CN147" s="199"/>
      <c r="CO147" s="199"/>
      <c r="CP147" s="199"/>
      <c r="CQ147" s="199"/>
      <c r="CR147" s="199"/>
      <c r="CS147" s="199"/>
      <c r="CT147" s="199"/>
      <c r="CU147" s="199"/>
      <c r="CV147" s="199"/>
      <c r="CW147" s="199"/>
      <c r="CX147" s="199"/>
      <c r="CY147" s="199"/>
      <c r="CZ147" s="199"/>
      <c r="DA147" s="199"/>
      <c r="DB147" s="199"/>
      <c r="DC147" s="199"/>
      <c r="DD147" s="199"/>
      <c r="DE147" s="199"/>
      <c r="DF147" s="199"/>
      <c r="DG147" s="199"/>
      <c r="DH147" s="199"/>
      <c r="DI147" s="199"/>
      <c r="DJ147" s="199"/>
      <c r="DK147" s="199"/>
      <c r="DL147" s="199"/>
      <c r="DM147" s="199"/>
      <c r="DN147" s="199"/>
      <c r="DO147" s="199"/>
      <c r="DP147" s="199"/>
      <c r="DQ147" s="199"/>
      <c r="DR147" s="199"/>
      <c r="DS147" s="199"/>
      <c r="DT147" s="199"/>
      <c r="DU147" s="199"/>
      <c r="DV147" s="199"/>
      <c r="DW147" s="199"/>
      <c r="DX147" s="199"/>
      <c r="DY147" s="199"/>
      <c r="DZ147" s="199"/>
      <c r="EA147" s="199"/>
      <c r="EB147" s="199"/>
      <c r="EC147" s="199"/>
      <c r="ED147" s="199"/>
      <c r="EE147" s="199"/>
      <c r="EF147" s="199"/>
      <c r="EG147" s="199"/>
      <c r="EH147" s="199"/>
      <c r="EI147" s="199"/>
      <c r="EJ147" s="199"/>
      <c r="EK147" s="199"/>
      <c r="EL147" s="199"/>
      <c r="EM147" s="199"/>
      <c r="EN147" s="199"/>
    </row>
    <row r="148" customFormat="false" ht="15" hidden="false" customHeight="true" outlineLevel="0" collapsed="false">
      <c r="A148" s="183" t="s">
        <v>247</v>
      </c>
      <c r="B148" s="184" t="s">
        <v>121</v>
      </c>
      <c r="C148" s="185" t="n">
        <v>76.61</v>
      </c>
      <c r="D148" s="185" t="n">
        <v>75.3</v>
      </c>
      <c r="E148" s="186" t="n">
        <v>0.827</v>
      </c>
      <c r="F148" s="187" t="n">
        <v>32688.9</v>
      </c>
      <c r="G148" s="188" t="s">
        <v>106</v>
      </c>
      <c r="H148" s="189" t="s">
        <v>116</v>
      </c>
      <c r="I148" s="190" t="n">
        <v>19.6593</v>
      </c>
      <c r="J148" s="191" t="n">
        <v>1.006</v>
      </c>
      <c r="K148" s="192" t="n">
        <v>0.139</v>
      </c>
      <c r="L148" s="192" t="n">
        <v>0.526</v>
      </c>
      <c r="M148" s="192" t="n">
        <v>0.001</v>
      </c>
      <c r="N148" s="192" t="n">
        <v>0.152</v>
      </c>
      <c r="O148" s="192" t="n">
        <v>1.296</v>
      </c>
      <c r="P148" s="193" t="n">
        <v>3.119</v>
      </c>
      <c r="Q148" s="191" t="n">
        <v>0.628</v>
      </c>
      <c r="R148" s="192" t="n">
        <v>0.13</v>
      </c>
      <c r="S148" s="192" t="n">
        <v>0.615</v>
      </c>
      <c r="T148" s="192" t="n">
        <v>0.045</v>
      </c>
      <c r="U148" s="192" t="n">
        <v>0.152</v>
      </c>
      <c r="V148" s="192" t="n">
        <v>1.813</v>
      </c>
      <c r="W148" s="194" t="n">
        <v>3.381</v>
      </c>
      <c r="X148" s="191" t="n">
        <v>1.006</v>
      </c>
      <c r="Y148" s="192" t="n">
        <v>0.203</v>
      </c>
      <c r="Z148" s="192" t="n">
        <v>1.11</v>
      </c>
      <c r="AA148" s="192" t="n">
        <v>0.1</v>
      </c>
      <c r="AB148" s="192" t="n">
        <v>0.152</v>
      </c>
      <c r="AC148" s="195" t="n">
        <v>2.571</v>
      </c>
      <c r="AD148" s="196" t="n">
        <v>-0.81</v>
      </c>
      <c r="AE148" s="197" t="n">
        <v>1.007</v>
      </c>
      <c r="AF148" s="198" t="n">
        <v>1.315</v>
      </c>
      <c r="AG148" s="90"/>
      <c r="AH148" s="90"/>
      <c r="AI148" s="90"/>
      <c r="AJ148" s="90"/>
      <c r="AK148" s="90"/>
      <c r="AL148" s="90"/>
      <c r="AM148" s="90"/>
      <c r="AN148" s="90"/>
      <c r="AO148" s="90"/>
      <c r="AP148" s="90"/>
      <c r="AQ148" s="199"/>
      <c r="AR148" s="199"/>
      <c r="AS148" s="199"/>
      <c r="AT148" s="199"/>
      <c r="AU148" s="199"/>
      <c r="AV148" s="199"/>
      <c r="AW148" s="199"/>
      <c r="AX148" s="199"/>
      <c r="AY148" s="199"/>
      <c r="AZ148" s="199"/>
      <c r="BA148" s="199"/>
      <c r="BB148" s="199"/>
      <c r="BC148" s="199"/>
      <c r="BD148" s="199"/>
      <c r="BE148" s="199"/>
      <c r="BF148" s="199"/>
      <c r="BG148" s="199"/>
      <c r="BH148" s="199"/>
      <c r="BI148" s="199"/>
      <c r="BJ148" s="199"/>
      <c r="BK148" s="199"/>
      <c r="BL148" s="199"/>
      <c r="BM148" s="199"/>
      <c r="BN148" s="199"/>
      <c r="BO148" s="199"/>
      <c r="BP148" s="199"/>
      <c r="BQ148" s="199"/>
      <c r="BR148" s="199"/>
      <c r="BS148" s="199"/>
      <c r="BT148" s="199"/>
      <c r="BU148" s="199"/>
      <c r="BV148" s="199"/>
      <c r="BW148" s="199"/>
      <c r="BX148" s="199"/>
      <c r="BY148" s="199"/>
      <c r="BZ148" s="199"/>
      <c r="CA148" s="199"/>
      <c r="CB148" s="199"/>
      <c r="CC148" s="199"/>
      <c r="CD148" s="199"/>
      <c r="CE148" s="199"/>
      <c r="CF148" s="199"/>
      <c r="CG148" s="199"/>
      <c r="CH148" s="199"/>
      <c r="CI148" s="199"/>
      <c r="CJ148" s="199"/>
      <c r="CK148" s="199"/>
      <c r="CL148" s="199"/>
      <c r="CM148" s="199"/>
      <c r="CN148" s="199"/>
      <c r="CO148" s="199"/>
      <c r="CP148" s="199"/>
      <c r="CQ148" s="199"/>
      <c r="CR148" s="199"/>
      <c r="CS148" s="199"/>
      <c r="CT148" s="199"/>
      <c r="CU148" s="199"/>
      <c r="CV148" s="199"/>
      <c r="CW148" s="199"/>
      <c r="CX148" s="199"/>
      <c r="CY148" s="199"/>
      <c r="CZ148" s="199"/>
      <c r="DA148" s="199"/>
      <c r="DB148" s="199"/>
      <c r="DC148" s="199"/>
      <c r="DD148" s="199"/>
      <c r="DE148" s="199"/>
      <c r="DF148" s="199"/>
      <c r="DG148" s="199"/>
      <c r="DH148" s="199"/>
      <c r="DI148" s="199"/>
      <c r="DJ148" s="199"/>
      <c r="DK148" s="199"/>
      <c r="DL148" s="199"/>
      <c r="DM148" s="199"/>
      <c r="DN148" s="199"/>
      <c r="DO148" s="199"/>
      <c r="DP148" s="199"/>
      <c r="DQ148" s="199"/>
      <c r="DR148" s="199"/>
      <c r="DS148" s="199"/>
      <c r="DT148" s="199"/>
      <c r="DU148" s="199"/>
      <c r="DV148" s="199"/>
      <c r="DW148" s="199"/>
      <c r="DX148" s="199"/>
      <c r="DY148" s="199"/>
      <c r="DZ148" s="199"/>
      <c r="EA148" s="199"/>
      <c r="EB148" s="199"/>
      <c r="EC148" s="199"/>
      <c r="ED148" s="199"/>
      <c r="EE148" s="199"/>
      <c r="EF148" s="199"/>
      <c r="EG148" s="199"/>
      <c r="EH148" s="199"/>
      <c r="EI148" s="199"/>
      <c r="EJ148" s="199"/>
      <c r="EK148" s="199"/>
      <c r="EL148" s="199"/>
      <c r="EM148" s="199"/>
      <c r="EN148" s="199"/>
    </row>
    <row r="149" customFormat="false" ht="15" hidden="false" customHeight="true" outlineLevel="0" collapsed="false">
      <c r="A149" s="183" t="s">
        <v>248</v>
      </c>
      <c r="B149" s="184" t="s">
        <v>121</v>
      </c>
      <c r="C149" s="185" t="n">
        <v>73.09</v>
      </c>
      <c r="D149" s="185" t="n">
        <v>72.55</v>
      </c>
      <c r="E149" s="186" t="n">
        <v>0.821</v>
      </c>
      <c r="F149" s="187" t="n">
        <v>27876.9</v>
      </c>
      <c r="G149" s="188" t="s">
        <v>109</v>
      </c>
      <c r="H149" s="189" t="s">
        <v>116</v>
      </c>
      <c r="I149" s="190" t="n">
        <v>144.713</v>
      </c>
      <c r="J149" s="191" t="n">
        <v>1.429</v>
      </c>
      <c r="K149" s="192" t="n">
        <v>0.018</v>
      </c>
      <c r="L149" s="192" t="n">
        <v>0.939</v>
      </c>
      <c r="M149" s="192" t="n">
        <v>0.323</v>
      </c>
      <c r="N149" s="192" t="n">
        <v>0.073</v>
      </c>
      <c r="O149" s="192" t="n">
        <v>4.173</v>
      </c>
      <c r="P149" s="193" t="n">
        <v>6.956</v>
      </c>
      <c r="Q149" s="191" t="n">
        <v>1.218</v>
      </c>
      <c r="R149" s="192" t="n">
        <v>0.062</v>
      </c>
      <c r="S149" s="192" t="n">
        <v>0.705</v>
      </c>
      <c r="T149" s="192" t="n">
        <v>0.254</v>
      </c>
      <c r="U149" s="192" t="n">
        <v>0.073</v>
      </c>
      <c r="V149" s="192" t="n">
        <v>3.755</v>
      </c>
      <c r="W149" s="194" t="n">
        <v>6.068</v>
      </c>
      <c r="X149" s="191" t="n">
        <v>1.429</v>
      </c>
      <c r="Y149" s="192" t="n">
        <v>0.492</v>
      </c>
      <c r="Z149" s="192" t="n">
        <v>4.335</v>
      </c>
      <c r="AA149" s="192" t="n">
        <v>1.17</v>
      </c>
      <c r="AB149" s="192" t="n">
        <v>0.073</v>
      </c>
      <c r="AC149" s="195" t="n">
        <v>7.5</v>
      </c>
      <c r="AD149" s="196" t="n">
        <v>1.432</v>
      </c>
      <c r="AE149" s="197" t="n">
        <v>1.807</v>
      </c>
      <c r="AF149" s="198" t="n">
        <v>0.809</v>
      </c>
      <c r="AG149" s="90"/>
      <c r="AH149" s="90"/>
      <c r="AI149" s="90"/>
      <c r="AJ149" s="90"/>
      <c r="AK149" s="90"/>
      <c r="AL149" s="90"/>
      <c r="AM149" s="90"/>
      <c r="AN149" s="90"/>
      <c r="AO149" s="90"/>
      <c r="AP149" s="90"/>
      <c r="AQ149" s="199"/>
      <c r="AR149" s="199"/>
      <c r="AS149" s="199"/>
      <c r="AT149" s="199"/>
      <c r="AU149" s="199"/>
      <c r="AV149" s="199"/>
      <c r="AW149" s="199"/>
      <c r="AX149" s="199"/>
      <c r="AY149" s="199"/>
      <c r="AZ149" s="199"/>
      <c r="BA149" s="199"/>
      <c r="BB149" s="199"/>
      <c r="BC149" s="199"/>
      <c r="BD149" s="199"/>
      <c r="BE149" s="199"/>
      <c r="BF149" s="199"/>
      <c r="BG149" s="199"/>
      <c r="BH149" s="199"/>
      <c r="BI149" s="199"/>
      <c r="BJ149" s="199"/>
      <c r="BK149" s="199"/>
      <c r="BL149" s="199"/>
      <c r="BM149" s="199"/>
      <c r="BN149" s="199"/>
      <c r="BO149" s="199"/>
      <c r="BP149" s="199"/>
      <c r="BQ149" s="199"/>
      <c r="BR149" s="199"/>
      <c r="BS149" s="199"/>
      <c r="BT149" s="199"/>
      <c r="BU149" s="199"/>
      <c r="BV149" s="199"/>
      <c r="BW149" s="199"/>
      <c r="BX149" s="199"/>
      <c r="BY149" s="199"/>
      <c r="BZ149" s="199"/>
      <c r="CA149" s="199"/>
      <c r="CB149" s="199"/>
      <c r="CC149" s="199"/>
      <c r="CD149" s="199"/>
      <c r="CE149" s="199"/>
      <c r="CF149" s="199"/>
      <c r="CG149" s="199"/>
      <c r="CH149" s="199"/>
      <c r="CI149" s="199"/>
      <c r="CJ149" s="199"/>
      <c r="CK149" s="199"/>
      <c r="CL149" s="199"/>
      <c r="CM149" s="199"/>
      <c r="CN149" s="199"/>
      <c r="CO149" s="199"/>
      <c r="CP149" s="199"/>
      <c r="CQ149" s="199"/>
      <c r="CR149" s="199"/>
      <c r="CS149" s="199"/>
      <c r="CT149" s="199"/>
      <c r="CU149" s="199"/>
      <c r="CV149" s="199"/>
      <c r="CW149" s="199"/>
      <c r="CX149" s="199"/>
      <c r="CY149" s="199"/>
      <c r="CZ149" s="199"/>
      <c r="DA149" s="199"/>
      <c r="DB149" s="199"/>
      <c r="DC149" s="199"/>
      <c r="DD149" s="199"/>
      <c r="DE149" s="199"/>
      <c r="DF149" s="199"/>
      <c r="DG149" s="199"/>
      <c r="DH149" s="199"/>
      <c r="DI149" s="199"/>
      <c r="DJ149" s="199"/>
      <c r="DK149" s="199"/>
      <c r="DL149" s="199"/>
      <c r="DM149" s="199"/>
      <c r="DN149" s="199"/>
      <c r="DO149" s="199"/>
      <c r="DP149" s="199"/>
      <c r="DQ149" s="199"/>
      <c r="DR149" s="199"/>
      <c r="DS149" s="199"/>
      <c r="DT149" s="199"/>
      <c r="DU149" s="199"/>
      <c r="DV149" s="199"/>
      <c r="DW149" s="199"/>
      <c r="DX149" s="199"/>
      <c r="DY149" s="199"/>
      <c r="DZ149" s="199"/>
      <c r="EA149" s="199"/>
      <c r="EB149" s="199"/>
      <c r="EC149" s="199"/>
      <c r="ED149" s="199"/>
      <c r="EE149" s="199"/>
      <c r="EF149" s="199"/>
      <c r="EG149" s="199"/>
      <c r="EH149" s="199"/>
      <c r="EI149" s="199"/>
      <c r="EJ149" s="199"/>
      <c r="EK149" s="199"/>
      <c r="EL149" s="199"/>
      <c r="EM149" s="199"/>
      <c r="EN149" s="199"/>
    </row>
    <row r="150" customFormat="false" ht="15" hidden="false" customHeight="true" outlineLevel="0" collapsed="false">
      <c r="A150" s="183" t="s">
        <v>249</v>
      </c>
      <c r="B150" s="184" t="s">
        <v>121</v>
      </c>
      <c r="C150" s="185" t="n">
        <v>60.29</v>
      </c>
      <c r="D150" s="185" t="n">
        <v>67.13</v>
      </c>
      <c r="E150" s="186" t="n">
        <v>0.548</v>
      </c>
      <c r="F150" s="187" t="n">
        <v>2459.63</v>
      </c>
      <c r="G150" s="188" t="s">
        <v>103</v>
      </c>
      <c r="H150" s="189" t="s">
        <v>112</v>
      </c>
      <c r="I150" s="190" t="n">
        <v>13.7767</v>
      </c>
      <c r="J150" s="191" t="n">
        <v>0.192</v>
      </c>
      <c r="K150" s="192" t="n">
        <v>0.041</v>
      </c>
      <c r="L150" s="192" t="n">
        <v>0.204</v>
      </c>
      <c r="M150" s="192" t="n">
        <v>0.003</v>
      </c>
      <c r="N150" s="192" t="n">
        <v>0.027</v>
      </c>
      <c r="O150" s="192" t="n">
        <v>0.046</v>
      </c>
      <c r="P150" s="193" t="n">
        <v>0.513</v>
      </c>
      <c r="Q150" s="191" t="n">
        <v>0.24</v>
      </c>
      <c r="R150" s="192" t="n">
        <v>0.038</v>
      </c>
      <c r="S150" s="192" t="n">
        <v>0.214</v>
      </c>
      <c r="T150" s="192" t="n">
        <v>0.019</v>
      </c>
      <c r="U150" s="192" t="n">
        <v>0.027</v>
      </c>
      <c r="V150" s="192" t="n">
        <v>0.171</v>
      </c>
      <c r="W150" s="194" t="n">
        <v>0.71</v>
      </c>
      <c r="X150" s="191" t="n">
        <v>0.192</v>
      </c>
      <c r="Y150" s="192" t="n">
        <v>0.041</v>
      </c>
      <c r="Z150" s="192" t="n">
        <v>0.007</v>
      </c>
      <c r="AA150" s="192" t="n">
        <v>0.004</v>
      </c>
      <c r="AB150" s="192" t="n">
        <v>0.027</v>
      </c>
      <c r="AC150" s="195" t="n">
        <v>0.272</v>
      </c>
      <c r="AD150" s="196" t="n">
        <v>-0.438</v>
      </c>
      <c r="AE150" s="197" t="n">
        <v>0.211</v>
      </c>
      <c r="AF150" s="198" t="n">
        <v>2.61</v>
      </c>
      <c r="AG150" s="90"/>
      <c r="AH150" s="90"/>
      <c r="AI150" s="90"/>
      <c r="AJ150" s="90"/>
      <c r="AK150" s="90"/>
      <c r="AL150" s="90"/>
      <c r="AM150" s="90"/>
      <c r="AN150" s="90"/>
      <c r="AO150" s="90"/>
      <c r="AP150" s="90"/>
      <c r="AQ150" s="199"/>
      <c r="AR150" s="199"/>
      <c r="AS150" s="199"/>
      <c r="AT150" s="199"/>
      <c r="AU150" s="199"/>
      <c r="AV150" s="199"/>
      <c r="AW150" s="199"/>
      <c r="AX150" s="199"/>
      <c r="AY150" s="199"/>
      <c r="AZ150" s="199"/>
      <c r="BA150" s="199"/>
      <c r="BB150" s="199"/>
      <c r="BC150" s="199"/>
      <c r="BD150" s="199"/>
      <c r="BE150" s="199"/>
      <c r="BF150" s="199"/>
      <c r="BG150" s="199"/>
      <c r="BH150" s="199"/>
      <c r="BI150" s="199"/>
      <c r="BJ150" s="199"/>
      <c r="BK150" s="199"/>
      <c r="BL150" s="199"/>
      <c r="BM150" s="199"/>
      <c r="BN150" s="199"/>
      <c r="BO150" s="199"/>
      <c r="BP150" s="199"/>
      <c r="BQ150" s="199"/>
      <c r="BR150" s="199"/>
      <c r="BS150" s="199"/>
      <c r="BT150" s="199"/>
      <c r="BU150" s="199"/>
      <c r="BV150" s="199"/>
      <c r="BW150" s="199"/>
      <c r="BX150" s="199"/>
      <c r="BY150" s="199"/>
      <c r="BZ150" s="199"/>
      <c r="CA150" s="199"/>
      <c r="CB150" s="199"/>
      <c r="CC150" s="199"/>
      <c r="CD150" s="199"/>
      <c r="CE150" s="199"/>
      <c r="CF150" s="199"/>
      <c r="CG150" s="199"/>
      <c r="CH150" s="199"/>
      <c r="CI150" s="199"/>
      <c r="CJ150" s="199"/>
      <c r="CK150" s="199"/>
      <c r="CL150" s="199"/>
      <c r="CM150" s="199"/>
      <c r="CN150" s="199"/>
      <c r="CO150" s="199"/>
      <c r="CP150" s="199"/>
      <c r="CQ150" s="199"/>
      <c r="CR150" s="199"/>
      <c r="CS150" s="199"/>
      <c r="CT150" s="199"/>
      <c r="CU150" s="199"/>
      <c r="CV150" s="199"/>
      <c r="CW150" s="199"/>
      <c r="CX150" s="199"/>
      <c r="CY150" s="199"/>
      <c r="CZ150" s="199"/>
      <c r="DA150" s="199"/>
      <c r="DB150" s="199"/>
      <c r="DC150" s="199"/>
      <c r="DD150" s="199"/>
      <c r="DE150" s="199"/>
      <c r="DF150" s="199"/>
      <c r="DG150" s="199"/>
      <c r="DH150" s="199"/>
      <c r="DI150" s="199"/>
      <c r="DJ150" s="199"/>
      <c r="DK150" s="199"/>
      <c r="DL150" s="199"/>
      <c r="DM150" s="199"/>
      <c r="DN150" s="199"/>
      <c r="DO150" s="199"/>
      <c r="DP150" s="199"/>
      <c r="DQ150" s="199"/>
      <c r="DR150" s="199"/>
      <c r="DS150" s="199"/>
      <c r="DT150" s="199"/>
      <c r="DU150" s="199"/>
      <c r="DV150" s="199"/>
      <c r="DW150" s="199"/>
      <c r="DX150" s="199"/>
      <c r="DY150" s="199"/>
      <c r="DZ150" s="199"/>
      <c r="EA150" s="199"/>
      <c r="EB150" s="199"/>
      <c r="EC150" s="199"/>
      <c r="ED150" s="199"/>
      <c r="EE150" s="199"/>
      <c r="EF150" s="199"/>
      <c r="EG150" s="199"/>
      <c r="EH150" s="199"/>
      <c r="EI150" s="199"/>
      <c r="EJ150" s="199"/>
      <c r="EK150" s="199"/>
      <c r="EL150" s="199"/>
      <c r="EM150" s="199"/>
      <c r="EN150" s="199"/>
    </row>
    <row r="151" customFormat="false" ht="15" hidden="false" customHeight="true" outlineLevel="0" collapsed="false">
      <c r="A151" s="183" t="s">
        <v>250</v>
      </c>
      <c r="B151" s="184" t="s">
        <v>121</v>
      </c>
      <c r="C151" s="185"/>
      <c r="D151" s="185" t="n">
        <v>71.29</v>
      </c>
      <c r="E151" s="186" t="n">
        <v>0.725</v>
      </c>
      <c r="F151" s="187" t="n">
        <v>15108.9</v>
      </c>
      <c r="G151" s="188" t="s">
        <v>105</v>
      </c>
      <c r="H151" s="189" t="s">
        <v>116</v>
      </c>
      <c r="I151" s="190" t="n">
        <v>0.179857</v>
      </c>
      <c r="J151" s="191" t="n">
        <v>0.114</v>
      </c>
      <c r="K151" s="192" t="n">
        <v>0.002</v>
      </c>
      <c r="L151" s="192" t="n">
        <v>0.019</v>
      </c>
      <c r="M151" s="192" t="n">
        <v>0.103</v>
      </c>
      <c r="N151" s="192" t="n">
        <v>0.002</v>
      </c>
      <c r="O151" s="192" t="n">
        <v>1.53</v>
      </c>
      <c r="P151" s="193" t="n">
        <v>1.769</v>
      </c>
      <c r="Q151" s="191" t="n">
        <v>0.66</v>
      </c>
      <c r="R151" s="192" t="n">
        <v>0.534</v>
      </c>
      <c r="S151" s="192" t="n">
        <v>0.287</v>
      </c>
      <c r="T151" s="192" t="n">
        <v>0.175</v>
      </c>
      <c r="U151" s="192" t="n">
        <v>0.002</v>
      </c>
      <c r="V151" s="192" t="n">
        <v>2.258</v>
      </c>
      <c r="W151" s="194" t="n">
        <v>3.915</v>
      </c>
      <c r="X151" s="191" t="n">
        <v>0.114</v>
      </c>
      <c r="Y151" s="192" t="n">
        <v>0.002</v>
      </c>
      <c r="Z151" s="192" t="n">
        <v>0.099</v>
      </c>
      <c r="AA151" s="192" t="n">
        <v>0.142</v>
      </c>
      <c r="AB151" s="192" t="n">
        <v>0.002</v>
      </c>
      <c r="AC151" s="195" t="n">
        <v>0.358</v>
      </c>
      <c r="AD151" s="196" t="n">
        <v>-3.557</v>
      </c>
      <c r="AE151" s="197" t="n">
        <v>1.166</v>
      </c>
      <c r="AF151" s="198" t="n">
        <v>10.936</v>
      </c>
      <c r="AG151" s="90"/>
      <c r="AH151" s="90"/>
      <c r="AI151" s="90"/>
      <c r="AJ151" s="90"/>
      <c r="AK151" s="90"/>
      <c r="AL151" s="90"/>
      <c r="AM151" s="90"/>
      <c r="AN151" s="90"/>
      <c r="AO151" s="90"/>
      <c r="AP151" s="90"/>
      <c r="AQ151" s="199"/>
      <c r="AR151" s="199"/>
      <c r="AS151" s="199"/>
      <c r="AT151" s="199"/>
      <c r="AU151" s="199"/>
      <c r="AV151" s="199"/>
      <c r="AW151" s="199"/>
      <c r="AX151" s="199"/>
      <c r="AY151" s="199"/>
      <c r="AZ151" s="199"/>
      <c r="BA151" s="199"/>
      <c r="BB151" s="199"/>
      <c r="BC151" s="199"/>
      <c r="BD151" s="199"/>
      <c r="BE151" s="199"/>
      <c r="BF151" s="199"/>
      <c r="BG151" s="199"/>
      <c r="BH151" s="199"/>
      <c r="BI151" s="199"/>
      <c r="BJ151" s="199"/>
      <c r="BK151" s="199"/>
      <c r="BL151" s="199"/>
      <c r="BM151" s="199"/>
      <c r="BN151" s="199"/>
      <c r="BO151" s="199"/>
      <c r="BP151" s="199"/>
      <c r="BQ151" s="199"/>
      <c r="BR151" s="199"/>
      <c r="BS151" s="199"/>
      <c r="BT151" s="199"/>
      <c r="BU151" s="199"/>
      <c r="BV151" s="199"/>
      <c r="BW151" s="199"/>
      <c r="BX151" s="199"/>
      <c r="BY151" s="199"/>
      <c r="BZ151" s="199"/>
      <c r="CA151" s="199"/>
      <c r="CB151" s="199"/>
      <c r="CC151" s="199"/>
      <c r="CD151" s="199"/>
      <c r="CE151" s="199"/>
      <c r="CF151" s="199"/>
      <c r="CG151" s="199"/>
      <c r="CH151" s="199"/>
      <c r="CI151" s="199"/>
      <c r="CJ151" s="199"/>
      <c r="CK151" s="199"/>
      <c r="CL151" s="199"/>
      <c r="CM151" s="199"/>
      <c r="CN151" s="199"/>
      <c r="CO151" s="199"/>
      <c r="CP151" s="199"/>
      <c r="CQ151" s="199"/>
      <c r="CR151" s="199"/>
      <c r="CS151" s="199"/>
      <c r="CT151" s="199"/>
      <c r="CU151" s="199"/>
      <c r="CV151" s="199"/>
      <c r="CW151" s="199"/>
      <c r="CX151" s="199"/>
      <c r="CY151" s="199"/>
      <c r="CZ151" s="199"/>
      <c r="DA151" s="199"/>
      <c r="DB151" s="199"/>
      <c r="DC151" s="199"/>
      <c r="DD151" s="199"/>
      <c r="DE151" s="199"/>
      <c r="DF151" s="199"/>
      <c r="DG151" s="199"/>
      <c r="DH151" s="199"/>
      <c r="DI151" s="199"/>
      <c r="DJ151" s="199"/>
      <c r="DK151" s="199"/>
      <c r="DL151" s="199"/>
      <c r="DM151" s="199"/>
      <c r="DN151" s="199"/>
      <c r="DO151" s="199"/>
      <c r="DP151" s="199"/>
      <c r="DQ151" s="199"/>
      <c r="DR151" s="199"/>
      <c r="DS151" s="199"/>
      <c r="DT151" s="199"/>
      <c r="DU151" s="199"/>
      <c r="DV151" s="199"/>
      <c r="DW151" s="199"/>
      <c r="DX151" s="199"/>
      <c r="DY151" s="199"/>
      <c r="DZ151" s="199"/>
      <c r="EA151" s="199"/>
      <c r="EB151" s="199"/>
      <c r="EC151" s="199"/>
      <c r="ED151" s="199"/>
      <c r="EE151" s="199"/>
      <c r="EF151" s="199"/>
      <c r="EG151" s="199"/>
      <c r="EH151" s="199"/>
      <c r="EI151" s="199"/>
      <c r="EJ151" s="199"/>
      <c r="EK151" s="199"/>
      <c r="EL151" s="199"/>
      <c r="EM151" s="199"/>
      <c r="EN151" s="199"/>
    </row>
    <row r="152" customFormat="false" ht="15" hidden="false" customHeight="true" outlineLevel="0" collapsed="false">
      <c r="A152" s="183" t="s">
        <v>251</v>
      </c>
      <c r="B152" s="184" t="s">
        <v>126</v>
      </c>
      <c r="C152" s="185"/>
      <c r="D152" s="185" t="n">
        <v>68.97</v>
      </c>
      <c r="E152" s="186" t="n">
        <v>0.772</v>
      </c>
      <c r="F152" s="187" t="n">
        <v>13733.8</v>
      </c>
      <c r="G152" s="188" t="s">
        <v>105</v>
      </c>
      <c r="H152" s="189" t="s">
        <v>116</v>
      </c>
      <c r="I152" s="190" t="n">
        <v>0.103948</v>
      </c>
      <c r="J152" s="191"/>
      <c r="K152" s="192"/>
      <c r="L152" s="192"/>
      <c r="M152" s="192"/>
      <c r="N152" s="192"/>
      <c r="O152" s="192"/>
      <c r="P152" s="193" t="n">
        <v>1.251</v>
      </c>
      <c r="Q152" s="191"/>
      <c r="R152" s="192"/>
      <c r="S152" s="192"/>
      <c r="T152" s="192"/>
      <c r="U152" s="192"/>
      <c r="V152" s="192"/>
      <c r="W152" s="194" t="n">
        <v>3.105</v>
      </c>
      <c r="X152" s="191"/>
      <c r="Y152" s="192"/>
      <c r="Z152" s="192"/>
      <c r="AA152" s="192"/>
      <c r="AB152" s="192"/>
      <c r="AC152" s="195" t="n">
        <v>1.149</v>
      </c>
      <c r="AD152" s="196" t="n">
        <v>-1.956</v>
      </c>
      <c r="AE152" s="197" t="n">
        <v>0.925</v>
      </c>
      <c r="AF152" s="198" t="n">
        <v>2.702</v>
      </c>
      <c r="AG152" s="90"/>
      <c r="AH152" s="90"/>
      <c r="AI152" s="90"/>
      <c r="AJ152" s="90"/>
      <c r="AK152" s="90"/>
      <c r="AL152" s="90"/>
      <c r="AM152" s="90"/>
      <c r="AN152" s="90"/>
      <c r="AO152" s="90"/>
      <c r="AP152" s="90"/>
      <c r="AQ152" s="199"/>
      <c r="AR152" s="199"/>
      <c r="AS152" s="199"/>
      <c r="AT152" s="199"/>
      <c r="AU152" s="199"/>
      <c r="AV152" s="199"/>
      <c r="AW152" s="199"/>
      <c r="AX152" s="199"/>
      <c r="AY152" s="199"/>
      <c r="AZ152" s="199"/>
      <c r="BA152" s="199"/>
      <c r="BB152" s="199"/>
      <c r="BC152" s="199"/>
      <c r="BD152" s="199"/>
      <c r="BE152" s="199"/>
      <c r="BF152" s="199"/>
      <c r="BG152" s="199"/>
      <c r="BH152" s="199"/>
      <c r="BI152" s="199"/>
      <c r="BJ152" s="199"/>
      <c r="BK152" s="199"/>
      <c r="BL152" s="199"/>
      <c r="BM152" s="199"/>
      <c r="BN152" s="199"/>
      <c r="BO152" s="199"/>
      <c r="BP152" s="199"/>
      <c r="BQ152" s="199"/>
      <c r="BR152" s="199"/>
      <c r="BS152" s="199"/>
      <c r="BT152" s="199"/>
      <c r="BU152" s="199"/>
      <c r="BV152" s="199"/>
      <c r="BW152" s="199"/>
      <c r="BX152" s="199"/>
      <c r="BY152" s="199"/>
      <c r="BZ152" s="199"/>
      <c r="CA152" s="199"/>
      <c r="CB152" s="199"/>
      <c r="CC152" s="199"/>
      <c r="CD152" s="199"/>
      <c r="CE152" s="199"/>
      <c r="CF152" s="199"/>
      <c r="CG152" s="199"/>
      <c r="CH152" s="199"/>
      <c r="CI152" s="199"/>
      <c r="CJ152" s="199"/>
      <c r="CK152" s="199"/>
      <c r="CL152" s="199"/>
      <c r="CM152" s="199"/>
      <c r="CN152" s="199"/>
      <c r="CO152" s="199"/>
      <c r="CP152" s="199"/>
      <c r="CQ152" s="199"/>
      <c r="CR152" s="199"/>
      <c r="CS152" s="199"/>
      <c r="CT152" s="199"/>
      <c r="CU152" s="199"/>
      <c r="CV152" s="199"/>
      <c r="CW152" s="199"/>
      <c r="CX152" s="199"/>
      <c r="CY152" s="199"/>
      <c r="CZ152" s="199"/>
      <c r="DA152" s="199"/>
      <c r="DB152" s="199"/>
      <c r="DC152" s="199"/>
      <c r="DD152" s="199"/>
      <c r="DE152" s="199"/>
      <c r="DF152" s="199"/>
      <c r="DG152" s="199"/>
      <c r="DH152" s="199"/>
      <c r="DI152" s="199"/>
      <c r="DJ152" s="199"/>
      <c r="DK152" s="199"/>
      <c r="DL152" s="199"/>
      <c r="DM152" s="199"/>
      <c r="DN152" s="199"/>
      <c r="DO152" s="199"/>
      <c r="DP152" s="199"/>
      <c r="DQ152" s="199"/>
      <c r="DR152" s="199"/>
      <c r="DS152" s="199"/>
      <c r="DT152" s="199"/>
      <c r="DU152" s="199"/>
      <c r="DV152" s="199"/>
      <c r="DW152" s="199"/>
      <c r="DX152" s="199"/>
      <c r="DY152" s="199"/>
      <c r="DZ152" s="199"/>
      <c r="EA152" s="199"/>
      <c r="EB152" s="199"/>
      <c r="EC152" s="199"/>
      <c r="ED152" s="199"/>
      <c r="EE152" s="199"/>
      <c r="EF152" s="199"/>
      <c r="EG152" s="199"/>
      <c r="EH152" s="199"/>
      <c r="EI152" s="199"/>
      <c r="EJ152" s="199"/>
      <c r="EK152" s="199"/>
      <c r="EL152" s="199"/>
      <c r="EM152" s="199"/>
      <c r="EN152" s="199"/>
    </row>
    <row r="153" customFormat="false" ht="15" hidden="false" customHeight="true" outlineLevel="0" collapsed="false">
      <c r="A153" s="183" t="s">
        <v>252</v>
      </c>
      <c r="B153" s="184" t="s">
        <v>126</v>
      </c>
      <c r="C153" s="185"/>
      <c r="D153" s="185" t="n">
        <v>72.6</v>
      </c>
      <c r="E153" s="186" t="n">
        <v>0.702</v>
      </c>
      <c r="F153" s="187" t="n">
        <v>4868.28</v>
      </c>
      <c r="G153" s="188" t="s">
        <v>104</v>
      </c>
      <c r="H153" s="189" t="s">
        <v>114</v>
      </c>
      <c r="I153" s="190" t="n">
        <v>0.222382</v>
      </c>
      <c r="J153" s="191"/>
      <c r="K153" s="192"/>
      <c r="L153" s="192"/>
      <c r="M153" s="192"/>
      <c r="N153" s="192"/>
      <c r="O153" s="192"/>
      <c r="P153" s="193" t="n">
        <v>0.979</v>
      </c>
      <c r="Q153" s="191"/>
      <c r="R153" s="192"/>
      <c r="S153" s="192"/>
      <c r="T153" s="192"/>
      <c r="U153" s="192"/>
      <c r="V153" s="192"/>
      <c r="W153" s="194" t="n">
        <v>1.997</v>
      </c>
      <c r="X153" s="191"/>
      <c r="Y153" s="192"/>
      <c r="Z153" s="192"/>
      <c r="AA153" s="192"/>
      <c r="AB153" s="192"/>
      <c r="AC153" s="195" t="n">
        <v>1.258</v>
      </c>
      <c r="AD153" s="196" t="n">
        <v>-0.739</v>
      </c>
      <c r="AE153" s="197" t="n">
        <v>0.595</v>
      </c>
      <c r="AF153" s="198" t="n">
        <v>1.587</v>
      </c>
      <c r="AG153" s="90"/>
      <c r="AH153" s="90"/>
      <c r="AI153" s="90"/>
      <c r="AJ153" s="90"/>
      <c r="AK153" s="90"/>
      <c r="AL153" s="90"/>
      <c r="AM153" s="90"/>
      <c r="AN153" s="90"/>
      <c r="AO153" s="90"/>
      <c r="AP153" s="90"/>
      <c r="AQ153" s="199"/>
      <c r="AR153" s="199"/>
      <c r="AS153" s="199"/>
      <c r="AT153" s="199"/>
      <c r="AU153" s="199"/>
      <c r="AV153" s="199"/>
      <c r="AW153" s="199"/>
      <c r="AX153" s="199"/>
      <c r="AY153" s="199"/>
      <c r="AZ153" s="199"/>
      <c r="BA153" s="199"/>
      <c r="BB153" s="199"/>
      <c r="BC153" s="199"/>
      <c r="BD153" s="199"/>
      <c r="BE153" s="199"/>
      <c r="BF153" s="199"/>
      <c r="BG153" s="199"/>
      <c r="BH153" s="199"/>
      <c r="BI153" s="199"/>
      <c r="BJ153" s="199"/>
      <c r="BK153" s="199"/>
      <c r="BL153" s="199"/>
      <c r="BM153" s="199"/>
      <c r="BN153" s="199"/>
      <c r="BO153" s="199"/>
      <c r="BP153" s="199"/>
      <c r="BQ153" s="199"/>
      <c r="BR153" s="199"/>
      <c r="BS153" s="199"/>
      <c r="BT153" s="199"/>
      <c r="BU153" s="199"/>
      <c r="BV153" s="199"/>
      <c r="BW153" s="199"/>
      <c r="BX153" s="199"/>
      <c r="BY153" s="199"/>
      <c r="BZ153" s="199"/>
      <c r="CA153" s="199"/>
      <c r="CB153" s="199"/>
      <c r="CC153" s="199"/>
      <c r="CD153" s="199"/>
      <c r="CE153" s="199"/>
      <c r="CF153" s="199"/>
      <c r="CG153" s="199"/>
      <c r="CH153" s="199"/>
      <c r="CI153" s="199"/>
      <c r="CJ153" s="199"/>
      <c r="CK153" s="199"/>
      <c r="CL153" s="199"/>
      <c r="CM153" s="199"/>
      <c r="CN153" s="199"/>
      <c r="CO153" s="199"/>
      <c r="CP153" s="199"/>
      <c r="CQ153" s="199"/>
      <c r="CR153" s="199"/>
      <c r="CS153" s="199"/>
      <c r="CT153" s="199"/>
      <c r="CU153" s="199"/>
      <c r="CV153" s="199"/>
      <c r="CW153" s="199"/>
      <c r="CX153" s="199"/>
      <c r="CY153" s="199"/>
      <c r="CZ153" s="199"/>
      <c r="DA153" s="199"/>
      <c r="DB153" s="199"/>
      <c r="DC153" s="199"/>
      <c r="DD153" s="199"/>
      <c r="DE153" s="199"/>
      <c r="DF153" s="199"/>
      <c r="DG153" s="199"/>
      <c r="DH153" s="199"/>
      <c r="DI153" s="199"/>
      <c r="DJ153" s="199"/>
      <c r="DK153" s="199"/>
      <c r="DL153" s="199"/>
      <c r="DM153" s="199"/>
      <c r="DN153" s="199"/>
      <c r="DO153" s="199"/>
      <c r="DP153" s="199"/>
      <c r="DQ153" s="199"/>
      <c r="DR153" s="199"/>
      <c r="DS153" s="199"/>
      <c r="DT153" s="199"/>
      <c r="DU153" s="199"/>
      <c r="DV153" s="199"/>
      <c r="DW153" s="199"/>
      <c r="DX153" s="199"/>
      <c r="DY153" s="199"/>
      <c r="DZ153" s="199"/>
      <c r="EA153" s="199"/>
      <c r="EB153" s="199"/>
      <c r="EC153" s="199"/>
      <c r="ED153" s="199"/>
      <c r="EE153" s="199"/>
      <c r="EF153" s="199"/>
      <c r="EG153" s="199"/>
      <c r="EH153" s="199"/>
      <c r="EI153" s="199"/>
      <c r="EJ153" s="199"/>
      <c r="EK153" s="199"/>
      <c r="EL153" s="199"/>
      <c r="EM153" s="199"/>
      <c r="EN153" s="199"/>
    </row>
    <row r="154" customFormat="false" ht="15" hidden="false" customHeight="true" outlineLevel="0" collapsed="false">
      <c r="A154" s="183" t="s">
        <v>253</v>
      </c>
      <c r="B154" s="184" t="s">
        <v>126</v>
      </c>
      <c r="C154" s="185" t="n">
        <v>63.27</v>
      </c>
      <c r="D154" s="185" t="n">
        <v>68.79</v>
      </c>
      <c r="E154" s="186" t="n">
        <v>0.613</v>
      </c>
      <c r="F154" s="187" t="n">
        <v>3444.62</v>
      </c>
      <c r="G154" s="188" t="s">
        <v>103</v>
      </c>
      <c r="H154" s="189" t="s">
        <v>114</v>
      </c>
      <c r="I154" s="190" t="n">
        <v>0.22738</v>
      </c>
      <c r="J154" s="191"/>
      <c r="K154" s="192"/>
      <c r="L154" s="192"/>
      <c r="M154" s="192"/>
      <c r="N154" s="192"/>
      <c r="O154" s="192"/>
      <c r="P154" s="193" t="n">
        <v>1.061</v>
      </c>
      <c r="Q154" s="191"/>
      <c r="R154" s="192"/>
      <c r="S154" s="192"/>
      <c r="T154" s="192"/>
      <c r="U154" s="192"/>
      <c r="V154" s="192"/>
      <c r="W154" s="194" t="n">
        <v>1.197</v>
      </c>
      <c r="X154" s="191"/>
      <c r="Y154" s="192"/>
      <c r="Z154" s="192"/>
      <c r="AA154" s="192"/>
      <c r="AB154" s="192"/>
      <c r="AC154" s="195" t="n">
        <v>0.697</v>
      </c>
      <c r="AD154" s="196" t="n">
        <v>-0.5</v>
      </c>
      <c r="AE154" s="197" t="n">
        <v>0.356</v>
      </c>
      <c r="AF154" s="198" t="n">
        <v>1.717</v>
      </c>
      <c r="AG154" s="90"/>
      <c r="AH154" s="90"/>
      <c r="AI154" s="90"/>
      <c r="AJ154" s="90"/>
      <c r="AK154" s="90"/>
      <c r="AL154" s="90"/>
      <c r="AM154" s="90"/>
      <c r="AN154" s="90"/>
      <c r="AO154" s="90"/>
      <c r="AP154" s="90"/>
      <c r="AQ154" s="199"/>
      <c r="AR154" s="199"/>
      <c r="AS154" s="199"/>
      <c r="AT154" s="199"/>
      <c r="AU154" s="199"/>
      <c r="AV154" s="199"/>
      <c r="AW154" s="199"/>
      <c r="AX154" s="199"/>
      <c r="AY154" s="199"/>
      <c r="AZ154" s="199"/>
      <c r="BA154" s="199"/>
      <c r="BB154" s="199"/>
      <c r="BC154" s="199"/>
      <c r="BD154" s="199"/>
      <c r="BE154" s="199"/>
      <c r="BF154" s="199"/>
      <c r="BG154" s="199"/>
      <c r="BH154" s="199"/>
      <c r="BI154" s="199"/>
      <c r="BJ154" s="199"/>
      <c r="BK154" s="199"/>
      <c r="BL154" s="199"/>
      <c r="BM154" s="199"/>
      <c r="BN154" s="199"/>
      <c r="BO154" s="199"/>
      <c r="BP154" s="199"/>
      <c r="BQ154" s="199"/>
      <c r="BR154" s="199"/>
      <c r="BS154" s="199"/>
      <c r="BT154" s="199"/>
      <c r="BU154" s="199"/>
      <c r="BV154" s="199"/>
      <c r="BW154" s="199"/>
      <c r="BX154" s="199"/>
      <c r="BY154" s="199"/>
      <c r="BZ154" s="199"/>
      <c r="CA154" s="199"/>
      <c r="CB154" s="199"/>
      <c r="CC154" s="199"/>
      <c r="CD154" s="199"/>
      <c r="CE154" s="199"/>
      <c r="CF154" s="199"/>
      <c r="CG154" s="199"/>
      <c r="CH154" s="199"/>
      <c r="CI154" s="199"/>
      <c r="CJ154" s="199"/>
      <c r="CK154" s="199"/>
      <c r="CL154" s="199"/>
      <c r="CM154" s="199"/>
      <c r="CN154" s="199"/>
      <c r="CO154" s="199"/>
      <c r="CP154" s="199"/>
      <c r="CQ154" s="199"/>
      <c r="CR154" s="199"/>
      <c r="CS154" s="199"/>
      <c r="CT154" s="199"/>
      <c r="CU154" s="199"/>
      <c r="CV154" s="199"/>
      <c r="CW154" s="199"/>
      <c r="CX154" s="199"/>
      <c r="CY154" s="199"/>
      <c r="CZ154" s="199"/>
      <c r="DA154" s="199"/>
      <c r="DB154" s="199"/>
      <c r="DC154" s="199"/>
      <c r="DD154" s="199"/>
      <c r="DE154" s="199"/>
      <c r="DF154" s="199"/>
      <c r="DG154" s="199"/>
      <c r="DH154" s="199"/>
      <c r="DI154" s="199"/>
      <c r="DJ154" s="199"/>
      <c r="DK154" s="199"/>
      <c r="DL154" s="199"/>
      <c r="DM154" s="199"/>
      <c r="DN154" s="199"/>
      <c r="DO154" s="199"/>
      <c r="DP154" s="199"/>
      <c r="DQ154" s="199"/>
      <c r="DR154" s="199"/>
      <c r="DS154" s="199"/>
      <c r="DT154" s="199"/>
      <c r="DU154" s="199"/>
      <c r="DV154" s="199"/>
      <c r="DW154" s="199"/>
      <c r="DX154" s="199"/>
      <c r="DY154" s="199"/>
      <c r="DZ154" s="199"/>
      <c r="EA154" s="199"/>
      <c r="EB154" s="199"/>
      <c r="EC154" s="199"/>
      <c r="ED154" s="199"/>
      <c r="EE154" s="199"/>
      <c r="EF154" s="199"/>
      <c r="EG154" s="199"/>
      <c r="EH154" s="199"/>
      <c r="EI154" s="199"/>
      <c r="EJ154" s="199"/>
      <c r="EK154" s="199"/>
      <c r="EL154" s="199"/>
      <c r="EM154" s="199"/>
      <c r="EN154" s="199"/>
    </row>
    <row r="155" customFormat="false" ht="15" hidden="false" customHeight="true" outlineLevel="0" collapsed="false">
      <c r="A155" s="183" t="s">
        <v>254</v>
      </c>
      <c r="B155" s="184" t="s">
        <v>121</v>
      </c>
      <c r="C155" s="185" t="n">
        <v>62.01</v>
      </c>
      <c r="D155" s="185" t="n">
        <v>77.91</v>
      </c>
      <c r="E155" s="186" t="n">
        <v>0.875</v>
      </c>
      <c r="F155" s="187" t="n">
        <v>57413.5</v>
      </c>
      <c r="G155" s="188" t="s">
        <v>107</v>
      </c>
      <c r="H155" s="189" t="s">
        <v>118</v>
      </c>
      <c r="I155" s="190" t="n">
        <v>36.4088</v>
      </c>
      <c r="J155" s="191" t="n">
        <v>0.427</v>
      </c>
      <c r="K155" s="192" t="n">
        <v>0.092</v>
      </c>
      <c r="L155" s="192" t="n">
        <v>0.003</v>
      </c>
      <c r="M155" s="192" t="n">
        <v>0.018</v>
      </c>
      <c r="N155" s="192" t="n">
        <v>0.036</v>
      </c>
      <c r="O155" s="192" t="n">
        <v>5.777</v>
      </c>
      <c r="P155" s="193" t="n">
        <v>6.353</v>
      </c>
      <c r="Q155" s="191" t="n">
        <v>0.843</v>
      </c>
      <c r="R155" s="192" t="n">
        <v>0.23</v>
      </c>
      <c r="S155" s="192" t="n">
        <v>0.165</v>
      </c>
      <c r="T155" s="192" t="n">
        <v>0.061</v>
      </c>
      <c r="U155" s="192" t="n">
        <v>0.036</v>
      </c>
      <c r="V155" s="192" t="n">
        <v>4.372</v>
      </c>
      <c r="W155" s="194" t="n">
        <v>5.707</v>
      </c>
      <c r="X155" s="191" t="n">
        <v>0.427</v>
      </c>
      <c r="Y155" s="192" t="n">
        <v>0.092</v>
      </c>
      <c r="Z155" s="192" t="n">
        <v>0.051</v>
      </c>
      <c r="AA155" s="192" t="n">
        <v>0.138</v>
      </c>
      <c r="AB155" s="192" t="n">
        <v>0.036</v>
      </c>
      <c r="AC155" s="195" t="n">
        <v>0.744</v>
      </c>
      <c r="AD155" s="196" t="n">
        <v>-4.963</v>
      </c>
      <c r="AE155" s="197" t="n">
        <v>1.7</v>
      </c>
      <c r="AF155" s="198" t="n">
        <v>7.671</v>
      </c>
      <c r="AG155" s="90"/>
      <c r="AH155" s="90"/>
      <c r="AI155" s="90"/>
      <c r="AJ155" s="90"/>
      <c r="AK155" s="90"/>
      <c r="AL155" s="90"/>
      <c r="AM155" s="90"/>
      <c r="AN155" s="90"/>
      <c r="AO155" s="90"/>
      <c r="AP155" s="90"/>
      <c r="AQ155" s="199"/>
      <c r="AR155" s="199"/>
      <c r="AS155" s="199"/>
      <c r="AT155" s="199"/>
      <c r="AU155" s="199"/>
      <c r="AV155" s="199"/>
      <c r="AW155" s="199"/>
      <c r="AX155" s="199"/>
      <c r="AY155" s="199"/>
      <c r="AZ155" s="199"/>
      <c r="BA155" s="199"/>
      <c r="BB155" s="199"/>
      <c r="BC155" s="199"/>
      <c r="BD155" s="199"/>
      <c r="BE155" s="199"/>
      <c r="BF155" s="199"/>
      <c r="BG155" s="199"/>
      <c r="BH155" s="199"/>
      <c r="BI155" s="199"/>
      <c r="BJ155" s="199"/>
      <c r="BK155" s="199"/>
      <c r="BL155" s="199"/>
      <c r="BM155" s="199"/>
      <c r="BN155" s="199"/>
      <c r="BO155" s="199"/>
      <c r="BP155" s="199"/>
      <c r="BQ155" s="199"/>
      <c r="BR155" s="199"/>
      <c r="BS155" s="199"/>
      <c r="BT155" s="199"/>
      <c r="BU155" s="199"/>
      <c r="BV155" s="199"/>
      <c r="BW155" s="199"/>
      <c r="BX155" s="199"/>
      <c r="BY155" s="199"/>
      <c r="BZ155" s="199"/>
      <c r="CA155" s="199"/>
      <c r="CB155" s="199"/>
      <c r="CC155" s="199"/>
      <c r="CD155" s="199"/>
      <c r="CE155" s="199"/>
      <c r="CF155" s="199"/>
      <c r="CG155" s="199"/>
      <c r="CH155" s="199"/>
      <c r="CI155" s="199"/>
      <c r="CJ155" s="199"/>
      <c r="CK155" s="199"/>
      <c r="CL155" s="199"/>
      <c r="CM155" s="199"/>
      <c r="CN155" s="199"/>
      <c r="CO155" s="199"/>
      <c r="CP155" s="199"/>
      <c r="CQ155" s="199"/>
      <c r="CR155" s="199"/>
      <c r="CS155" s="199"/>
      <c r="CT155" s="199"/>
      <c r="CU155" s="199"/>
      <c r="CV155" s="199"/>
      <c r="CW155" s="199"/>
      <c r="CX155" s="199"/>
      <c r="CY155" s="199"/>
      <c r="CZ155" s="199"/>
      <c r="DA155" s="199"/>
      <c r="DB155" s="199"/>
      <c r="DC155" s="199"/>
      <c r="DD155" s="199"/>
      <c r="DE155" s="199"/>
      <c r="DF155" s="199"/>
      <c r="DG155" s="199"/>
      <c r="DH155" s="199"/>
      <c r="DI155" s="199"/>
      <c r="DJ155" s="199"/>
      <c r="DK155" s="199"/>
      <c r="DL155" s="199"/>
      <c r="DM155" s="199"/>
      <c r="DN155" s="199"/>
      <c r="DO155" s="199"/>
      <c r="DP155" s="199"/>
      <c r="DQ155" s="199"/>
      <c r="DR155" s="199"/>
      <c r="DS155" s="199"/>
      <c r="DT155" s="199"/>
      <c r="DU155" s="199"/>
      <c r="DV155" s="199"/>
      <c r="DW155" s="199"/>
      <c r="DX155" s="199"/>
      <c r="DY155" s="199"/>
      <c r="DZ155" s="199"/>
      <c r="EA155" s="199"/>
      <c r="EB155" s="199"/>
      <c r="EC155" s="199"/>
      <c r="ED155" s="199"/>
      <c r="EE155" s="199"/>
      <c r="EF155" s="199"/>
      <c r="EG155" s="199"/>
      <c r="EH155" s="199"/>
      <c r="EI155" s="199"/>
      <c r="EJ155" s="199"/>
      <c r="EK155" s="199"/>
      <c r="EL155" s="199"/>
      <c r="EM155" s="199"/>
      <c r="EN155" s="199"/>
    </row>
    <row r="156" customFormat="false" ht="15" hidden="false" customHeight="true" outlineLevel="0" collapsed="false">
      <c r="A156" s="183" t="s">
        <v>255</v>
      </c>
      <c r="B156" s="184" t="s">
        <v>121</v>
      </c>
      <c r="C156" s="185" t="n">
        <v>62.98</v>
      </c>
      <c r="D156" s="185" t="n">
        <v>67.91</v>
      </c>
      <c r="E156" s="186" t="n">
        <v>0.517</v>
      </c>
      <c r="F156" s="187" t="n">
        <v>3486.9</v>
      </c>
      <c r="G156" s="188" t="s">
        <v>103</v>
      </c>
      <c r="H156" s="189" t="s">
        <v>114</v>
      </c>
      <c r="I156" s="190" t="n">
        <v>17.3164</v>
      </c>
      <c r="J156" s="191" t="n">
        <v>0.349</v>
      </c>
      <c r="K156" s="192" t="n">
        <v>0.138</v>
      </c>
      <c r="L156" s="192" t="n">
        <v>0.16</v>
      </c>
      <c r="M156" s="192" t="n">
        <v>0.416</v>
      </c>
      <c r="N156" s="192" t="n">
        <v>0.045</v>
      </c>
      <c r="O156" s="192" t="n">
        <v>0.281</v>
      </c>
      <c r="P156" s="193" t="n">
        <v>1.39</v>
      </c>
      <c r="Q156" s="191" t="n">
        <v>0.489</v>
      </c>
      <c r="R156" s="192" t="n">
        <v>0.184</v>
      </c>
      <c r="S156" s="192" t="n">
        <v>0.18</v>
      </c>
      <c r="T156" s="192" t="n">
        <v>0.212</v>
      </c>
      <c r="U156" s="192" t="n">
        <v>0.045</v>
      </c>
      <c r="V156" s="192" t="n">
        <v>0.468</v>
      </c>
      <c r="W156" s="194" t="n">
        <v>1.578</v>
      </c>
      <c r="X156" s="191" t="n">
        <v>0.349</v>
      </c>
      <c r="Y156" s="192" t="n">
        <v>0.138</v>
      </c>
      <c r="Z156" s="192" t="n">
        <v>0.352</v>
      </c>
      <c r="AA156" s="192" t="n">
        <v>0.136</v>
      </c>
      <c r="AB156" s="192" t="n">
        <v>0.045</v>
      </c>
      <c r="AC156" s="195" t="n">
        <v>1.02</v>
      </c>
      <c r="AD156" s="196" t="n">
        <v>-0.558</v>
      </c>
      <c r="AE156" s="197" t="n">
        <v>0.47</v>
      </c>
      <c r="AF156" s="198" t="n">
        <v>1.547</v>
      </c>
      <c r="AG156" s="90"/>
      <c r="AH156" s="90"/>
      <c r="AI156" s="90"/>
      <c r="AJ156" s="90"/>
      <c r="AK156" s="90"/>
      <c r="AL156" s="90"/>
      <c r="AM156" s="90"/>
      <c r="AN156" s="90"/>
      <c r="AO156" s="90"/>
      <c r="AP156" s="90"/>
      <c r="AQ156" s="199"/>
      <c r="AR156" s="199"/>
      <c r="AS156" s="199"/>
      <c r="AT156" s="199"/>
      <c r="AU156" s="199"/>
      <c r="AV156" s="199"/>
      <c r="AW156" s="199"/>
      <c r="AX156" s="199"/>
      <c r="AY156" s="199"/>
      <c r="AZ156" s="199"/>
      <c r="BA156" s="199"/>
      <c r="BB156" s="199"/>
      <c r="BC156" s="199"/>
      <c r="BD156" s="199"/>
      <c r="BE156" s="199"/>
      <c r="BF156" s="199"/>
      <c r="BG156" s="199"/>
      <c r="BH156" s="199"/>
      <c r="BI156" s="199"/>
      <c r="BJ156" s="199"/>
      <c r="BK156" s="199"/>
      <c r="BL156" s="199"/>
      <c r="BM156" s="199"/>
      <c r="BN156" s="199"/>
      <c r="BO156" s="199"/>
      <c r="BP156" s="199"/>
      <c r="BQ156" s="199"/>
      <c r="BR156" s="199"/>
      <c r="BS156" s="199"/>
      <c r="BT156" s="199"/>
      <c r="BU156" s="199"/>
      <c r="BV156" s="199"/>
      <c r="BW156" s="199"/>
      <c r="BX156" s="199"/>
      <c r="BY156" s="199"/>
      <c r="BZ156" s="199"/>
      <c r="CA156" s="199"/>
      <c r="CB156" s="199"/>
      <c r="CC156" s="199"/>
      <c r="CD156" s="199"/>
      <c r="CE156" s="199"/>
      <c r="CF156" s="199"/>
      <c r="CG156" s="199"/>
      <c r="CH156" s="199"/>
      <c r="CI156" s="199"/>
      <c r="CJ156" s="199"/>
      <c r="CK156" s="199"/>
      <c r="CL156" s="199"/>
      <c r="CM156" s="199"/>
      <c r="CN156" s="199"/>
      <c r="CO156" s="199"/>
      <c r="CP156" s="199"/>
      <c r="CQ156" s="199"/>
      <c r="CR156" s="199"/>
      <c r="CS156" s="199"/>
      <c r="CT156" s="199"/>
      <c r="CU156" s="199"/>
      <c r="CV156" s="199"/>
      <c r="CW156" s="199"/>
      <c r="CX156" s="199"/>
      <c r="CY156" s="199"/>
      <c r="CZ156" s="199"/>
      <c r="DA156" s="199"/>
      <c r="DB156" s="199"/>
      <c r="DC156" s="199"/>
      <c r="DD156" s="199"/>
      <c r="DE156" s="199"/>
      <c r="DF156" s="199"/>
      <c r="DG156" s="199"/>
      <c r="DH156" s="199"/>
      <c r="DI156" s="199"/>
      <c r="DJ156" s="199"/>
      <c r="DK156" s="199"/>
      <c r="DL156" s="199"/>
      <c r="DM156" s="199"/>
      <c r="DN156" s="199"/>
      <c r="DO156" s="199"/>
      <c r="DP156" s="199"/>
      <c r="DQ156" s="199"/>
      <c r="DR156" s="199"/>
      <c r="DS156" s="199"/>
      <c r="DT156" s="199"/>
      <c r="DU156" s="199"/>
      <c r="DV156" s="199"/>
      <c r="DW156" s="199"/>
      <c r="DX156" s="199"/>
      <c r="DY156" s="199"/>
      <c r="DZ156" s="199"/>
      <c r="EA156" s="199"/>
      <c r="EB156" s="199"/>
      <c r="EC156" s="199"/>
      <c r="ED156" s="199"/>
      <c r="EE156" s="199"/>
      <c r="EF156" s="199"/>
      <c r="EG156" s="199"/>
      <c r="EH156" s="199"/>
      <c r="EI156" s="199"/>
      <c r="EJ156" s="199"/>
      <c r="EK156" s="199"/>
      <c r="EL156" s="199"/>
      <c r="EM156" s="199"/>
      <c r="EN156" s="199"/>
    </row>
    <row r="157" customFormat="false" ht="15" hidden="false" customHeight="true" outlineLevel="0" collapsed="false">
      <c r="A157" s="183" t="s">
        <v>256</v>
      </c>
      <c r="B157" s="184" t="s">
        <v>121</v>
      </c>
      <c r="C157" s="185" t="n">
        <v>77.9</v>
      </c>
      <c r="D157" s="185" t="n">
        <v>75.48</v>
      </c>
      <c r="E157" s="186" t="n">
        <v>0.805</v>
      </c>
      <c r="F157" s="187" t="n">
        <v>20898.9</v>
      </c>
      <c r="G157" s="188" t="s">
        <v>109</v>
      </c>
      <c r="H157" s="189" t="s">
        <v>116</v>
      </c>
      <c r="I157" s="190" t="n">
        <v>7.22137</v>
      </c>
      <c r="J157" s="191" t="n">
        <v>1.083</v>
      </c>
      <c r="K157" s="192" t="n">
        <v>0.042</v>
      </c>
      <c r="L157" s="192" t="n">
        <v>0.499</v>
      </c>
      <c r="M157" s="192" t="n">
        <v>0.002</v>
      </c>
      <c r="N157" s="192" t="n">
        <v>0.105</v>
      </c>
      <c r="O157" s="192" t="n">
        <v>2.264</v>
      </c>
      <c r="P157" s="193" t="n">
        <v>3.995</v>
      </c>
      <c r="Q157" s="191" t="n">
        <v>0.821</v>
      </c>
      <c r="R157" s="192" t="n">
        <v>0.078</v>
      </c>
      <c r="S157" s="192" t="n">
        <v>0.664</v>
      </c>
      <c r="T157" s="192" t="n">
        <v>0.033</v>
      </c>
      <c r="U157" s="192" t="n">
        <v>0.105</v>
      </c>
      <c r="V157" s="192" t="n">
        <v>2.409</v>
      </c>
      <c r="W157" s="194" t="n">
        <v>4.11</v>
      </c>
      <c r="X157" s="191" t="n">
        <v>1.083</v>
      </c>
      <c r="Y157" s="192" t="n">
        <v>0.042</v>
      </c>
      <c r="Z157" s="192" t="n">
        <v>0.567</v>
      </c>
      <c r="AA157" s="192" t="n">
        <v>0.005</v>
      </c>
      <c r="AB157" s="192" t="n">
        <v>0.105</v>
      </c>
      <c r="AC157" s="195" t="n">
        <v>1.801</v>
      </c>
      <c r="AD157" s="196" t="n">
        <v>-2.309</v>
      </c>
      <c r="AE157" s="197" t="n">
        <v>1.224</v>
      </c>
      <c r="AF157" s="198" t="n">
        <v>2.282</v>
      </c>
      <c r="AG157" s="90"/>
      <c r="AH157" s="90"/>
      <c r="AI157" s="90"/>
      <c r="AJ157" s="90"/>
      <c r="AK157" s="90"/>
      <c r="AL157" s="90"/>
      <c r="AM157" s="90"/>
      <c r="AN157" s="90"/>
      <c r="AO157" s="90"/>
      <c r="AP157" s="90"/>
      <c r="AQ157" s="199"/>
      <c r="AR157" s="199"/>
      <c r="AS157" s="199"/>
      <c r="AT157" s="199"/>
      <c r="AU157" s="199"/>
      <c r="AV157" s="199"/>
      <c r="AW157" s="199"/>
      <c r="AX157" s="199"/>
      <c r="AY157" s="199"/>
      <c r="AZ157" s="199"/>
      <c r="BA157" s="199"/>
      <c r="BB157" s="199"/>
      <c r="BC157" s="199"/>
      <c r="BD157" s="199"/>
      <c r="BE157" s="199"/>
      <c r="BF157" s="199"/>
      <c r="BG157" s="199"/>
      <c r="BH157" s="199"/>
      <c r="BI157" s="199"/>
      <c r="BJ157" s="199"/>
      <c r="BK157" s="199"/>
      <c r="BL157" s="199"/>
      <c r="BM157" s="199"/>
      <c r="BN157" s="199"/>
      <c r="BO157" s="199"/>
      <c r="BP157" s="199"/>
      <c r="BQ157" s="199"/>
      <c r="BR157" s="199"/>
      <c r="BS157" s="199"/>
      <c r="BT157" s="199"/>
      <c r="BU157" s="199"/>
      <c r="BV157" s="199"/>
      <c r="BW157" s="199"/>
      <c r="BX157" s="199"/>
      <c r="BY157" s="199"/>
      <c r="BZ157" s="199"/>
      <c r="CA157" s="199"/>
      <c r="CB157" s="199"/>
      <c r="CC157" s="199"/>
      <c r="CD157" s="199"/>
      <c r="CE157" s="199"/>
      <c r="CF157" s="199"/>
      <c r="CG157" s="199"/>
      <c r="CH157" s="199"/>
      <c r="CI157" s="199"/>
      <c r="CJ157" s="199"/>
      <c r="CK157" s="199"/>
      <c r="CL157" s="199"/>
      <c r="CM157" s="199"/>
      <c r="CN157" s="199"/>
      <c r="CO157" s="199"/>
      <c r="CP157" s="199"/>
      <c r="CQ157" s="199"/>
      <c r="CR157" s="199"/>
      <c r="CS157" s="199"/>
      <c r="CT157" s="199"/>
      <c r="CU157" s="199"/>
      <c r="CV157" s="199"/>
      <c r="CW157" s="199"/>
      <c r="CX157" s="199"/>
      <c r="CY157" s="199"/>
      <c r="CZ157" s="199"/>
      <c r="DA157" s="199"/>
      <c r="DB157" s="199"/>
      <c r="DC157" s="199"/>
      <c r="DD157" s="199"/>
      <c r="DE157" s="199"/>
      <c r="DF157" s="199"/>
      <c r="DG157" s="199"/>
      <c r="DH157" s="199"/>
      <c r="DI157" s="199"/>
      <c r="DJ157" s="199"/>
      <c r="DK157" s="199"/>
      <c r="DL157" s="199"/>
      <c r="DM157" s="199"/>
      <c r="DN157" s="199"/>
      <c r="DO157" s="199"/>
      <c r="DP157" s="199"/>
      <c r="DQ157" s="199"/>
      <c r="DR157" s="199"/>
      <c r="DS157" s="199"/>
      <c r="DT157" s="199"/>
      <c r="DU157" s="199"/>
      <c r="DV157" s="199"/>
      <c r="DW157" s="199"/>
      <c r="DX157" s="199"/>
      <c r="DY157" s="199"/>
      <c r="DZ157" s="199"/>
      <c r="EA157" s="199"/>
      <c r="EB157" s="199"/>
      <c r="EC157" s="199"/>
      <c r="ED157" s="199"/>
      <c r="EE157" s="199"/>
      <c r="EF157" s="199"/>
      <c r="EG157" s="199"/>
      <c r="EH157" s="199"/>
      <c r="EI157" s="199"/>
      <c r="EJ157" s="199"/>
      <c r="EK157" s="199"/>
      <c r="EL157" s="199"/>
      <c r="EM157" s="199"/>
      <c r="EN157" s="199"/>
    </row>
    <row r="158" customFormat="false" ht="15" hidden="false" customHeight="true" outlineLevel="0" collapsed="false">
      <c r="A158" s="183" t="s">
        <v>257</v>
      </c>
      <c r="B158" s="184" t="s">
        <v>121</v>
      </c>
      <c r="C158" s="185" t="n">
        <v>57.55</v>
      </c>
      <c r="D158" s="185" t="n">
        <v>60.41</v>
      </c>
      <c r="E158" s="186" t="n">
        <v>0.458</v>
      </c>
      <c r="F158" s="187" t="n">
        <v>1692.96</v>
      </c>
      <c r="G158" s="188" t="s">
        <v>103</v>
      </c>
      <c r="H158" s="189" t="s">
        <v>112</v>
      </c>
      <c r="I158" s="190" t="n">
        <v>8.60572</v>
      </c>
      <c r="J158" s="191" t="n">
        <v>0.275</v>
      </c>
      <c r="K158" s="192" t="n">
        <v>0.101</v>
      </c>
      <c r="L158" s="192" t="n">
        <v>0.304</v>
      </c>
      <c r="M158" s="192" t="n">
        <v>0.097</v>
      </c>
      <c r="N158" s="192" t="n">
        <v>0.045</v>
      </c>
      <c r="O158" s="192" t="n">
        <v>0.049</v>
      </c>
      <c r="P158" s="193" t="n">
        <v>0.871</v>
      </c>
      <c r="Q158" s="191" t="n">
        <v>0.36</v>
      </c>
      <c r="R158" s="192" t="n">
        <v>0.109</v>
      </c>
      <c r="S158" s="192" t="n">
        <v>0.293</v>
      </c>
      <c r="T158" s="192" t="n">
        <v>0.099</v>
      </c>
      <c r="U158" s="192" t="n">
        <v>0.045</v>
      </c>
      <c r="V158" s="192" t="n">
        <v>0.105</v>
      </c>
      <c r="W158" s="194" t="n">
        <v>1.012</v>
      </c>
      <c r="X158" s="191" t="n">
        <v>0.275</v>
      </c>
      <c r="Y158" s="192" t="n">
        <v>0.264</v>
      </c>
      <c r="Z158" s="192" t="n">
        <v>0.116</v>
      </c>
      <c r="AA158" s="192" t="n">
        <v>0.155</v>
      </c>
      <c r="AB158" s="192" t="n">
        <v>0.045</v>
      </c>
      <c r="AC158" s="195" t="n">
        <v>0.856</v>
      </c>
      <c r="AD158" s="196" t="n">
        <v>-0.156</v>
      </c>
      <c r="AE158" s="197" t="n">
        <v>0.301</v>
      </c>
      <c r="AF158" s="198" t="n">
        <v>1.182</v>
      </c>
      <c r="AG158" s="90"/>
      <c r="AH158" s="90"/>
      <c r="AI158" s="90"/>
      <c r="AJ158" s="90"/>
      <c r="AK158" s="90"/>
      <c r="AL158" s="90"/>
      <c r="AM158" s="90"/>
      <c r="AN158" s="90"/>
      <c r="AO158" s="90"/>
      <c r="AP158" s="90"/>
      <c r="AQ158" s="199"/>
      <c r="AR158" s="199"/>
      <c r="AS158" s="199"/>
      <c r="AT158" s="199"/>
      <c r="AU158" s="199"/>
      <c r="AV158" s="199"/>
      <c r="AW158" s="199"/>
      <c r="AX158" s="199"/>
      <c r="AY158" s="199"/>
      <c r="AZ158" s="199"/>
      <c r="BA158" s="199"/>
      <c r="BB158" s="199"/>
      <c r="BC158" s="199"/>
      <c r="BD158" s="199"/>
      <c r="BE158" s="199"/>
      <c r="BF158" s="199"/>
      <c r="BG158" s="199"/>
      <c r="BH158" s="199"/>
      <c r="BI158" s="199"/>
      <c r="BJ158" s="199"/>
      <c r="BK158" s="199"/>
      <c r="BL158" s="199"/>
      <c r="BM158" s="199"/>
      <c r="BN158" s="199"/>
      <c r="BO158" s="199"/>
      <c r="BP158" s="199"/>
      <c r="BQ158" s="199"/>
      <c r="BR158" s="199"/>
      <c r="BS158" s="199"/>
      <c r="BT158" s="199"/>
      <c r="BU158" s="199"/>
      <c r="BV158" s="199"/>
      <c r="BW158" s="199"/>
      <c r="BX158" s="199"/>
      <c r="BY158" s="199"/>
      <c r="BZ158" s="199"/>
      <c r="CA158" s="199"/>
      <c r="CB158" s="199"/>
      <c r="CC158" s="199"/>
      <c r="CD158" s="199"/>
      <c r="CE158" s="199"/>
      <c r="CF158" s="199"/>
      <c r="CG158" s="199"/>
      <c r="CH158" s="199"/>
      <c r="CI158" s="199"/>
      <c r="CJ158" s="199"/>
      <c r="CK158" s="199"/>
      <c r="CL158" s="199"/>
      <c r="CM158" s="199"/>
      <c r="CN158" s="199"/>
      <c r="CO158" s="199"/>
      <c r="CP158" s="199"/>
      <c r="CQ158" s="199"/>
      <c r="CR158" s="199"/>
      <c r="CS158" s="199"/>
      <c r="CT158" s="199"/>
      <c r="CU158" s="199"/>
      <c r="CV158" s="199"/>
      <c r="CW158" s="199"/>
      <c r="CX158" s="199"/>
      <c r="CY158" s="199"/>
      <c r="CZ158" s="199"/>
      <c r="DA158" s="199"/>
      <c r="DB158" s="199"/>
      <c r="DC158" s="199"/>
      <c r="DD158" s="199"/>
      <c r="DE158" s="199"/>
      <c r="DF158" s="199"/>
      <c r="DG158" s="199"/>
      <c r="DH158" s="199"/>
      <c r="DI158" s="199"/>
      <c r="DJ158" s="199"/>
      <c r="DK158" s="199"/>
      <c r="DL158" s="199"/>
      <c r="DM158" s="199"/>
      <c r="DN158" s="199"/>
      <c r="DO158" s="199"/>
      <c r="DP158" s="199"/>
      <c r="DQ158" s="199"/>
      <c r="DR158" s="199"/>
      <c r="DS158" s="199"/>
      <c r="DT158" s="199"/>
      <c r="DU158" s="199"/>
      <c r="DV158" s="199"/>
      <c r="DW158" s="199"/>
      <c r="DX158" s="199"/>
      <c r="DY158" s="199"/>
      <c r="DZ158" s="199"/>
      <c r="EA158" s="199"/>
      <c r="EB158" s="199"/>
      <c r="EC158" s="199"/>
      <c r="ED158" s="199"/>
      <c r="EE158" s="199"/>
      <c r="EF158" s="199"/>
      <c r="EG158" s="199"/>
      <c r="EH158" s="199"/>
      <c r="EI158" s="199"/>
      <c r="EJ158" s="199"/>
      <c r="EK158" s="199"/>
      <c r="EL158" s="199"/>
      <c r="EM158" s="199"/>
      <c r="EN158" s="199"/>
    </row>
    <row r="159" customFormat="false" ht="15" hidden="false" customHeight="true" outlineLevel="0" collapsed="false">
      <c r="A159" s="183" t="s">
        <v>258</v>
      </c>
      <c r="B159" s="184" t="s">
        <v>126</v>
      </c>
      <c r="C159" s="185" t="n">
        <v>70.34</v>
      </c>
      <c r="D159" s="185" t="n">
        <v>82.9</v>
      </c>
      <c r="E159" s="186" t="n">
        <v>0.949</v>
      </c>
      <c r="F159" s="187" t="n">
        <v>109023</v>
      </c>
      <c r="G159" s="188" t="s">
        <v>104</v>
      </c>
      <c r="H159" s="189" t="s">
        <v>118</v>
      </c>
      <c r="I159" s="190" t="n">
        <v>5.97569</v>
      </c>
      <c r="J159" s="191"/>
      <c r="K159" s="192"/>
      <c r="L159" s="192"/>
      <c r="M159" s="192"/>
      <c r="N159" s="192"/>
      <c r="O159" s="192"/>
      <c r="P159" s="193" t="n">
        <v>3.156</v>
      </c>
      <c r="Q159" s="191"/>
      <c r="R159" s="192"/>
      <c r="S159" s="192"/>
      <c r="T159" s="192"/>
      <c r="U159" s="192"/>
      <c r="V159" s="192"/>
      <c r="W159" s="194" t="n">
        <v>10.558</v>
      </c>
      <c r="X159" s="191"/>
      <c r="Y159" s="192"/>
      <c r="Z159" s="192"/>
      <c r="AA159" s="192"/>
      <c r="AB159" s="192"/>
      <c r="AC159" s="195" t="n">
        <v>0.031</v>
      </c>
      <c r="AD159" s="196" t="n">
        <v>-10.527</v>
      </c>
      <c r="AE159" s="197" t="n">
        <v>3.144</v>
      </c>
      <c r="AF159" s="198" t="n">
        <v>340.581</v>
      </c>
      <c r="AG159" s="90"/>
      <c r="AH159" s="90"/>
      <c r="AI159" s="90"/>
      <c r="AJ159" s="90"/>
      <c r="AK159" s="90"/>
      <c r="AL159" s="90"/>
      <c r="AM159" s="90"/>
      <c r="AN159" s="90"/>
      <c r="AO159" s="90"/>
      <c r="AP159" s="90"/>
      <c r="AQ159" s="199"/>
      <c r="AR159" s="199"/>
      <c r="AS159" s="199"/>
      <c r="AT159" s="199"/>
      <c r="AU159" s="199"/>
      <c r="AV159" s="199"/>
      <c r="AW159" s="199"/>
      <c r="AX159" s="199"/>
      <c r="AY159" s="199"/>
      <c r="AZ159" s="199"/>
      <c r="BA159" s="199"/>
      <c r="BB159" s="199"/>
      <c r="BC159" s="199"/>
      <c r="BD159" s="199"/>
      <c r="BE159" s="199"/>
      <c r="BF159" s="199"/>
      <c r="BG159" s="199"/>
      <c r="BH159" s="199"/>
      <c r="BI159" s="199"/>
      <c r="BJ159" s="199"/>
      <c r="BK159" s="199"/>
      <c r="BL159" s="199"/>
      <c r="BM159" s="199"/>
      <c r="BN159" s="199"/>
      <c r="BO159" s="199"/>
      <c r="BP159" s="199"/>
      <c r="BQ159" s="199"/>
      <c r="BR159" s="199"/>
      <c r="BS159" s="199"/>
      <c r="BT159" s="199"/>
      <c r="BU159" s="199"/>
      <c r="BV159" s="199"/>
      <c r="BW159" s="199"/>
      <c r="BX159" s="199"/>
      <c r="BY159" s="199"/>
      <c r="BZ159" s="199"/>
      <c r="CA159" s="199"/>
      <c r="CB159" s="199"/>
      <c r="CC159" s="199"/>
      <c r="CD159" s="199"/>
      <c r="CE159" s="199"/>
      <c r="CF159" s="199"/>
      <c r="CG159" s="199"/>
      <c r="CH159" s="199"/>
      <c r="CI159" s="199"/>
      <c r="CJ159" s="199"/>
      <c r="CK159" s="199"/>
      <c r="CL159" s="199"/>
      <c r="CM159" s="199"/>
      <c r="CN159" s="199"/>
      <c r="CO159" s="199"/>
      <c r="CP159" s="199"/>
      <c r="CQ159" s="199"/>
      <c r="CR159" s="199"/>
      <c r="CS159" s="199"/>
      <c r="CT159" s="199"/>
      <c r="CU159" s="199"/>
      <c r="CV159" s="199"/>
      <c r="CW159" s="199"/>
      <c r="CX159" s="199"/>
      <c r="CY159" s="199"/>
      <c r="CZ159" s="199"/>
      <c r="DA159" s="199"/>
      <c r="DB159" s="199"/>
      <c r="DC159" s="199"/>
      <c r="DD159" s="199"/>
      <c r="DE159" s="199"/>
      <c r="DF159" s="199"/>
      <c r="DG159" s="199"/>
      <c r="DH159" s="199"/>
      <c r="DI159" s="199"/>
      <c r="DJ159" s="199"/>
      <c r="DK159" s="199"/>
      <c r="DL159" s="199"/>
      <c r="DM159" s="199"/>
      <c r="DN159" s="199"/>
      <c r="DO159" s="199"/>
      <c r="DP159" s="199"/>
      <c r="DQ159" s="199"/>
      <c r="DR159" s="199"/>
      <c r="DS159" s="199"/>
      <c r="DT159" s="199"/>
      <c r="DU159" s="199"/>
      <c r="DV159" s="199"/>
      <c r="DW159" s="199"/>
      <c r="DX159" s="199"/>
      <c r="DY159" s="199"/>
      <c r="DZ159" s="199"/>
      <c r="EA159" s="199"/>
      <c r="EB159" s="199"/>
      <c r="EC159" s="199"/>
      <c r="ED159" s="199"/>
      <c r="EE159" s="199"/>
      <c r="EF159" s="199"/>
      <c r="EG159" s="199"/>
      <c r="EH159" s="199"/>
      <c r="EI159" s="199"/>
      <c r="EJ159" s="199"/>
      <c r="EK159" s="199"/>
      <c r="EL159" s="199"/>
      <c r="EM159" s="199"/>
      <c r="EN159" s="199"/>
    </row>
    <row r="160" customFormat="false" ht="15" hidden="false" customHeight="true" outlineLevel="0" collapsed="false">
      <c r="A160" s="183" t="s">
        <v>259</v>
      </c>
      <c r="B160" s="184" t="s">
        <v>121</v>
      </c>
      <c r="C160" s="185"/>
      <c r="D160" s="185" t="n">
        <v>77.07</v>
      </c>
      <c r="E160" s="186" t="n">
        <v>0.855</v>
      </c>
      <c r="F160" s="187" t="n">
        <v>34059.5</v>
      </c>
      <c r="G160" s="188" t="s">
        <v>106</v>
      </c>
      <c r="H160" s="189" t="s">
        <v>118</v>
      </c>
      <c r="I160" s="190" t="n">
        <v>5.64345</v>
      </c>
      <c r="J160" s="191" t="n">
        <v>0.759</v>
      </c>
      <c r="K160" s="192" t="n">
        <v>0.055</v>
      </c>
      <c r="L160" s="192" t="n">
        <v>0.905</v>
      </c>
      <c r="M160" s="192" t="n">
        <v>0.001</v>
      </c>
      <c r="N160" s="192" t="n">
        <v>0.145</v>
      </c>
      <c r="O160" s="192" t="n">
        <v>1.997</v>
      </c>
      <c r="P160" s="193" t="n">
        <v>3.862</v>
      </c>
      <c r="Q160" s="191" t="n">
        <v>0.626</v>
      </c>
      <c r="R160" s="192" t="n">
        <v>0.222</v>
      </c>
      <c r="S160" s="192" t="n">
        <v>0.764</v>
      </c>
      <c r="T160" s="192" t="n">
        <v>0.041</v>
      </c>
      <c r="U160" s="192" t="n">
        <v>0.145</v>
      </c>
      <c r="V160" s="192" t="n">
        <v>2.596</v>
      </c>
      <c r="W160" s="194" t="n">
        <v>4.394</v>
      </c>
      <c r="X160" s="191" t="n">
        <v>0.759</v>
      </c>
      <c r="Y160" s="192" t="n">
        <v>0.094</v>
      </c>
      <c r="Z160" s="192" t="n">
        <v>1.572</v>
      </c>
      <c r="AA160" s="192" t="n">
        <v>0.006</v>
      </c>
      <c r="AB160" s="192" t="n">
        <v>0.145</v>
      </c>
      <c r="AC160" s="195" t="n">
        <v>2.576</v>
      </c>
      <c r="AD160" s="196" t="n">
        <v>-1.818</v>
      </c>
      <c r="AE160" s="197" t="n">
        <v>1.309</v>
      </c>
      <c r="AF160" s="198" t="n">
        <v>1.706</v>
      </c>
      <c r="AG160" s="90"/>
      <c r="AH160" s="90"/>
      <c r="AI160" s="90"/>
      <c r="AJ160" s="90"/>
      <c r="AK160" s="90"/>
      <c r="AL160" s="90"/>
      <c r="AM160" s="90"/>
      <c r="AN160" s="90"/>
      <c r="AO160" s="90"/>
      <c r="AP160" s="90"/>
      <c r="AQ160" s="199"/>
      <c r="AR160" s="199"/>
      <c r="AS160" s="199"/>
      <c r="AT160" s="199"/>
      <c r="AU160" s="199"/>
      <c r="AV160" s="199"/>
      <c r="AW160" s="199"/>
      <c r="AX160" s="199"/>
      <c r="AY160" s="199"/>
      <c r="AZ160" s="199"/>
      <c r="BA160" s="199"/>
      <c r="BB160" s="199"/>
      <c r="BC160" s="199"/>
      <c r="BD160" s="199"/>
      <c r="BE160" s="199"/>
      <c r="BF160" s="199"/>
      <c r="BG160" s="199"/>
      <c r="BH160" s="199"/>
      <c r="BI160" s="199"/>
      <c r="BJ160" s="199"/>
      <c r="BK160" s="199"/>
      <c r="BL160" s="199"/>
      <c r="BM160" s="199"/>
      <c r="BN160" s="199"/>
      <c r="BO160" s="199"/>
      <c r="BP160" s="199"/>
      <c r="BQ160" s="199"/>
      <c r="BR160" s="199"/>
      <c r="BS160" s="199"/>
      <c r="BT160" s="199"/>
      <c r="BU160" s="199"/>
      <c r="BV160" s="199"/>
      <c r="BW160" s="199"/>
      <c r="BX160" s="199"/>
      <c r="BY160" s="199"/>
      <c r="BZ160" s="199"/>
      <c r="CA160" s="199"/>
      <c r="CB160" s="199"/>
      <c r="CC160" s="199"/>
      <c r="CD160" s="199"/>
      <c r="CE160" s="199"/>
      <c r="CF160" s="199"/>
      <c r="CG160" s="199"/>
      <c r="CH160" s="199"/>
      <c r="CI160" s="199"/>
      <c r="CJ160" s="199"/>
      <c r="CK160" s="199"/>
      <c r="CL160" s="199"/>
      <c r="CM160" s="199"/>
      <c r="CN160" s="199"/>
      <c r="CO160" s="199"/>
      <c r="CP160" s="199"/>
      <c r="CQ160" s="199"/>
      <c r="CR160" s="199"/>
      <c r="CS160" s="199"/>
      <c r="CT160" s="199"/>
      <c r="CU160" s="199"/>
      <c r="CV160" s="199"/>
      <c r="CW160" s="199"/>
      <c r="CX160" s="199"/>
      <c r="CY160" s="199"/>
      <c r="CZ160" s="199"/>
      <c r="DA160" s="199"/>
      <c r="DB160" s="199"/>
      <c r="DC160" s="199"/>
      <c r="DD160" s="199"/>
      <c r="DE160" s="199"/>
      <c r="DF160" s="199"/>
      <c r="DG160" s="199"/>
      <c r="DH160" s="199"/>
      <c r="DI160" s="199"/>
      <c r="DJ160" s="199"/>
      <c r="DK160" s="199"/>
      <c r="DL160" s="199"/>
      <c r="DM160" s="199"/>
      <c r="DN160" s="199"/>
      <c r="DO160" s="199"/>
      <c r="DP160" s="199"/>
      <c r="DQ160" s="199"/>
      <c r="DR160" s="199"/>
      <c r="DS160" s="199"/>
      <c r="DT160" s="199"/>
      <c r="DU160" s="199"/>
      <c r="DV160" s="199"/>
      <c r="DW160" s="199"/>
      <c r="DX160" s="199"/>
      <c r="DY160" s="199"/>
      <c r="DZ160" s="199"/>
      <c r="EA160" s="199"/>
      <c r="EB160" s="199"/>
      <c r="EC160" s="199"/>
      <c r="ED160" s="199"/>
      <c r="EE160" s="199"/>
      <c r="EF160" s="199"/>
      <c r="EG160" s="199"/>
      <c r="EH160" s="199"/>
      <c r="EI160" s="199"/>
      <c r="EJ160" s="199"/>
      <c r="EK160" s="199"/>
      <c r="EL160" s="199"/>
      <c r="EM160" s="199"/>
      <c r="EN160" s="199"/>
    </row>
    <row r="161" customFormat="false" ht="15" hidden="false" customHeight="true" outlineLevel="0" collapsed="false">
      <c r="A161" s="183" t="s">
        <v>260</v>
      </c>
      <c r="B161" s="184" t="s">
        <v>126</v>
      </c>
      <c r="C161" s="185" t="n">
        <v>80.92</v>
      </c>
      <c r="D161" s="185" t="n">
        <v>81.28</v>
      </c>
      <c r="E161" s="186" t="n">
        <v>0.926</v>
      </c>
      <c r="F161" s="187" t="n">
        <v>41293.3</v>
      </c>
      <c r="G161" s="188" t="s">
        <v>106</v>
      </c>
      <c r="H161" s="189" t="s">
        <v>118</v>
      </c>
      <c r="I161" s="190" t="n">
        <v>2.11984</v>
      </c>
      <c r="J161" s="191"/>
      <c r="K161" s="192"/>
      <c r="L161" s="192"/>
      <c r="M161" s="192"/>
      <c r="N161" s="192"/>
      <c r="O161" s="192"/>
      <c r="P161" s="193" t="n">
        <v>3.852</v>
      </c>
      <c r="Q161" s="191"/>
      <c r="R161" s="192"/>
      <c r="S161" s="192"/>
      <c r="T161" s="192"/>
      <c r="U161" s="192"/>
      <c r="V161" s="192"/>
      <c r="W161" s="194" t="n">
        <v>5.443</v>
      </c>
      <c r="X161" s="191"/>
      <c r="Y161" s="192"/>
      <c r="Z161" s="192"/>
      <c r="AA161" s="192"/>
      <c r="AB161" s="192"/>
      <c r="AC161" s="195" t="n">
        <v>2.443</v>
      </c>
      <c r="AD161" s="196" t="n">
        <v>-3</v>
      </c>
      <c r="AE161" s="197" t="n">
        <v>1.621</v>
      </c>
      <c r="AF161" s="198" t="n">
        <v>2.228</v>
      </c>
      <c r="AG161" s="90"/>
      <c r="AH161" s="90"/>
      <c r="AI161" s="90"/>
      <c r="AJ161" s="90"/>
      <c r="AK161" s="90"/>
      <c r="AL161" s="90"/>
      <c r="AM161" s="90"/>
      <c r="AN161" s="90"/>
      <c r="AO161" s="90"/>
      <c r="AP161" s="90"/>
      <c r="AQ161" s="199"/>
      <c r="AR161" s="199"/>
      <c r="AS161" s="199"/>
      <c r="AT161" s="199"/>
      <c r="AU161" s="199"/>
      <c r="AV161" s="199"/>
      <c r="AW161" s="199"/>
      <c r="AX161" s="199"/>
      <c r="AY161" s="199"/>
      <c r="AZ161" s="199"/>
      <c r="BA161" s="199"/>
      <c r="BB161" s="199"/>
      <c r="BC161" s="199"/>
      <c r="BD161" s="199"/>
      <c r="BE161" s="199"/>
      <c r="BF161" s="199"/>
      <c r="BG161" s="199"/>
      <c r="BH161" s="199"/>
      <c r="BI161" s="199"/>
      <c r="BJ161" s="199"/>
      <c r="BK161" s="199"/>
      <c r="BL161" s="199"/>
      <c r="BM161" s="199"/>
      <c r="BN161" s="199"/>
      <c r="BO161" s="199"/>
      <c r="BP161" s="199"/>
      <c r="BQ161" s="199"/>
      <c r="BR161" s="199"/>
      <c r="BS161" s="199"/>
      <c r="BT161" s="199"/>
      <c r="BU161" s="199"/>
      <c r="BV161" s="199"/>
      <c r="BW161" s="199"/>
      <c r="BX161" s="199"/>
      <c r="BY161" s="199"/>
      <c r="BZ161" s="199"/>
      <c r="CA161" s="199"/>
      <c r="CB161" s="199"/>
      <c r="CC161" s="199"/>
      <c r="CD161" s="199"/>
      <c r="CE161" s="199"/>
      <c r="CF161" s="199"/>
      <c r="CG161" s="199"/>
      <c r="CH161" s="199"/>
      <c r="CI161" s="199"/>
      <c r="CJ161" s="199"/>
      <c r="CK161" s="199"/>
      <c r="CL161" s="199"/>
      <c r="CM161" s="199"/>
      <c r="CN161" s="199"/>
      <c r="CO161" s="199"/>
      <c r="CP161" s="199"/>
      <c r="CQ161" s="199"/>
      <c r="CR161" s="199"/>
      <c r="CS161" s="199"/>
      <c r="CT161" s="199"/>
      <c r="CU161" s="199"/>
      <c r="CV161" s="199"/>
      <c r="CW161" s="199"/>
      <c r="CX161" s="199"/>
      <c r="CY161" s="199"/>
      <c r="CZ161" s="199"/>
      <c r="DA161" s="199"/>
      <c r="DB161" s="199"/>
      <c r="DC161" s="199"/>
      <c r="DD161" s="199"/>
      <c r="DE161" s="199"/>
      <c r="DF161" s="199"/>
      <c r="DG161" s="199"/>
      <c r="DH161" s="199"/>
      <c r="DI161" s="199"/>
      <c r="DJ161" s="199"/>
      <c r="DK161" s="199"/>
      <c r="DL161" s="199"/>
      <c r="DM161" s="199"/>
      <c r="DN161" s="199"/>
      <c r="DO161" s="199"/>
      <c r="DP161" s="199"/>
      <c r="DQ161" s="199"/>
      <c r="DR161" s="199"/>
      <c r="DS161" s="199"/>
      <c r="DT161" s="199"/>
      <c r="DU161" s="199"/>
      <c r="DV161" s="199"/>
      <c r="DW161" s="199"/>
      <c r="DX161" s="199"/>
      <c r="DY161" s="199"/>
      <c r="DZ161" s="199"/>
      <c r="EA161" s="199"/>
      <c r="EB161" s="199"/>
      <c r="EC161" s="199"/>
      <c r="ED161" s="199"/>
      <c r="EE161" s="199"/>
      <c r="EF161" s="199"/>
      <c r="EG161" s="199"/>
      <c r="EH161" s="199"/>
      <c r="EI161" s="199"/>
      <c r="EJ161" s="199"/>
      <c r="EK161" s="199"/>
      <c r="EL161" s="199"/>
      <c r="EM161" s="199"/>
      <c r="EN161" s="199"/>
    </row>
    <row r="162" customFormat="false" ht="15" hidden="false" customHeight="true" outlineLevel="0" collapsed="false">
      <c r="A162" s="183" t="s">
        <v>261</v>
      </c>
      <c r="B162" s="184" t="s">
        <v>121</v>
      </c>
      <c r="C162" s="185"/>
      <c r="D162" s="185" t="n">
        <v>70.74</v>
      </c>
      <c r="E162" s="186" t="n">
        <v>0.562</v>
      </c>
      <c r="F162" s="187" t="n">
        <v>2159.12</v>
      </c>
      <c r="G162" s="188" t="s">
        <v>104</v>
      </c>
      <c r="H162" s="189" t="s">
        <v>112</v>
      </c>
      <c r="I162" s="190" t="n">
        <v>0.724273</v>
      </c>
      <c r="J162" s="191" t="n">
        <v>0.342</v>
      </c>
      <c r="K162" s="192" t="n">
        <v>0.007</v>
      </c>
      <c r="L162" s="192" t="n">
        <v>3.227</v>
      </c>
      <c r="M162" s="192" t="n">
        <v>2.54</v>
      </c>
      <c r="N162" s="192" t="n">
        <v>0.126</v>
      </c>
      <c r="O162" s="192" t="n">
        <v>0.102</v>
      </c>
      <c r="P162" s="193" t="n">
        <v>6.343</v>
      </c>
      <c r="Q162" s="191" t="n">
        <v>0.304</v>
      </c>
      <c r="R162" s="192" t="n">
        <v>0.024</v>
      </c>
      <c r="S162" s="192" t="n">
        <v>1.585</v>
      </c>
      <c r="T162" s="192" t="n">
        <v>0.984</v>
      </c>
      <c r="U162" s="192" t="n">
        <v>0.126</v>
      </c>
      <c r="V162" s="192" t="n">
        <v>0.12</v>
      </c>
      <c r="W162" s="194" t="n">
        <v>3.143</v>
      </c>
      <c r="X162" s="191" t="n">
        <v>0.342</v>
      </c>
      <c r="Y162" s="192" t="n">
        <v>0.007</v>
      </c>
      <c r="Z162" s="192" t="n">
        <v>1.98</v>
      </c>
      <c r="AA162" s="192" t="n">
        <v>0.904</v>
      </c>
      <c r="AB162" s="192" t="n">
        <v>0.126</v>
      </c>
      <c r="AC162" s="195" t="n">
        <v>3.358</v>
      </c>
      <c r="AD162" s="196" t="n">
        <v>0.215</v>
      </c>
      <c r="AE162" s="197" t="n">
        <v>0.936</v>
      </c>
      <c r="AF162" s="198" t="n">
        <v>0.936</v>
      </c>
      <c r="AG162" s="90"/>
      <c r="AH162" s="90"/>
      <c r="AI162" s="90"/>
      <c r="AJ162" s="90"/>
      <c r="AK162" s="90"/>
      <c r="AL162" s="90"/>
      <c r="AM162" s="90"/>
      <c r="AN162" s="90"/>
      <c r="AO162" s="90"/>
      <c r="AP162" s="90"/>
      <c r="AQ162" s="199"/>
      <c r="AR162" s="199"/>
      <c r="AS162" s="199"/>
      <c r="AT162" s="199"/>
      <c r="AU162" s="199"/>
      <c r="AV162" s="199"/>
      <c r="AW162" s="199"/>
      <c r="AX162" s="199"/>
      <c r="AY162" s="199"/>
      <c r="AZ162" s="199"/>
      <c r="BA162" s="199"/>
      <c r="BB162" s="199"/>
      <c r="BC162" s="199"/>
      <c r="BD162" s="199"/>
      <c r="BE162" s="199"/>
      <c r="BF162" s="199"/>
      <c r="BG162" s="199"/>
      <c r="BH162" s="199"/>
      <c r="BI162" s="199"/>
      <c r="BJ162" s="199"/>
      <c r="BK162" s="199"/>
      <c r="BL162" s="199"/>
      <c r="BM162" s="199"/>
      <c r="BN162" s="199"/>
      <c r="BO162" s="199"/>
      <c r="BP162" s="199"/>
      <c r="BQ162" s="199"/>
      <c r="BR162" s="199"/>
      <c r="BS162" s="199"/>
      <c r="BT162" s="199"/>
      <c r="BU162" s="199"/>
      <c r="BV162" s="199"/>
      <c r="BW162" s="199"/>
      <c r="BX162" s="199"/>
      <c r="BY162" s="199"/>
      <c r="BZ162" s="199"/>
      <c r="CA162" s="199"/>
      <c r="CB162" s="199"/>
      <c r="CC162" s="199"/>
      <c r="CD162" s="199"/>
      <c r="CE162" s="199"/>
      <c r="CF162" s="199"/>
      <c r="CG162" s="199"/>
      <c r="CH162" s="199"/>
      <c r="CI162" s="199"/>
      <c r="CJ162" s="199"/>
      <c r="CK162" s="199"/>
      <c r="CL162" s="199"/>
      <c r="CM162" s="199"/>
      <c r="CN162" s="199"/>
      <c r="CO162" s="199"/>
      <c r="CP162" s="199"/>
      <c r="CQ162" s="199"/>
      <c r="CR162" s="199"/>
      <c r="CS162" s="199"/>
      <c r="CT162" s="199"/>
      <c r="CU162" s="199"/>
      <c r="CV162" s="199"/>
      <c r="CW162" s="199"/>
      <c r="CX162" s="199"/>
      <c r="CY162" s="199"/>
      <c r="CZ162" s="199"/>
      <c r="DA162" s="199"/>
      <c r="DB162" s="199"/>
      <c r="DC162" s="199"/>
      <c r="DD162" s="199"/>
      <c r="DE162" s="199"/>
      <c r="DF162" s="199"/>
      <c r="DG162" s="199"/>
      <c r="DH162" s="199"/>
      <c r="DI162" s="199"/>
      <c r="DJ162" s="199"/>
      <c r="DK162" s="199"/>
      <c r="DL162" s="199"/>
      <c r="DM162" s="199"/>
      <c r="DN162" s="199"/>
      <c r="DO162" s="199"/>
      <c r="DP162" s="199"/>
      <c r="DQ162" s="199"/>
      <c r="DR162" s="199"/>
      <c r="DS162" s="199"/>
      <c r="DT162" s="199"/>
      <c r="DU162" s="199"/>
      <c r="DV162" s="199"/>
      <c r="DW162" s="199"/>
      <c r="DX162" s="199"/>
      <c r="DY162" s="199"/>
      <c r="DZ162" s="199"/>
      <c r="EA162" s="199"/>
      <c r="EB162" s="199"/>
      <c r="EC162" s="199"/>
      <c r="ED162" s="199"/>
      <c r="EE162" s="199"/>
      <c r="EF162" s="199"/>
      <c r="EG162" s="199"/>
      <c r="EH162" s="199"/>
      <c r="EI162" s="199"/>
      <c r="EJ162" s="199"/>
      <c r="EK162" s="199"/>
      <c r="EL162" s="199"/>
      <c r="EM162" s="199"/>
      <c r="EN162" s="199"/>
    </row>
    <row r="163" customFormat="false" ht="15" hidden="false" customHeight="true" outlineLevel="0" collapsed="false">
      <c r="A163" s="183" t="s">
        <v>262</v>
      </c>
      <c r="B163" s="184" t="s">
        <v>121</v>
      </c>
      <c r="C163" s="185" t="n">
        <v>45.51</v>
      </c>
      <c r="D163" s="185" t="n">
        <v>56.11</v>
      </c>
      <c r="E163" s="186" t="n">
        <v>0.38</v>
      </c>
      <c r="F163" s="187" t="n">
        <v>1632.52</v>
      </c>
      <c r="G163" s="188" t="s">
        <v>103</v>
      </c>
      <c r="H163" s="189" t="s">
        <v>112</v>
      </c>
      <c r="I163" s="190" t="n">
        <v>17.5975</v>
      </c>
      <c r="J163" s="191" t="n">
        <v>0.046</v>
      </c>
      <c r="K163" s="192" t="n">
        <v>0.327</v>
      </c>
      <c r="L163" s="192" t="n">
        <v>0.386</v>
      </c>
      <c r="M163" s="192" t="n">
        <v>0.004</v>
      </c>
      <c r="N163" s="192" t="n">
        <v>0.028</v>
      </c>
      <c r="O163" s="192" t="n">
        <v>0.013</v>
      </c>
      <c r="P163" s="193" t="n">
        <v>0.804</v>
      </c>
      <c r="Q163" s="191" t="n">
        <v>0.164</v>
      </c>
      <c r="R163" s="192" t="n">
        <v>0.324</v>
      </c>
      <c r="S163" s="192" t="n">
        <v>0.395</v>
      </c>
      <c r="T163" s="192" t="n">
        <v>0.005</v>
      </c>
      <c r="U163" s="192" t="n">
        <v>0.028</v>
      </c>
      <c r="V163" s="192" t="n">
        <v>0.013</v>
      </c>
      <c r="W163" s="194" t="n">
        <v>0.928</v>
      </c>
      <c r="X163" s="191" t="n">
        <v>0.046</v>
      </c>
      <c r="Y163" s="192" t="n">
        <v>0.327</v>
      </c>
      <c r="Z163" s="192" t="n">
        <v>0.116</v>
      </c>
      <c r="AA163" s="192" t="n">
        <v>0.193</v>
      </c>
      <c r="AB163" s="192" t="n">
        <v>0.028</v>
      </c>
      <c r="AC163" s="195" t="n">
        <v>0.711</v>
      </c>
      <c r="AD163" s="196" t="n">
        <v>-0.217</v>
      </c>
      <c r="AE163" s="197" t="n">
        <v>0.276</v>
      </c>
      <c r="AF163" s="198" t="n">
        <v>1.305</v>
      </c>
      <c r="AG163" s="90"/>
      <c r="AH163" s="90"/>
      <c r="AI163" s="90"/>
      <c r="AJ163" s="90"/>
      <c r="AK163" s="90"/>
      <c r="AL163" s="90"/>
      <c r="AM163" s="90"/>
      <c r="AN163" s="90"/>
      <c r="AO163" s="90"/>
      <c r="AP163" s="90"/>
      <c r="AQ163" s="199"/>
      <c r="AR163" s="199"/>
      <c r="AS163" s="199"/>
      <c r="AT163" s="199"/>
      <c r="AU163" s="199"/>
      <c r="AV163" s="199"/>
      <c r="AW163" s="199"/>
      <c r="AX163" s="199"/>
      <c r="AY163" s="199"/>
      <c r="AZ163" s="199"/>
      <c r="BA163" s="199"/>
      <c r="BB163" s="199"/>
      <c r="BC163" s="199"/>
      <c r="BD163" s="199"/>
      <c r="BE163" s="199"/>
      <c r="BF163" s="199"/>
      <c r="BG163" s="199"/>
      <c r="BH163" s="199"/>
      <c r="BI163" s="199"/>
      <c r="BJ163" s="199"/>
      <c r="BK163" s="199"/>
      <c r="BL163" s="199"/>
      <c r="BM163" s="199"/>
      <c r="BN163" s="199"/>
      <c r="BO163" s="199"/>
      <c r="BP163" s="199"/>
      <c r="BQ163" s="199"/>
      <c r="BR163" s="199"/>
      <c r="BS163" s="199"/>
      <c r="BT163" s="199"/>
      <c r="BU163" s="199"/>
      <c r="BV163" s="199"/>
      <c r="BW163" s="199"/>
      <c r="BX163" s="199"/>
      <c r="BY163" s="199"/>
      <c r="BZ163" s="199"/>
      <c r="CA163" s="199"/>
      <c r="CB163" s="199"/>
      <c r="CC163" s="199"/>
      <c r="CD163" s="199"/>
      <c r="CE163" s="199"/>
      <c r="CF163" s="199"/>
      <c r="CG163" s="199"/>
      <c r="CH163" s="199"/>
      <c r="CI163" s="199"/>
      <c r="CJ163" s="199"/>
      <c r="CK163" s="199"/>
      <c r="CL163" s="199"/>
      <c r="CM163" s="199"/>
      <c r="CN163" s="199"/>
      <c r="CO163" s="199"/>
      <c r="CP163" s="199"/>
      <c r="CQ163" s="199"/>
      <c r="CR163" s="199"/>
      <c r="CS163" s="199"/>
      <c r="CT163" s="199"/>
      <c r="CU163" s="199"/>
      <c r="CV163" s="199"/>
      <c r="CW163" s="199"/>
      <c r="CX163" s="199"/>
      <c r="CY163" s="199"/>
      <c r="CZ163" s="199"/>
      <c r="DA163" s="199"/>
      <c r="DB163" s="199"/>
      <c r="DC163" s="199"/>
      <c r="DD163" s="199"/>
      <c r="DE163" s="199"/>
      <c r="DF163" s="199"/>
      <c r="DG163" s="199"/>
      <c r="DH163" s="199"/>
      <c r="DI163" s="199"/>
      <c r="DJ163" s="199"/>
      <c r="DK163" s="199"/>
      <c r="DL163" s="199"/>
      <c r="DM163" s="199"/>
      <c r="DN163" s="199"/>
      <c r="DO163" s="199"/>
      <c r="DP163" s="199"/>
      <c r="DQ163" s="199"/>
      <c r="DR163" s="199"/>
      <c r="DS163" s="199"/>
      <c r="DT163" s="199"/>
      <c r="DU163" s="199"/>
      <c r="DV163" s="199"/>
      <c r="DW163" s="199"/>
      <c r="DX163" s="199"/>
      <c r="DY163" s="199"/>
      <c r="DZ163" s="199"/>
      <c r="EA163" s="199"/>
      <c r="EB163" s="199"/>
      <c r="EC163" s="199"/>
      <c r="ED163" s="199"/>
      <c r="EE163" s="199"/>
      <c r="EF163" s="199"/>
      <c r="EG163" s="199"/>
      <c r="EH163" s="199"/>
      <c r="EI163" s="199"/>
      <c r="EJ163" s="199"/>
      <c r="EK163" s="199"/>
      <c r="EL163" s="199"/>
      <c r="EM163" s="199"/>
      <c r="EN163" s="199"/>
    </row>
    <row r="164" customFormat="false" ht="15" hidden="false" customHeight="true" outlineLevel="0" collapsed="false">
      <c r="A164" s="183" t="s">
        <v>263</v>
      </c>
      <c r="B164" s="184" t="s">
        <v>121</v>
      </c>
      <c r="C164" s="185" t="n">
        <v>63.35</v>
      </c>
      <c r="D164" s="185" t="n">
        <v>61.48</v>
      </c>
      <c r="E164" s="186" t="n">
        <v>0.717</v>
      </c>
      <c r="F164" s="187" t="n">
        <v>13320.8</v>
      </c>
      <c r="G164" s="188" t="s">
        <v>103</v>
      </c>
      <c r="H164" s="189" t="s">
        <v>116</v>
      </c>
      <c r="I164" s="190" t="n">
        <v>59.8939</v>
      </c>
      <c r="J164" s="191" t="n">
        <v>0.477</v>
      </c>
      <c r="K164" s="192" t="n">
        <v>0.099</v>
      </c>
      <c r="L164" s="192" t="n">
        <v>0.275</v>
      </c>
      <c r="M164" s="192" t="n">
        <v>0.06</v>
      </c>
      <c r="N164" s="192" t="n">
        <v>0.033</v>
      </c>
      <c r="O164" s="192" t="n">
        <v>2.382</v>
      </c>
      <c r="P164" s="193" t="n">
        <v>3.327</v>
      </c>
      <c r="Q164" s="191" t="n">
        <v>0.434</v>
      </c>
      <c r="R164" s="192" t="n">
        <v>0.036</v>
      </c>
      <c r="S164" s="192" t="n">
        <v>0.244</v>
      </c>
      <c r="T164" s="192" t="n">
        <v>0.06</v>
      </c>
      <c r="U164" s="192" t="n">
        <v>0.033</v>
      </c>
      <c r="V164" s="192" t="n">
        <v>2.237</v>
      </c>
      <c r="W164" s="194" t="n">
        <v>3.045</v>
      </c>
      <c r="X164" s="191" t="n">
        <v>0.477</v>
      </c>
      <c r="Y164" s="192" t="n">
        <v>0.502</v>
      </c>
      <c r="Z164" s="192" t="n">
        <v>0.032</v>
      </c>
      <c r="AA164" s="192" t="n">
        <v>0.148</v>
      </c>
      <c r="AB164" s="192" t="n">
        <v>0.033</v>
      </c>
      <c r="AC164" s="195" t="n">
        <v>1.193</v>
      </c>
      <c r="AD164" s="196" t="n">
        <v>-1.852</v>
      </c>
      <c r="AE164" s="197" t="n">
        <v>0.907</v>
      </c>
      <c r="AF164" s="198" t="n">
        <v>2.552</v>
      </c>
      <c r="AG164" s="90"/>
      <c r="AH164" s="90"/>
      <c r="AI164" s="90"/>
      <c r="AJ164" s="90"/>
      <c r="AK164" s="90"/>
      <c r="AL164" s="90"/>
      <c r="AM164" s="90"/>
      <c r="AN164" s="90"/>
      <c r="AO164" s="90"/>
      <c r="AP164" s="90"/>
      <c r="AQ164" s="199"/>
      <c r="AR164" s="199"/>
      <c r="AS164" s="199"/>
      <c r="AT164" s="199"/>
      <c r="AU164" s="199"/>
      <c r="AV164" s="199"/>
      <c r="AW164" s="199"/>
      <c r="AX164" s="199"/>
      <c r="AY164" s="199"/>
      <c r="AZ164" s="199"/>
      <c r="BA164" s="199"/>
      <c r="BB164" s="199"/>
      <c r="BC164" s="199"/>
      <c r="BD164" s="199"/>
      <c r="BE164" s="199"/>
      <c r="BF164" s="199"/>
      <c r="BG164" s="199"/>
      <c r="BH164" s="199"/>
      <c r="BI164" s="199"/>
      <c r="BJ164" s="199"/>
      <c r="BK164" s="199"/>
      <c r="BL164" s="199"/>
      <c r="BM164" s="199"/>
      <c r="BN164" s="199"/>
      <c r="BO164" s="199"/>
      <c r="BP164" s="199"/>
      <c r="BQ164" s="199"/>
      <c r="BR164" s="199"/>
      <c r="BS164" s="199"/>
      <c r="BT164" s="199"/>
      <c r="BU164" s="199"/>
      <c r="BV164" s="199"/>
      <c r="BW164" s="199"/>
      <c r="BX164" s="199"/>
      <c r="BY164" s="199"/>
      <c r="BZ164" s="199"/>
      <c r="CA164" s="199"/>
      <c r="CB164" s="199"/>
      <c r="CC164" s="199"/>
      <c r="CD164" s="199"/>
      <c r="CE164" s="199"/>
      <c r="CF164" s="199"/>
      <c r="CG164" s="199"/>
      <c r="CH164" s="199"/>
      <c r="CI164" s="199"/>
      <c r="CJ164" s="199"/>
      <c r="CK164" s="199"/>
      <c r="CL164" s="199"/>
      <c r="CM164" s="199"/>
      <c r="CN164" s="199"/>
      <c r="CO164" s="199"/>
      <c r="CP164" s="199"/>
      <c r="CQ164" s="199"/>
      <c r="CR164" s="199"/>
      <c r="CS164" s="199"/>
      <c r="CT164" s="199"/>
      <c r="CU164" s="199"/>
      <c r="CV164" s="199"/>
      <c r="CW164" s="199"/>
      <c r="CX164" s="199"/>
      <c r="CY164" s="199"/>
      <c r="CZ164" s="199"/>
      <c r="DA164" s="199"/>
      <c r="DB164" s="199"/>
      <c r="DC164" s="199"/>
      <c r="DD164" s="199"/>
      <c r="DE164" s="199"/>
      <c r="DF164" s="199"/>
      <c r="DG164" s="199"/>
      <c r="DH164" s="199"/>
      <c r="DI164" s="199"/>
      <c r="DJ164" s="199"/>
      <c r="DK164" s="199"/>
      <c r="DL164" s="199"/>
      <c r="DM164" s="199"/>
      <c r="DN164" s="199"/>
      <c r="DO164" s="199"/>
      <c r="DP164" s="199"/>
      <c r="DQ164" s="199"/>
      <c r="DR164" s="199"/>
      <c r="DS164" s="199"/>
      <c r="DT164" s="199"/>
      <c r="DU164" s="199"/>
      <c r="DV164" s="199"/>
      <c r="DW164" s="199"/>
      <c r="DX164" s="199"/>
      <c r="DY164" s="199"/>
      <c r="DZ164" s="199"/>
      <c r="EA164" s="199"/>
      <c r="EB164" s="199"/>
      <c r="EC164" s="199"/>
      <c r="ED164" s="199"/>
      <c r="EE164" s="199"/>
      <c r="EF164" s="199"/>
      <c r="EG164" s="199"/>
      <c r="EH164" s="199"/>
      <c r="EI164" s="199"/>
      <c r="EJ164" s="199"/>
      <c r="EK164" s="199"/>
      <c r="EL164" s="199"/>
      <c r="EM164" s="199"/>
      <c r="EN164" s="199"/>
    </row>
    <row r="165" customFormat="false" ht="15" hidden="false" customHeight="true" outlineLevel="0" collapsed="false">
      <c r="A165" s="183" t="s">
        <v>264</v>
      </c>
      <c r="B165" s="184" t="s">
        <v>126</v>
      </c>
      <c r="C165" s="185" t="n">
        <v>38.57</v>
      </c>
      <c r="D165" s="185" t="n">
        <v>55.57</v>
      </c>
      <c r="E165" s="186" t="n">
        <v>0.381</v>
      </c>
      <c r="F165" s="187" t="n">
        <v>364.704</v>
      </c>
      <c r="G165" s="188" t="s">
        <v>103</v>
      </c>
      <c r="H165" s="189" t="s">
        <v>114</v>
      </c>
      <c r="I165" s="190" t="n">
        <v>10.9132</v>
      </c>
      <c r="J165" s="191"/>
      <c r="K165" s="192"/>
      <c r="L165" s="192"/>
      <c r="M165" s="192"/>
      <c r="N165" s="192"/>
      <c r="O165" s="192"/>
      <c r="P165" s="193" t="n">
        <v>1.618</v>
      </c>
      <c r="Q165" s="191"/>
      <c r="R165" s="192"/>
      <c r="S165" s="192"/>
      <c r="T165" s="192"/>
      <c r="U165" s="192"/>
      <c r="V165" s="192"/>
      <c r="W165" s="194" t="n">
        <v>1.649</v>
      </c>
      <c r="X165" s="191"/>
      <c r="Y165" s="192"/>
      <c r="Z165" s="192"/>
      <c r="AA165" s="192"/>
      <c r="AB165" s="192"/>
      <c r="AC165" s="195" t="n">
        <v>1.771</v>
      </c>
      <c r="AD165" s="196" t="n">
        <v>0.122</v>
      </c>
      <c r="AE165" s="197" t="n">
        <v>0.491</v>
      </c>
      <c r="AF165" s="198" t="n">
        <v>0.931</v>
      </c>
      <c r="AG165" s="90"/>
      <c r="AH165" s="90"/>
      <c r="AI165" s="90"/>
      <c r="AJ165" s="90"/>
      <c r="AK165" s="90"/>
      <c r="AL165" s="90"/>
      <c r="AM165" s="90"/>
      <c r="AN165" s="90"/>
      <c r="AO165" s="90"/>
      <c r="AP165" s="90"/>
      <c r="AQ165" s="199"/>
      <c r="AR165" s="199"/>
      <c r="AS165" s="199"/>
      <c r="AT165" s="199"/>
      <c r="AU165" s="199"/>
      <c r="AV165" s="199"/>
      <c r="AW165" s="199"/>
      <c r="AX165" s="199"/>
      <c r="AY165" s="199"/>
      <c r="AZ165" s="199"/>
      <c r="BA165" s="199"/>
      <c r="BB165" s="199"/>
      <c r="BC165" s="199"/>
      <c r="BD165" s="199"/>
      <c r="BE165" s="199"/>
      <c r="BF165" s="199"/>
      <c r="BG165" s="199"/>
      <c r="BH165" s="199"/>
      <c r="BI165" s="199"/>
      <c r="BJ165" s="199"/>
      <c r="BK165" s="199"/>
      <c r="BL165" s="199"/>
      <c r="BM165" s="199"/>
      <c r="BN165" s="199"/>
      <c r="BO165" s="199"/>
      <c r="BP165" s="199"/>
      <c r="BQ165" s="199"/>
      <c r="BR165" s="199"/>
      <c r="BS165" s="199"/>
      <c r="BT165" s="199"/>
      <c r="BU165" s="199"/>
      <c r="BV165" s="199"/>
      <c r="BW165" s="199"/>
      <c r="BX165" s="199"/>
      <c r="BY165" s="199"/>
      <c r="BZ165" s="199"/>
      <c r="CA165" s="199"/>
      <c r="CB165" s="199"/>
      <c r="CC165" s="199"/>
      <c r="CD165" s="199"/>
      <c r="CE165" s="199"/>
      <c r="CF165" s="199"/>
      <c r="CG165" s="199"/>
      <c r="CH165" s="199"/>
      <c r="CI165" s="199"/>
      <c r="CJ165" s="199"/>
      <c r="CK165" s="199"/>
      <c r="CL165" s="199"/>
      <c r="CM165" s="199"/>
      <c r="CN165" s="199"/>
      <c r="CO165" s="199"/>
      <c r="CP165" s="199"/>
      <c r="CQ165" s="199"/>
      <c r="CR165" s="199"/>
      <c r="CS165" s="199"/>
      <c r="CT165" s="199"/>
      <c r="CU165" s="199"/>
      <c r="CV165" s="199"/>
      <c r="CW165" s="199"/>
      <c r="CX165" s="199"/>
      <c r="CY165" s="199"/>
      <c r="CZ165" s="199"/>
      <c r="DA165" s="199"/>
      <c r="DB165" s="199"/>
      <c r="DC165" s="199"/>
      <c r="DD165" s="199"/>
      <c r="DE165" s="199"/>
      <c r="DF165" s="199"/>
      <c r="DG165" s="199"/>
      <c r="DH165" s="199"/>
      <c r="DI165" s="199"/>
      <c r="DJ165" s="199"/>
      <c r="DK165" s="199"/>
      <c r="DL165" s="199"/>
      <c r="DM165" s="199"/>
      <c r="DN165" s="199"/>
      <c r="DO165" s="199"/>
      <c r="DP165" s="199"/>
      <c r="DQ165" s="199"/>
      <c r="DR165" s="199"/>
      <c r="DS165" s="199"/>
      <c r="DT165" s="199"/>
      <c r="DU165" s="199"/>
      <c r="DV165" s="199"/>
      <c r="DW165" s="199"/>
      <c r="DX165" s="199"/>
      <c r="DY165" s="199"/>
      <c r="DZ165" s="199"/>
      <c r="EA165" s="199"/>
      <c r="EB165" s="199"/>
      <c r="EC165" s="199"/>
      <c r="ED165" s="199"/>
      <c r="EE165" s="199"/>
      <c r="EF165" s="199"/>
      <c r="EG165" s="199"/>
      <c r="EH165" s="199"/>
      <c r="EI165" s="199"/>
      <c r="EJ165" s="199"/>
      <c r="EK165" s="199"/>
      <c r="EL165" s="199"/>
      <c r="EM165" s="199"/>
      <c r="EN165" s="199"/>
    </row>
    <row r="166" customFormat="false" ht="15" hidden="false" customHeight="true" outlineLevel="0" collapsed="false">
      <c r="A166" s="183" t="s">
        <v>265</v>
      </c>
      <c r="B166" s="184" t="s">
        <v>121</v>
      </c>
      <c r="C166" s="185" t="n">
        <v>80.73</v>
      </c>
      <c r="D166" s="185" t="n">
        <v>83.08</v>
      </c>
      <c r="E166" s="186" t="n">
        <v>0.911</v>
      </c>
      <c r="F166" s="187" t="n">
        <v>40407.3</v>
      </c>
      <c r="G166" s="188" t="s">
        <v>106</v>
      </c>
      <c r="H166" s="189" t="s">
        <v>118</v>
      </c>
      <c r="I166" s="190" t="n">
        <v>47.5586</v>
      </c>
      <c r="J166" s="191" t="n">
        <v>0.692</v>
      </c>
      <c r="K166" s="192" t="n">
        <v>0.124</v>
      </c>
      <c r="L166" s="192" t="n">
        <v>0.245</v>
      </c>
      <c r="M166" s="192" t="n">
        <v>0.459</v>
      </c>
      <c r="N166" s="192" t="n">
        <v>0.05</v>
      </c>
      <c r="O166" s="192" t="n">
        <v>1.697</v>
      </c>
      <c r="P166" s="193" t="n">
        <v>3.266</v>
      </c>
      <c r="Q166" s="191" t="n">
        <v>0.709</v>
      </c>
      <c r="R166" s="192" t="n">
        <v>0.158</v>
      </c>
      <c r="S166" s="192" t="n">
        <v>0.292</v>
      </c>
      <c r="T166" s="192" t="n">
        <v>0.451</v>
      </c>
      <c r="U166" s="192" t="n">
        <v>0.05</v>
      </c>
      <c r="V166" s="192" t="n">
        <v>1.968</v>
      </c>
      <c r="W166" s="194" t="n">
        <v>3.628</v>
      </c>
      <c r="X166" s="191" t="n">
        <v>0.692</v>
      </c>
      <c r="Y166" s="192" t="n">
        <v>0.124</v>
      </c>
      <c r="Z166" s="192" t="n">
        <v>0.424</v>
      </c>
      <c r="AA166" s="192" t="n">
        <v>0.06</v>
      </c>
      <c r="AB166" s="192" t="n">
        <v>0.05</v>
      </c>
      <c r="AC166" s="195" t="n">
        <v>1.35</v>
      </c>
      <c r="AD166" s="196" t="n">
        <v>-2.278</v>
      </c>
      <c r="AE166" s="197" t="n">
        <v>1.08</v>
      </c>
      <c r="AF166" s="198" t="n">
        <v>2.687</v>
      </c>
      <c r="AG166" s="90"/>
      <c r="AH166" s="90"/>
      <c r="AI166" s="90"/>
      <c r="AJ166" s="90"/>
      <c r="AK166" s="90"/>
      <c r="AL166" s="90"/>
      <c r="AM166" s="90"/>
      <c r="AN166" s="90"/>
      <c r="AO166" s="90"/>
      <c r="AP166" s="90"/>
      <c r="AQ166" s="199"/>
      <c r="AR166" s="199"/>
      <c r="AS166" s="199"/>
      <c r="AT166" s="199"/>
      <c r="AU166" s="199"/>
      <c r="AV166" s="199"/>
      <c r="AW166" s="199"/>
      <c r="AX166" s="199"/>
      <c r="AY166" s="199"/>
      <c r="AZ166" s="199"/>
      <c r="BA166" s="199"/>
      <c r="BB166" s="199"/>
      <c r="BC166" s="199"/>
      <c r="BD166" s="199"/>
      <c r="BE166" s="199"/>
      <c r="BF166" s="199"/>
      <c r="BG166" s="199"/>
      <c r="BH166" s="199"/>
      <c r="BI166" s="199"/>
      <c r="BJ166" s="199"/>
      <c r="BK166" s="199"/>
      <c r="BL166" s="199"/>
      <c r="BM166" s="199"/>
      <c r="BN166" s="199"/>
      <c r="BO166" s="199"/>
      <c r="BP166" s="199"/>
      <c r="BQ166" s="199"/>
      <c r="BR166" s="199"/>
      <c r="BS166" s="199"/>
      <c r="BT166" s="199"/>
      <c r="BU166" s="199"/>
      <c r="BV166" s="199"/>
      <c r="BW166" s="199"/>
      <c r="BX166" s="199"/>
      <c r="BY166" s="199"/>
      <c r="BZ166" s="199"/>
      <c r="CA166" s="199"/>
      <c r="CB166" s="199"/>
      <c r="CC166" s="199"/>
      <c r="CD166" s="199"/>
      <c r="CE166" s="199"/>
      <c r="CF166" s="199"/>
      <c r="CG166" s="199"/>
      <c r="CH166" s="199"/>
      <c r="CI166" s="199"/>
      <c r="CJ166" s="199"/>
      <c r="CK166" s="199"/>
      <c r="CL166" s="199"/>
      <c r="CM166" s="199"/>
      <c r="CN166" s="199"/>
      <c r="CO166" s="199"/>
      <c r="CP166" s="199"/>
      <c r="CQ166" s="199"/>
      <c r="CR166" s="199"/>
      <c r="CS166" s="199"/>
      <c r="CT166" s="199"/>
      <c r="CU166" s="199"/>
      <c r="CV166" s="199"/>
      <c r="CW166" s="199"/>
      <c r="CX166" s="199"/>
      <c r="CY166" s="199"/>
      <c r="CZ166" s="199"/>
      <c r="DA166" s="199"/>
      <c r="DB166" s="199"/>
      <c r="DC166" s="199"/>
      <c r="DD166" s="199"/>
      <c r="DE166" s="199"/>
      <c r="DF166" s="199"/>
      <c r="DG166" s="199"/>
      <c r="DH166" s="199"/>
      <c r="DI166" s="199"/>
      <c r="DJ166" s="199"/>
      <c r="DK166" s="199"/>
      <c r="DL166" s="199"/>
      <c r="DM166" s="199"/>
      <c r="DN166" s="199"/>
      <c r="DO166" s="199"/>
      <c r="DP166" s="199"/>
      <c r="DQ166" s="199"/>
      <c r="DR166" s="199"/>
      <c r="DS166" s="199"/>
      <c r="DT166" s="199"/>
      <c r="DU166" s="199"/>
      <c r="DV166" s="199"/>
      <c r="DW166" s="199"/>
      <c r="DX166" s="199"/>
      <c r="DY166" s="199"/>
      <c r="DZ166" s="199"/>
      <c r="EA166" s="199"/>
      <c r="EB166" s="199"/>
      <c r="EC166" s="199"/>
      <c r="ED166" s="199"/>
      <c r="EE166" s="199"/>
      <c r="EF166" s="199"/>
      <c r="EG166" s="199"/>
      <c r="EH166" s="199"/>
      <c r="EI166" s="199"/>
      <c r="EJ166" s="199"/>
      <c r="EK166" s="199"/>
      <c r="EL166" s="199"/>
      <c r="EM166" s="199"/>
      <c r="EN166" s="199"/>
    </row>
    <row r="167" customFormat="false" ht="15" hidden="false" customHeight="true" outlineLevel="0" collapsed="false">
      <c r="A167" s="183" t="s">
        <v>266</v>
      </c>
      <c r="B167" s="184" t="s">
        <v>121</v>
      </c>
      <c r="C167" s="185" t="n">
        <v>67.76</v>
      </c>
      <c r="D167" s="185" t="n">
        <v>76.61</v>
      </c>
      <c r="E167" s="186" t="n">
        <v>0.78</v>
      </c>
      <c r="F167" s="187" t="n">
        <v>12083.2</v>
      </c>
      <c r="G167" s="188" t="s">
        <v>104</v>
      </c>
      <c r="H167" s="189" t="s">
        <v>114</v>
      </c>
      <c r="I167" s="190" t="n">
        <v>21.8321</v>
      </c>
      <c r="J167" s="191" t="n">
        <v>0.245</v>
      </c>
      <c r="K167" s="192" t="n">
        <v>0.002</v>
      </c>
      <c r="L167" s="192" t="n">
        <v>0.099</v>
      </c>
      <c r="M167" s="192" t="n">
        <v>0.153</v>
      </c>
      <c r="N167" s="192" t="n">
        <v>0.049</v>
      </c>
      <c r="O167" s="192" t="n">
        <v>0.306</v>
      </c>
      <c r="P167" s="193" t="n">
        <v>0.855</v>
      </c>
      <c r="Q167" s="191" t="n">
        <v>0.338</v>
      </c>
      <c r="R167" s="192" t="n">
        <v>0.008</v>
      </c>
      <c r="S167" s="192" t="n">
        <v>0.141</v>
      </c>
      <c r="T167" s="192" t="n">
        <v>0.162</v>
      </c>
      <c r="U167" s="192" t="n">
        <v>0.049</v>
      </c>
      <c r="V167" s="192" t="n">
        <v>0.533</v>
      </c>
      <c r="W167" s="194" t="n">
        <v>1.231</v>
      </c>
      <c r="X167" s="191" t="n">
        <v>0.245</v>
      </c>
      <c r="Y167" s="192" t="n">
        <v>0.02</v>
      </c>
      <c r="Z167" s="192" t="n">
        <v>0.044</v>
      </c>
      <c r="AA167" s="192" t="n">
        <v>0.066</v>
      </c>
      <c r="AB167" s="192" t="n">
        <v>0.049</v>
      </c>
      <c r="AC167" s="195" t="n">
        <v>0.424</v>
      </c>
      <c r="AD167" s="196" t="n">
        <v>-0.807</v>
      </c>
      <c r="AE167" s="197" t="n">
        <v>0.367</v>
      </c>
      <c r="AF167" s="198" t="n">
        <v>2.903</v>
      </c>
      <c r="AG167" s="90"/>
      <c r="AH167" s="90"/>
      <c r="AI167" s="90"/>
      <c r="AJ167" s="90"/>
      <c r="AK167" s="90"/>
      <c r="AL167" s="90"/>
      <c r="AM167" s="90"/>
      <c r="AN167" s="90"/>
      <c r="AO167" s="90"/>
      <c r="AP167" s="90"/>
      <c r="AQ167" s="199"/>
      <c r="AR167" s="199"/>
      <c r="AS167" s="199"/>
      <c r="AT167" s="199"/>
      <c r="AU167" s="199"/>
      <c r="AV167" s="199"/>
      <c r="AW167" s="199"/>
      <c r="AX167" s="199"/>
      <c r="AY167" s="199"/>
      <c r="AZ167" s="199"/>
      <c r="BA167" s="199"/>
      <c r="BB167" s="199"/>
      <c r="BC167" s="199"/>
      <c r="BD167" s="199"/>
      <c r="BE167" s="199"/>
      <c r="BF167" s="199"/>
      <c r="BG167" s="199"/>
      <c r="BH167" s="199"/>
      <c r="BI167" s="199"/>
      <c r="BJ167" s="199"/>
      <c r="BK167" s="199"/>
      <c r="BL167" s="199"/>
      <c r="BM167" s="199"/>
      <c r="BN167" s="199"/>
      <c r="BO167" s="199"/>
      <c r="BP167" s="199"/>
      <c r="BQ167" s="199"/>
      <c r="BR167" s="199"/>
      <c r="BS167" s="199"/>
      <c r="BT167" s="199"/>
      <c r="BU167" s="199"/>
      <c r="BV167" s="199"/>
      <c r="BW167" s="199"/>
      <c r="BX167" s="199"/>
      <c r="BY167" s="199"/>
      <c r="BZ167" s="199"/>
      <c r="CA167" s="199"/>
      <c r="CB167" s="199"/>
      <c r="CC167" s="199"/>
      <c r="CD167" s="199"/>
      <c r="CE167" s="199"/>
      <c r="CF167" s="199"/>
      <c r="CG167" s="199"/>
      <c r="CH167" s="199"/>
      <c r="CI167" s="199"/>
      <c r="CJ167" s="199"/>
      <c r="CK167" s="199"/>
      <c r="CL167" s="199"/>
      <c r="CM167" s="199"/>
      <c r="CN167" s="199"/>
      <c r="CO167" s="199"/>
      <c r="CP167" s="199"/>
      <c r="CQ167" s="199"/>
      <c r="CR167" s="199"/>
      <c r="CS167" s="199"/>
      <c r="CT167" s="199"/>
      <c r="CU167" s="199"/>
      <c r="CV167" s="199"/>
      <c r="CW167" s="199"/>
      <c r="CX167" s="199"/>
      <c r="CY167" s="199"/>
      <c r="CZ167" s="199"/>
      <c r="DA167" s="199"/>
      <c r="DB167" s="199"/>
      <c r="DC167" s="199"/>
      <c r="DD167" s="199"/>
      <c r="DE167" s="199"/>
      <c r="DF167" s="199"/>
      <c r="DG167" s="199"/>
      <c r="DH167" s="199"/>
      <c r="DI167" s="199"/>
      <c r="DJ167" s="199"/>
      <c r="DK167" s="199"/>
      <c r="DL167" s="199"/>
      <c r="DM167" s="199"/>
      <c r="DN167" s="199"/>
      <c r="DO167" s="199"/>
      <c r="DP167" s="199"/>
      <c r="DQ167" s="199"/>
      <c r="DR167" s="199"/>
      <c r="DS167" s="199"/>
      <c r="DT167" s="199"/>
      <c r="DU167" s="199"/>
      <c r="DV167" s="199"/>
      <c r="DW167" s="199"/>
      <c r="DX167" s="199"/>
      <c r="DY167" s="199"/>
      <c r="DZ167" s="199"/>
      <c r="EA167" s="199"/>
      <c r="EB167" s="199"/>
      <c r="EC167" s="199"/>
      <c r="ED167" s="199"/>
      <c r="EE167" s="199"/>
      <c r="EF167" s="199"/>
      <c r="EG167" s="199"/>
      <c r="EH167" s="199"/>
      <c r="EI167" s="199"/>
      <c r="EJ167" s="199"/>
      <c r="EK167" s="199"/>
      <c r="EL167" s="199"/>
      <c r="EM167" s="199"/>
      <c r="EN167" s="199"/>
    </row>
    <row r="168" customFormat="false" ht="15" hidden="false" customHeight="true" outlineLevel="0" collapsed="false">
      <c r="A168" s="183" t="s">
        <v>267</v>
      </c>
      <c r="B168" s="184" t="s">
        <v>126</v>
      </c>
      <c r="C168" s="185"/>
      <c r="D168" s="185" t="n">
        <v>73.44</v>
      </c>
      <c r="E168" s="186" t="n">
        <v>0.716</v>
      </c>
      <c r="F168" s="187" t="n">
        <v>5397.77</v>
      </c>
      <c r="G168" s="188" t="s">
        <v>107</v>
      </c>
      <c r="H168" s="189" t="s">
        <v>114</v>
      </c>
      <c r="I168" s="190" t="n">
        <v>5.25007</v>
      </c>
      <c r="J168" s="191"/>
      <c r="K168" s="192"/>
      <c r="L168" s="192"/>
      <c r="M168" s="192"/>
      <c r="N168" s="192"/>
      <c r="O168" s="192"/>
      <c r="P168" s="193" t="n">
        <v>0.399</v>
      </c>
      <c r="Q168" s="191"/>
      <c r="R168" s="192"/>
      <c r="S168" s="192"/>
      <c r="T168" s="192"/>
      <c r="U168" s="192"/>
      <c r="V168" s="192"/>
      <c r="W168" s="194" t="n">
        <v>1.252</v>
      </c>
      <c r="X168" s="191"/>
      <c r="Y168" s="192"/>
      <c r="Z168" s="192"/>
      <c r="AA168" s="192"/>
      <c r="AB168" s="192"/>
      <c r="AC168" s="195" t="n">
        <v>0.085</v>
      </c>
      <c r="AD168" s="196" t="n">
        <v>-1.167</v>
      </c>
      <c r="AE168" s="197" t="n">
        <v>0.373</v>
      </c>
      <c r="AF168" s="198" t="n">
        <v>14.729</v>
      </c>
      <c r="AG168" s="90"/>
      <c r="AH168" s="90"/>
      <c r="AI168" s="90"/>
      <c r="AJ168" s="90"/>
      <c r="AK168" s="90"/>
      <c r="AL168" s="90"/>
      <c r="AM168" s="90"/>
      <c r="AN168" s="90"/>
      <c r="AO168" s="90"/>
      <c r="AP168" s="90"/>
      <c r="AQ168" s="199"/>
      <c r="AR168" s="199"/>
      <c r="AS168" s="199"/>
      <c r="AT168" s="199"/>
      <c r="AU168" s="199"/>
      <c r="AV168" s="199"/>
      <c r="AW168" s="199"/>
      <c r="AX168" s="199"/>
      <c r="AY168" s="199"/>
      <c r="AZ168" s="199"/>
      <c r="BA168" s="199"/>
      <c r="BB168" s="199"/>
      <c r="BC168" s="199"/>
      <c r="BD168" s="199"/>
      <c r="BE168" s="199"/>
      <c r="BF168" s="199"/>
      <c r="BG168" s="199"/>
      <c r="BH168" s="199"/>
      <c r="BI168" s="199"/>
      <c r="BJ168" s="199"/>
      <c r="BK168" s="199"/>
      <c r="BL168" s="199"/>
      <c r="BM168" s="199"/>
      <c r="BN168" s="199"/>
      <c r="BO168" s="199"/>
      <c r="BP168" s="199"/>
      <c r="BQ168" s="199"/>
      <c r="BR168" s="199"/>
      <c r="BS168" s="199"/>
      <c r="BT168" s="199"/>
      <c r="BU168" s="199"/>
      <c r="BV168" s="199"/>
      <c r="BW168" s="199"/>
      <c r="BX168" s="199"/>
      <c r="BY168" s="199"/>
      <c r="BZ168" s="199"/>
      <c r="CA168" s="199"/>
      <c r="CB168" s="199"/>
      <c r="CC168" s="199"/>
      <c r="CD168" s="199"/>
      <c r="CE168" s="199"/>
      <c r="CF168" s="199"/>
      <c r="CG168" s="199"/>
      <c r="CH168" s="199"/>
      <c r="CI168" s="199"/>
      <c r="CJ168" s="199"/>
      <c r="CK168" s="199"/>
      <c r="CL168" s="199"/>
      <c r="CM168" s="199"/>
      <c r="CN168" s="199"/>
      <c r="CO168" s="199"/>
      <c r="CP168" s="199"/>
      <c r="CQ168" s="199"/>
      <c r="CR168" s="199"/>
      <c r="CS168" s="199"/>
      <c r="CT168" s="199"/>
      <c r="CU168" s="199"/>
      <c r="CV168" s="199"/>
      <c r="CW168" s="199"/>
      <c r="CX168" s="199"/>
      <c r="CY168" s="199"/>
      <c r="CZ168" s="199"/>
      <c r="DA168" s="199"/>
      <c r="DB168" s="199"/>
      <c r="DC168" s="199"/>
      <c r="DD168" s="199"/>
      <c r="DE168" s="199"/>
      <c r="DF168" s="199"/>
      <c r="DG168" s="199"/>
      <c r="DH168" s="199"/>
      <c r="DI168" s="199"/>
      <c r="DJ168" s="199"/>
      <c r="DK168" s="199"/>
      <c r="DL168" s="199"/>
      <c r="DM168" s="199"/>
      <c r="DN168" s="199"/>
      <c r="DO168" s="199"/>
      <c r="DP168" s="199"/>
      <c r="DQ168" s="199"/>
      <c r="DR168" s="199"/>
      <c r="DS168" s="199"/>
      <c r="DT168" s="199"/>
      <c r="DU168" s="199"/>
      <c r="DV168" s="199"/>
      <c r="DW168" s="199"/>
      <c r="DX168" s="199"/>
      <c r="DY168" s="199"/>
      <c r="DZ168" s="199"/>
      <c r="EA168" s="199"/>
      <c r="EB168" s="199"/>
      <c r="EC168" s="199"/>
      <c r="ED168" s="199"/>
      <c r="EE168" s="199"/>
      <c r="EF168" s="199"/>
      <c r="EG168" s="199"/>
      <c r="EH168" s="199"/>
      <c r="EI168" s="199"/>
      <c r="EJ168" s="199"/>
      <c r="EK168" s="199"/>
      <c r="EL168" s="199"/>
      <c r="EM168" s="199"/>
      <c r="EN168" s="199"/>
    </row>
    <row r="169" customFormat="false" ht="15" hidden="false" customHeight="true" outlineLevel="0" collapsed="false">
      <c r="A169" s="183" t="s">
        <v>268</v>
      </c>
      <c r="B169" s="184" t="s">
        <v>121</v>
      </c>
      <c r="C169" s="185" t="n">
        <v>50.92</v>
      </c>
      <c r="D169" s="185" t="n">
        <v>65.58</v>
      </c>
      <c r="E169" s="186" t="n">
        <v>0.516</v>
      </c>
      <c r="F169" s="187" t="n">
        <v>3697.97</v>
      </c>
      <c r="G169" s="188" t="s">
        <v>103</v>
      </c>
      <c r="H169" s="189" t="s">
        <v>114</v>
      </c>
      <c r="I169" s="190" t="n">
        <v>46.8742</v>
      </c>
      <c r="J169" s="191" t="n">
        <v>0.442</v>
      </c>
      <c r="K169" s="192" t="n">
        <v>0.882</v>
      </c>
      <c r="L169" s="192" t="n">
        <v>0.147</v>
      </c>
      <c r="M169" s="192" t="n">
        <v>0.001</v>
      </c>
      <c r="N169" s="192" t="n">
        <v>0.04</v>
      </c>
      <c r="O169" s="192" t="n">
        <v>0.144</v>
      </c>
      <c r="P169" s="193" t="n">
        <v>1.655</v>
      </c>
      <c r="Q169" s="191" t="n">
        <v>0.327</v>
      </c>
      <c r="R169" s="192" t="n">
        <v>0.847</v>
      </c>
      <c r="S169" s="192" t="n">
        <v>0.152</v>
      </c>
      <c r="T169" s="192" t="n">
        <v>0.001</v>
      </c>
      <c r="U169" s="192" t="n">
        <v>0.04</v>
      </c>
      <c r="V169" s="192" t="n">
        <v>0.211</v>
      </c>
      <c r="W169" s="194" t="n">
        <v>1.577</v>
      </c>
      <c r="X169" s="191" t="n">
        <v>0.442</v>
      </c>
      <c r="Y169" s="192" t="n">
        <v>0.882</v>
      </c>
      <c r="Z169" s="192" t="n">
        <v>0.221</v>
      </c>
      <c r="AA169" s="192" t="n">
        <v>0.023</v>
      </c>
      <c r="AB169" s="192" t="n">
        <v>0.04</v>
      </c>
      <c r="AC169" s="195" t="n">
        <v>1.608</v>
      </c>
      <c r="AD169" s="196" t="n">
        <v>0.0310000000000001</v>
      </c>
      <c r="AE169" s="197" t="n">
        <v>0.47</v>
      </c>
      <c r="AF169" s="198" t="n">
        <v>0.981</v>
      </c>
      <c r="AG169" s="90"/>
      <c r="AH169" s="90"/>
      <c r="AI169" s="90"/>
      <c r="AJ169" s="90"/>
      <c r="AK169" s="90"/>
      <c r="AL169" s="90"/>
      <c r="AM169" s="90"/>
      <c r="AN169" s="90"/>
      <c r="AO169" s="90"/>
      <c r="AP169" s="90"/>
      <c r="AQ169" s="199"/>
      <c r="AR169" s="199"/>
    </row>
    <row r="170" customFormat="false" ht="15" hidden="false" customHeight="true" outlineLevel="0" collapsed="false">
      <c r="A170" s="183" t="s">
        <v>269</v>
      </c>
      <c r="B170" s="184" t="s">
        <v>121</v>
      </c>
      <c r="C170" s="185" t="n">
        <v>69.82</v>
      </c>
      <c r="D170" s="185" t="n">
        <v>70.29</v>
      </c>
      <c r="E170" s="186" t="n">
        <v>0.69</v>
      </c>
      <c r="F170" s="187" t="n">
        <v>14815.8</v>
      </c>
      <c r="G170" s="188" t="s">
        <v>110</v>
      </c>
      <c r="H170" s="189" t="s">
        <v>116</v>
      </c>
      <c r="I170" s="190" t="n">
        <v>0.61804</v>
      </c>
      <c r="J170" s="191" t="n">
        <v>0.231</v>
      </c>
      <c r="K170" s="192" t="n">
        <v>0.032</v>
      </c>
      <c r="L170" s="192" t="n">
        <v>0.652</v>
      </c>
      <c r="M170" s="192" t="n">
        <v>0.101</v>
      </c>
      <c r="N170" s="192" t="n">
        <v>0.08</v>
      </c>
      <c r="O170" s="192" t="n">
        <v>1.652</v>
      </c>
      <c r="P170" s="193" t="n">
        <v>2.749</v>
      </c>
      <c r="Q170" s="191" t="n">
        <v>0.364</v>
      </c>
      <c r="R170" s="192" t="n">
        <v>0.042</v>
      </c>
      <c r="S170" s="192" t="n">
        <v>0.306</v>
      </c>
      <c r="T170" s="192" t="n">
        <v>0.08</v>
      </c>
      <c r="U170" s="192" t="n">
        <v>0.08</v>
      </c>
      <c r="V170" s="192" t="n">
        <v>2.129</v>
      </c>
      <c r="W170" s="194" t="n">
        <v>3.002</v>
      </c>
      <c r="X170" s="191" t="n">
        <v>0.231</v>
      </c>
      <c r="Y170" s="192" t="n">
        <v>0.032</v>
      </c>
      <c r="Z170" s="192" t="n">
        <v>69.848</v>
      </c>
      <c r="AA170" s="192" t="n">
        <v>6.383</v>
      </c>
      <c r="AB170" s="192" t="n">
        <v>0.08</v>
      </c>
      <c r="AC170" s="195" t="n">
        <v>76.575</v>
      </c>
      <c r="AD170" s="196" t="n">
        <v>73.573</v>
      </c>
      <c r="AE170" s="197" t="n">
        <v>0.894</v>
      </c>
      <c r="AF170" s="198" t="n">
        <v>0.039</v>
      </c>
      <c r="AG170" s="90"/>
      <c r="AH170" s="90"/>
      <c r="AI170" s="90"/>
      <c r="AJ170" s="90"/>
      <c r="AK170" s="90"/>
      <c r="AL170" s="90"/>
      <c r="AM170" s="90"/>
      <c r="AN170" s="90"/>
      <c r="AO170" s="90"/>
      <c r="AP170" s="90"/>
      <c r="AQ170" s="199"/>
      <c r="AR170" s="199"/>
      <c r="AS170" s="199"/>
      <c r="AT170" s="199"/>
      <c r="AU170" s="199"/>
      <c r="AV170" s="199"/>
      <c r="AW170" s="199"/>
      <c r="AX170" s="199"/>
      <c r="AY170" s="199"/>
      <c r="AZ170" s="199"/>
      <c r="BA170" s="199"/>
      <c r="BB170" s="199"/>
      <c r="BC170" s="199"/>
      <c r="BD170" s="199"/>
      <c r="BE170" s="199"/>
      <c r="BF170" s="199"/>
      <c r="BG170" s="199"/>
      <c r="BH170" s="199"/>
      <c r="BI170" s="199"/>
      <c r="BJ170" s="199"/>
      <c r="BK170" s="199"/>
      <c r="BL170" s="199"/>
      <c r="BM170" s="199"/>
      <c r="BN170" s="199"/>
      <c r="BO170" s="199"/>
      <c r="BP170" s="199"/>
      <c r="BQ170" s="199"/>
      <c r="BR170" s="199"/>
      <c r="BS170" s="199"/>
      <c r="BT170" s="199"/>
      <c r="BU170" s="199"/>
      <c r="BV170" s="199"/>
      <c r="BW170" s="199"/>
      <c r="BX170" s="199"/>
      <c r="BY170" s="199"/>
      <c r="BZ170" s="199"/>
      <c r="CA170" s="199"/>
      <c r="CB170" s="199"/>
      <c r="CC170" s="199"/>
      <c r="CD170" s="199"/>
      <c r="CE170" s="199"/>
      <c r="CF170" s="199"/>
      <c r="CG170" s="199"/>
      <c r="CH170" s="199"/>
      <c r="CI170" s="199"/>
      <c r="CJ170" s="199"/>
      <c r="CK170" s="199"/>
      <c r="CL170" s="199"/>
      <c r="CM170" s="199"/>
      <c r="CN170" s="199"/>
      <c r="CO170" s="199"/>
      <c r="CP170" s="199"/>
      <c r="CQ170" s="199"/>
      <c r="CR170" s="199"/>
      <c r="CS170" s="199"/>
      <c r="CT170" s="199"/>
      <c r="CU170" s="199"/>
      <c r="CV170" s="199"/>
      <c r="CW170" s="199"/>
      <c r="CX170" s="199"/>
      <c r="CY170" s="199"/>
      <c r="CZ170" s="199"/>
      <c r="DA170" s="199"/>
      <c r="DB170" s="199"/>
      <c r="DC170" s="199"/>
      <c r="DD170" s="199"/>
      <c r="DE170" s="199"/>
      <c r="DF170" s="199"/>
      <c r="DG170" s="199"/>
      <c r="DH170" s="199"/>
      <c r="DI170" s="199"/>
      <c r="DJ170" s="199"/>
      <c r="DK170" s="199"/>
      <c r="DL170" s="199"/>
      <c r="DM170" s="199"/>
      <c r="DN170" s="199"/>
      <c r="DO170" s="199"/>
      <c r="DP170" s="199"/>
      <c r="DQ170" s="199"/>
      <c r="DR170" s="199"/>
      <c r="DS170" s="199"/>
      <c r="DT170" s="199"/>
      <c r="DU170" s="199"/>
      <c r="DV170" s="199"/>
      <c r="DW170" s="199"/>
      <c r="DX170" s="199"/>
      <c r="DY170" s="199"/>
      <c r="DZ170" s="199"/>
      <c r="EA170" s="199"/>
      <c r="EB170" s="199"/>
      <c r="EC170" s="199"/>
      <c r="ED170" s="199"/>
      <c r="EE170" s="199"/>
      <c r="EF170" s="199"/>
      <c r="EG170" s="199"/>
      <c r="EH170" s="199"/>
      <c r="EI170" s="199"/>
      <c r="EJ170" s="199"/>
      <c r="EK170" s="199"/>
      <c r="EL170" s="199"/>
      <c r="EM170" s="199"/>
      <c r="EN170" s="199"/>
    </row>
    <row r="171" customFormat="false" ht="15" hidden="false" customHeight="true" outlineLevel="0" collapsed="false">
      <c r="A171" s="183" t="s">
        <v>270</v>
      </c>
      <c r="B171" s="184" t="s">
        <v>121</v>
      </c>
      <c r="C171" s="185" t="n">
        <v>85.82</v>
      </c>
      <c r="D171" s="185" t="n">
        <v>83.11</v>
      </c>
      <c r="E171" s="186" t="n">
        <v>0.952</v>
      </c>
      <c r="F171" s="187" t="n">
        <v>55882.1</v>
      </c>
      <c r="G171" s="188" t="s">
        <v>106</v>
      </c>
      <c r="H171" s="189" t="s">
        <v>118</v>
      </c>
      <c r="I171" s="190" t="n">
        <v>10.5493</v>
      </c>
      <c r="J171" s="191" t="n">
        <v>0.676</v>
      </c>
      <c r="K171" s="192" t="n">
        <v>0.106</v>
      </c>
      <c r="L171" s="192" t="n">
        <v>5.038</v>
      </c>
      <c r="M171" s="192" t="n">
        <v>0.045</v>
      </c>
      <c r="N171" s="192" t="n">
        <v>0.258</v>
      </c>
      <c r="O171" s="192" t="n">
        <v>1.21</v>
      </c>
      <c r="P171" s="193" t="n">
        <v>7.333</v>
      </c>
      <c r="Q171" s="191" t="n">
        <v>0.991</v>
      </c>
      <c r="R171" s="192" t="n">
        <v>0.319</v>
      </c>
      <c r="S171" s="192" t="n">
        <v>1.621</v>
      </c>
      <c r="T171" s="192" t="n">
        <v>0.092</v>
      </c>
      <c r="U171" s="192" t="n">
        <v>0.258</v>
      </c>
      <c r="V171" s="192" t="n">
        <v>2.773</v>
      </c>
      <c r="W171" s="194" t="n">
        <v>6.054</v>
      </c>
      <c r="X171" s="191" t="n">
        <v>0.676</v>
      </c>
      <c r="Y171" s="192" t="n">
        <v>0.106</v>
      </c>
      <c r="Z171" s="192" t="n">
        <v>5.687</v>
      </c>
      <c r="AA171" s="192" t="n">
        <v>1.982</v>
      </c>
      <c r="AB171" s="192" t="n">
        <v>0.258</v>
      </c>
      <c r="AC171" s="195" t="n">
        <v>8.708</v>
      </c>
      <c r="AD171" s="196" t="n">
        <v>2.654</v>
      </c>
      <c r="AE171" s="197" t="n">
        <v>1.803</v>
      </c>
      <c r="AF171" s="198" t="n">
        <v>0.695</v>
      </c>
      <c r="AG171" s="90"/>
      <c r="AH171" s="90"/>
      <c r="AI171" s="90"/>
      <c r="AJ171" s="90"/>
      <c r="AK171" s="90"/>
      <c r="AL171" s="90"/>
      <c r="AM171" s="90"/>
      <c r="AN171" s="90"/>
      <c r="AO171" s="90"/>
      <c r="AP171" s="90"/>
      <c r="AQ171" s="199"/>
      <c r="AR171" s="199"/>
      <c r="AS171" s="199"/>
      <c r="AT171" s="199"/>
      <c r="AU171" s="199"/>
      <c r="AV171" s="199"/>
      <c r="AW171" s="199"/>
      <c r="AX171" s="199"/>
      <c r="AY171" s="199"/>
      <c r="AZ171" s="199"/>
      <c r="BA171" s="199"/>
      <c r="BB171" s="199"/>
      <c r="BC171" s="199"/>
      <c r="BD171" s="199"/>
      <c r="BE171" s="199"/>
      <c r="BF171" s="199"/>
      <c r="BG171" s="199"/>
      <c r="BH171" s="199"/>
      <c r="BI171" s="199"/>
      <c r="BJ171" s="199"/>
      <c r="BK171" s="199"/>
      <c r="BL171" s="199"/>
      <c r="BM171" s="199"/>
      <c r="BN171" s="199"/>
      <c r="BO171" s="199"/>
      <c r="BP171" s="199"/>
      <c r="BQ171" s="199"/>
      <c r="BR171" s="199"/>
      <c r="BS171" s="199"/>
      <c r="BT171" s="199"/>
      <c r="BU171" s="199"/>
      <c r="BV171" s="199"/>
      <c r="BW171" s="199"/>
      <c r="BX171" s="199"/>
      <c r="BY171" s="199"/>
      <c r="BZ171" s="199"/>
      <c r="CA171" s="199"/>
      <c r="CB171" s="199"/>
      <c r="CC171" s="199"/>
      <c r="CD171" s="199"/>
      <c r="CE171" s="199"/>
      <c r="CF171" s="199"/>
      <c r="CG171" s="199"/>
      <c r="CH171" s="199"/>
      <c r="CI171" s="199"/>
      <c r="CJ171" s="199"/>
      <c r="CK171" s="199"/>
      <c r="CL171" s="199"/>
      <c r="CM171" s="199"/>
      <c r="CN171" s="199"/>
      <c r="CO171" s="199"/>
      <c r="CP171" s="199"/>
      <c r="CQ171" s="199"/>
      <c r="CR171" s="199"/>
      <c r="CS171" s="199"/>
      <c r="CT171" s="199"/>
      <c r="CU171" s="199"/>
      <c r="CV171" s="199"/>
      <c r="CW171" s="199"/>
      <c r="CX171" s="199"/>
      <c r="CY171" s="199"/>
      <c r="CZ171" s="199"/>
      <c r="DA171" s="199"/>
      <c r="DB171" s="199"/>
      <c r="DC171" s="199"/>
      <c r="DD171" s="199"/>
      <c r="DE171" s="199"/>
      <c r="DF171" s="199"/>
      <c r="DG171" s="199"/>
      <c r="DH171" s="199"/>
      <c r="DI171" s="199"/>
      <c r="DJ171" s="199"/>
      <c r="DK171" s="199"/>
      <c r="DL171" s="199"/>
      <c r="DM171" s="199"/>
      <c r="DN171" s="199"/>
      <c r="DO171" s="199"/>
      <c r="DP171" s="199"/>
      <c r="DQ171" s="199"/>
      <c r="DR171" s="199"/>
      <c r="DS171" s="199"/>
      <c r="DT171" s="199"/>
      <c r="DU171" s="199"/>
      <c r="DV171" s="199"/>
      <c r="DW171" s="199"/>
      <c r="DX171" s="199"/>
      <c r="DY171" s="199"/>
      <c r="DZ171" s="199"/>
      <c r="EA171" s="199"/>
      <c r="EB171" s="199"/>
      <c r="EC171" s="199"/>
      <c r="ED171" s="199"/>
      <c r="EE171" s="199"/>
      <c r="EF171" s="199"/>
      <c r="EG171" s="199"/>
      <c r="EH171" s="199"/>
      <c r="EI171" s="199"/>
      <c r="EJ171" s="199"/>
      <c r="EK171" s="199"/>
      <c r="EL171" s="199"/>
      <c r="EM171" s="199"/>
      <c r="EN171" s="199"/>
    </row>
    <row r="172" customFormat="false" ht="15" hidden="false" customHeight="true" outlineLevel="0" collapsed="false">
      <c r="A172" s="183" t="s">
        <v>271</v>
      </c>
      <c r="B172" s="184" t="s">
        <v>121</v>
      </c>
      <c r="C172" s="185" t="n">
        <v>80.06</v>
      </c>
      <c r="D172" s="185" t="n">
        <v>83.45</v>
      </c>
      <c r="E172" s="186" t="n">
        <v>0.967</v>
      </c>
      <c r="F172" s="187" t="n">
        <v>73063.5</v>
      </c>
      <c r="G172" s="188" t="s">
        <v>109</v>
      </c>
      <c r="H172" s="189" t="s">
        <v>118</v>
      </c>
      <c r="I172" s="190" t="n">
        <v>8.74047</v>
      </c>
      <c r="J172" s="191" t="n">
        <v>0.145</v>
      </c>
      <c r="K172" s="192" t="n">
        <v>0.137</v>
      </c>
      <c r="L172" s="192" t="n">
        <v>0.332</v>
      </c>
      <c r="M172" s="192" t="n">
        <v>0.002</v>
      </c>
      <c r="N172" s="192" t="n">
        <v>0.111</v>
      </c>
      <c r="O172" s="192" t="n">
        <v>1.347</v>
      </c>
      <c r="P172" s="193" t="n">
        <v>2.073</v>
      </c>
      <c r="Q172" s="191" t="n">
        <v>0.57</v>
      </c>
      <c r="R172" s="192" t="n">
        <v>0.185</v>
      </c>
      <c r="S172" s="192" t="n">
        <v>0.356</v>
      </c>
      <c r="T172" s="192" t="n">
        <v>0.053</v>
      </c>
      <c r="U172" s="192" t="n">
        <v>0.111</v>
      </c>
      <c r="V172" s="192" t="n">
        <v>3.236</v>
      </c>
      <c r="W172" s="194" t="n">
        <v>4.511</v>
      </c>
      <c r="X172" s="191" t="n">
        <v>0.145</v>
      </c>
      <c r="Y172" s="192" t="n">
        <v>0.137</v>
      </c>
      <c r="Z172" s="192" t="n">
        <v>0.672</v>
      </c>
      <c r="AA172" s="192" t="n">
        <v>0.007</v>
      </c>
      <c r="AB172" s="192" t="n">
        <v>0.111</v>
      </c>
      <c r="AC172" s="195" t="n">
        <v>1.072</v>
      </c>
      <c r="AD172" s="196" t="n">
        <v>-3.439</v>
      </c>
      <c r="AE172" s="197" t="n">
        <v>1.343</v>
      </c>
      <c r="AF172" s="198" t="n">
        <v>4.208</v>
      </c>
      <c r="AG172" s="90"/>
      <c r="AH172" s="90"/>
      <c r="AI172" s="90"/>
      <c r="AJ172" s="90"/>
      <c r="AK172" s="90"/>
      <c r="AL172" s="90"/>
      <c r="AM172" s="90"/>
      <c r="AN172" s="90"/>
      <c r="AO172" s="90"/>
      <c r="AP172" s="90"/>
      <c r="AQ172" s="199"/>
      <c r="AR172" s="199"/>
      <c r="AS172" s="199"/>
      <c r="AT172" s="199"/>
      <c r="AU172" s="199"/>
      <c r="AV172" s="199"/>
      <c r="AW172" s="199"/>
      <c r="AX172" s="199"/>
      <c r="AY172" s="199"/>
      <c r="AZ172" s="199"/>
      <c r="BA172" s="199"/>
      <c r="BB172" s="199"/>
      <c r="BC172" s="199"/>
      <c r="BD172" s="199"/>
      <c r="BE172" s="199"/>
      <c r="BF172" s="199"/>
      <c r="BG172" s="199"/>
      <c r="BH172" s="199"/>
      <c r="BI172" s="199"/>
      <c r="BJ172" s="199"/>
      <c r="BK172" s="199"/>
      <c r="BL172" s="199"/>
      <c r="BM172" s="199"/>
      <c r="BN172" s="199"/>
      <c r="BO172" s="199"/>
      <c r="BP172" s="199"/>
      <c r="BQ172" s="199"/>
      <c r="BR172" s="199"/>
      <c r="BS172" s="199"/>
      <c r="BT172" s="199"/>
      <c r="BU172" s="199"/>
      <c r="BV172" s="199"/>
      <c r="BW172" s="199"/>
      <c r="BX172" s="199"/>
      <c r="BY172" s="199"/>
      <c r="BZ172" s="199"/>
      <c r="CA172" s="199"/>
      <c r="CB172" s="199"/>
      <c r="CC172" s="199"/>
      <c r="CD172" s="199"/>
      <c r="CE172" s="199"/>
      <c r="CF172" s="199"/>
      <c r="CG172" s="199"/>
      <c r="CH172" s="199"/>
      <c r="CI172" s="199"/>
      <c r="CJ172" s="199"/>
      <c r="CK172" s="199"/>
      <c r="CL172" s="199"/>
      <c r="CM172" s="199"/>
      <c r="CN172" s="199"/>
      <c r="CO172" s="199"/>
      <c r="CP172" s="199"/>
      <c r="CQ172" s="199"/>
      <c r="CR172" s="199"/>
      <c r="CS172" s="199"/>
      <c r="CT172" s="199"/>
      <c r="CU172" s="199"/>
      <c r="CV172" s="199"/>
      <c r="CW172" s="199"/>
      <c r="CX172" s="199"/>
      <c r="CY172" s="199"/>
      <c r="CZ172" s="199"/>
      <c r="DA172" s="199"/>
      <c r="DB172" s="199"/>
      <c r="DC172" s="199"/>
      <c r="DD172" s="199"/>
      <c r="DE172" s="199"/>
      <c r="DF172" s="199"/>
      <c r="DG172" s="199"/>
      <c r="DH172" s="199"/>
      <c r="DI172" s="199"/>
      <c r="DJ172" s="199"/>
      <c r="DK172" s="199"/>
      <c r="DL172" s="199"/>
      <c r="DM172" s="199"/>
      <c r="DN172" s="199"/>
      <c r="DO172" s="199"/>
      <c r="DP172" s="199"/>
      <c r="DQ172" s="199"/>
      <c r="DR172" s="199"/>
      <c r="DS172" s="199"/>
      <c r="DT172" s="199"/>
      <c r="DU172" s="199"/>
      <c r="DV172" s="199"/>
      <c r="DW172" s="199"/>
      <c r="DX172" s="199"/>
      <c r="DY172" s="199"/>
      <c r="DZ172" s="199"/>
      <c r="EA172" s="199"/>
      <c r="EB172" s="199"/>
      <c r="EC172" s="199"/>
      <c r="ED172" s="199"/>
      <c r="EE172" s="199"/>
      <c r="EF172" s="199"/>
      <c r="EG172" s="199"/>
      <c r="EH172" s="199"/>
      <c r="EI172" s="199"/>
      <c r="EJ172" s="199"/>
      <c r="EK172" s="199"/>
      <c r="EL172" s="199"/>
      <c r="EM172" s="199"/>
      <c r="EN172" s="199"/>
    </row>
    <row r="173" customFormat="false" ht="15" hidden="false" customHeight="true" outlineLevel="0" collapsed="false">
      <c r="A173" s="183" t="s">
        <v>272</v>
      </c>
      <c r="B173" s="184" t="s">
        <v>121</v>
      </c>
      <c r="C173" s="185" t="n">
        <v>67.86</v>
      </c>
      <c r="D173" s="185" t="n">
        <v>71.29</v>
      </c>
      <c r="E173" s="186" t="n">
        <v>0.679</v>
      </c>
      <c r="F173" s="187" t="n">
        <v>4185.99</v>
      </c>
      <c r="G173" s="188" t="s">
        <v>107</v>
      </c>
      <c r="H173" s="189" t="s">
        <v>112</v>
      </c>
      <c r="I173" s="190" t="n">
        <v>9.95279</v>
      </c>
      <c r="J173" s="191" t="n">
        <v>0.273</v>
      </c>
      <c r="K173" s="192" t="n">
        <v>0.111</v>
      </c>
      <c r="L173" s="192" t="n">
        <v>0.143</v>
      </c>
      <c r="M173" s="192" t="n">
        <v>0</v>
      </c>
      <c r="N173" s="192" t="n">
        <v>0.074</v>
      </c>
      <c r="O173" s="192" t="n">
        <v>0.311</v>
      </c>
      <c r="P173" s="193" t="n">
        <v>0.913</v>
      </c>
      <c r="Q173" s="191" t="n">
        <v>0.37</v>
      </c>
      <c r="R173" s="192" t="n">
        <v>0.112</v>
      </c>
      <c r="S173" s="192" t="n">
        <v>0.16</v>
      </c>
      <c r="T173" s="192" t="n">
        <v>0.003</v>
      </c>
      <c r="U173" s="192" t="n">
        <v>0.074</v>
      </c>
      <c r="V173" s="192" t="n">
        <v>0.435</v>
      </c>
      <c r="W173" s="194" t="n">
        <v>1.154</v>
      </c>
      <c r="X173" s="191" t="n">
        <v>0.273</v>
      </c>
      <c r="Y173" s="192" t="n">
        <v>0.111</v>
      </c>
      <c r="Z173" s="192" t="n">
        <v>0.005</v>
      </c>
      <c r="AA173" s="192" t="n">
        <v>0.009</v>
      </c>
      <c r="AB173" s="192" t="n">
        <v>0.074</v>
      </c>
      <c r="AC173" s="195" t="n">
        <v>0.474</v>
      </c>
      <c r="AD173" s="196" t="n">
        <v>-0.68</v>
      </c>
      <c r="AE173" s="197" t="n">
        <v>0.344</v>
      </c>
      <c r="AF173" s="198" t="n">
        <v>2.435</v>
      </c>
      <c r="AG173" s="90"/>
      <c r="AH173" s="90"/>
      <c r="AI173" s="90"/>
      <c r="AJ173" s="90"/>
      <c r="AK173" s="90"/>
      <c r="AL173" s="90"/>
      <c r="AM173" s="90"/>
      <c r="AN173" s="90"/>
      <c r="AO173" s="90"/>
      <c r="AP173" s="90"/>
      <c r="AQ173" s="199"/>
      <c r="AR173" s="199"/>
      <c r="AS173" s="199"/>
      <c r="AT173" s="199"/>
      <c r="AU173" s="199"/>
      <c r="AV173" s="199"/>
      <c r="AW173" s="199"/>
      <c r="AX173" s="199"/>
      <c r="AY173" s="199"/>
      <c r="AZ173" s="199"/>
      <c r="BA173" s="199"/>
      <c r="BB173" s="199"/>
      <c r="BC173" s="199"/>
      <c r="BD173" s="199"/>
      <c r="BE173" s="199"/>
      <c r="BF173" s="199"/>
      <c r="BG173" s="199"/>
      <c r="BH173" s="199"/>
      <c r="BI173" s="199"/>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row>
    <row r="174" customFormat="false" ht="15" hidden="false" customHeight="true" outlineLevel="0" collapsed="false">
      <c r="A174" s="183" t="s">
        <v>273</v>
      </c>
      <c r="B174" s="184" t="s">
        <v>121</v>
      </c>
      <c r="C174" s="185"/>
      <c r="D174" s="185" t="n">
        <v>66.78</v>
      </c>
      <c r="E174" s="186" t="n">
        <v>0.532</v>
      </c>
      <c r="F174" s="187" t="n">
        <v>2863.27</v>
      </c>
      <c r="G174" s="188" t="s">
        <v>103</v>
      </c>
      <c r="H174" s="189" t="s">
        <v>112</v>
      </c>
      <c r="I174" s="190" t="n">
        <v>65.4977</v>
      </c>
      <c r="J174" s="191" t="n">
        <v>0.332</v>
      </c>
      <c r="K174" s="192" t="n">
        <v>0.254</v>
      </c>
      <c r="L174" s="192" t="n">
        <v>0.184</v>
      </c>
      <c r="M174" s="192" t="n">
        <v>0.092</v>
      </c>
      <c r="N174" s="192" t="n">
        <v>0.059</v>
      </c>
      <c r="O174" s="192" t="n">
        <v>0.1</v>
      </c>
      <c r="P174" s="193" t="n">
        <v>1.02</v>
      </c>
      <c r="Q174" s="191" t="n">
        <v>0.253</v>
      </c>
      <c r="R174" s="192" t="n">
        <v>0.251</v>
      </c>
      <c r="S174" s="192" t="n">
        <v>0.186</v>
      </c>
      <c r="T174" s="192" t="n">
        <v>0.085</v>
      </c>
      <c r="U174" s="192" t="n">
        <v>0.059</v>
      </c>
      <c r="V174" s="192" t="n">
        <v>0.202</v>
      </c>
      <c r="W174" s="194" t="n">
        <v>1.036</v>
      </c>
      <c r="X174" s="191" t="n">
        <v>0.332</v>
      </c>
      <c r="Y174" s="192" t="n">
        <v>0.254</v>
      </c>
      <c r="Z174" s="192" t="n">
        <v>0.118</v>
      </c>
      <c r="AA174" s="192" t="n">
        <v>0.044</v>
      </c>
      <c r="AB174" s="192" t="n">
        <v>0.059</v>
      </c>
      <c r="AC174" s="195" t="n">
        <v>0.806</v>
      </c>
      <c r="AD174" s="196" t="n">
        <v>-0.23</v>
      </c>
      <c r="AE174" s="197" t="n">
        <v>0.309</v>
      </c>
      <c r="AF174" s="198" t="n">
        <v>1.285</v>
      </c>
      <c r="AG174" s="90"/>
      <c r="AH174" s="90"/>
      <c r="AI174" s="90"/>
      <c r="AJ174" s="90"/>
      <c r="AK174" s="90"/>
      <c r="AL174" s="90"/>
      <c r="AM174" s="90"/>
      <c r="AN174" s="90"/>
      <c r="AO174" s="90"/>
      <c r="AP174" s="90"/>
      <c r="AQ174" s="199"/>
      <c r="AR174" s="199"/>
      <c r="AS174" s="199"/>
      <c r="AT174" s="199"/>
      <c r="AU174" s="199"/>
      <c r="AV174" s="199"/>
      <c r="AW174" s="199"/>
      <c r="AX174" s="199"/>
      <c r="AY174" s="199"/>
      <c r="AZ174" s="199"/>
      <c r="BA174" s="199"/>
      <c r="BB174" s="199"/>
      <c r="BC174" s="199"/>
      <c r="BD174" s="199"/>
      <c r="BE174" s="199"/>
      <c r="BF174" s="199"/>
      <c r="BG174" s="199"/>
      <c r="BH174" s="199"/>
      <c r="BI174" s="199"/>
      <c r="BJ174" s="199"/>
      <c r="BK174" s="199"/>
      <c r="BL174" s="199"/>
      <c r="BM174" s="199"/>
      <c r="BN174" s="199"/>
      <c r="BO174" s="199"/>
      <c r="BP174" s="199"/>
      <c r="BQ174" s="199"/>
      <c r="BR174" s="199"/>
      <c r="BS174" s="199"/>
      <c r="BT174" s="199"/>
      <c r="BU174" s="199"/>
      <c r="BV174" s="199"/>
      <c r="BW174" s="199"/>
      <c r="BX174" s="199"/>
      <c r="BY174" s="199"/>
      <c r="BZ174" s="199"/>
      <c r="CA174" s="199"/>
      <c r="CB174" s="199"/>
      <c r="CC174" s="199"/>
      <c r="CD174" s="199"/>
      <c r="CE174" s="199"/>
      <c r="CF174" s="199"/>
      <c r="CG174" s="199"/>
      <c r="CH174" s="199"/>
      <c r="CI174" s="199"/>
      <c r="CJ174" s="199"/>
      <c r="CK174" s="199"/>
      <c r="CL174" s="199"/>
      <c r="CM174" s="199"/>
      <c r="CN174" s="199"/>
      <c r="CO174" s="199"/>
      <c r="CP174" s="199"/>
      <c r="CQ174" s="199"/>
      <c r="CR174" s="199"/>
      <c r="CS174" s="199"/>
      <c r="CT174" s="199"/>
      <c r="CU174" s="199"/>
      <c r="CV174" s="199"/>
      <c r="CW174" s="199"/>
      <c r="CX174" s="199"/>
      <c r="CY174" s="199"/>
      <c r="CZ174" s="199"/>
      <c r="DA174" s="199"/>
      <c r="DB174" s="199"/>
      <c r="DC174" s="199"/>
      <c r="DD174" s="199"/>
      <c r="DE174" s="199"/>
      <c r="DF174" s="199"/>
      <c r="DG174" s="199"/>
      <c r="DH174" s="199"/>
      <c r="DI174" s="199"/>
      <c r="DJ174" s="199"/>
      <c r="DK174" s="199"/>
      <c r="DL174" s="199"/>
      <c r="DM174" s="199"/>
      <c r="DN174" s="199"/>
      <c r="DO174" s="199"/>
      <c r="DP174" s="199"/>
      <c r="DQ174" s="199"/>
      <c r="DR174" s="199"/>
      <c r="DS174" s="199"/>
      <c r="DT174" s="199"/>
      <c r="DU174" s="199"/>
      <c r="DV174" s="199"/>
      <c r="DW174" s="199"/>
      <c r="DX174" s="199"/>
      <c r="DY174" s="199"/>
      <c r="DZ174" s="199"/>
      <c r="EA174" s="199"/>
      <c r="EB174" s="199"/>
      <c r="EC174" s="199"/>
      <c r="ED174" s="199"/>
      <c r="EE174" s="199"/>
      <c r="EF174" s="199"/>
      <c r="EG174" s="199"/>
      <c r="EH174" s="199"/>
      <c r="EI174" s="199"/>
      <c r="EJ174" s="199"/>
      <c r="EK174" s="199"/>
      <c r="EL174" s="199"/>
      <c r="EM174" s="199"/>
      <c r="EN174" s="199"/>
    </row>
    <row r="175" customFormat="false" ht="15" hidden="false" customHeight="true" outlineLevel="0" collapsed="false">
      <c r="A175" s="183" t="s">
        <v>274</v>
      </c>
      <c r="B175" s="184" t="s">
        <v>121</v>
      </c>
      <c r="C175" s="185" t="n">
        <v>74.27</v>
      </c>
      <c r="D175" s="185" t="n">
        <v>79.68</v>
      </c>
      <c r="E175" s="186" t="n">
        <v>0.803</v>
      </c>
      <c r="F175" s="187" t="n">
        <v>17910.1</v>
      </c>
      <c r="G175" s="188" t="s">
        <v>104</v>
      </c>
      <c r="H175" s="189" t="s">
        <v>116</v>
      </c>
      <c r="I175" s="190" t="n">
        <v>71.697</v>
      </c>
      <c r="J175" s="191" t="n">
        <v>0.62</v>
      </c>
      <c r="K175" s="192" t="n">
        <v>0.001</v>
      </c>
      <c r="L175" s="192" t="n">
        <v>0.244</v>
      </c>
      <c r="M175" s="192" t="n">
        <v>0.111</v>
      </c>
      <c r="N175" s="192" t="n">
        <v>0.063</v>
      </c>
      <c r="O175" s="192" t="n">
        <v>1.322</v>
      </c>
      <c r="P175" s="193" t="n">
        <v>2.36</v>
      </c>
      <c r="Q175" s="191" t="n">
        <v>0.401</v>
      </c>
      <c r="R175" s="192" t="n">
        <v>0.015</v>
      </c>
      <c r="S175" s="192" t="n">
        <v>0.175</v>
      </c>
      <c r="T175" s="192" t="n">
        <v>0.209</v>
      </c>
      <c r="U175" s="192" t="n">
        <v>0.063</v>
      </c>
      <c r="V175" s="192" t="n">
        <v>1.494</v>
      </c>
      <c r="W175" s="194" t="n">
        <v>2.355</v>
      </c>
      <c r="X175" s="191" t="n">
        <v>0.62</v>
      </c>
      <c r="Y175" s="192" t="n">
        <v>0.054</v>
      </c>
      <c r="Z175" s="192" t="n">
        <v>0.224</v>
      </c>
      <c r="AA175" s="192" t="n">
        <v>0.181</v>
      </c>
      <c r="AB175" s="192" t="n">
        <v>0.063</v>
      </c>
      <c r="AC175" s="195" t="n">
        <v>1.142</v>
      </c>
      <c r="AD175" s="196" t="n">
        <v>-1.213</v>
      </c>
      <c r="AE175" s="197" t="n">
        <v>0.701</v>
      </c>
      <c r="AF175" s="198" t="n">
        <v>2.062</v>
      </c>
      <c r="AG175" s="90"/>
      <c r="AH175" s="90"/>
      <c r="AI175" s="90"/>
      <c r="AJ175" s="90"/>
      <c r="AK175" s="90"/>
      <c r="AL175" s="90"/>
      <c r="AM175" s="90"/>
      <c r="AN175" s="90"/>
      <c r="AO175" s="90"/>
      <c r="AP175" s="90"/>
      <c r="AQ175" s="199"/>
      <c r="AR175" s="199"/>
      <c r="AS175" s="199"/>
      <c r="AT175" s="199"/>
      <c r="AU175" s="199"/>
      <c r="AV175" s="199"/>
      <c r="AW175" s="199"/>
      <c r="AX175" s="199"/>
      <c r="AY175" s="199"/>
      <c r="AZ175" s="199"/>
      <c r="BA175" s="199"/>
      <c r="BB175" s="199"/>
      <c r="BC175" s="199"/>
      <c r="BD175" s="199"/>
      <c r="BE175" s="199"/>
      <c r="BF175" s="199"/>
      <c r="BG175" s="199"/>
      <c r="BH175" s="199"/>
      <c r="BI175" s="199"/>
      <c r="BJ175" s="199"/>
      <c r="BK175" s="199"/>
      <c r="BL175" s="199"/>
      <c r="BM175" s="199"/>
      <c r="BN175" s="199"/>
      <c r="BO175" s="199"/>
      <c r="BP175" s="199"/>
      <c r="BQ175" s="199"/>
      <c r="BR175" s="199"/>
      <c r="BS175" s="199"/>
      <c r="BT175" s="199"/>
      <c r="BU175" s="199"/>
      <c r="BV175" s="199"/>
      <c r="BW175" s="199"/>
      <c r="BX175" s="199"/>
      <c r="BY175" s="199"/>
      <c r="BZ175" s="199"/>
      <c r="CA175" s="199"/>
      <c r="CB175" s="199"/>
      <c r="CC175" s="199"/>
      <c r="CD175" s="199"/>
      <c r="CE175" s="199"/>
      <c r="CF175" s="199"/>
      <c r="CG175" s="199"/>
      <c r="CH175" s="199"/>
      <c r="CI175" s="199"/>
      <c r="CJ175" s="199"/>
      <c r="CK175" s="199"/>
      <c r="CL175" s="199"/>
      <c r="CM175" s="199"/>
      <c r="CN175" s="199"/>
      <c r="CO175" s="199"/>
      <c r="CP175" s="199"/>
      <c r="CQ175" s="199"/>
      <c r="CR175" s="199"/>
      <c r="CS175" s="199"/>
      <c r="CT175" s="199"/>
      <c r="CU175" s="199"/>
      <c r="CV175" s="199"/>
      <c r="CW175" s="199"/>
      <c r="CX175" s="199"/>
      <c r="CY175" s="199"/>
      <c r="CZ175" s="199"/>
      <c r="DA175" s="199"/>
      <c r="DB175" s="199"/>
      <c r="DC175" s="199"/>
      <c r="DD175" s="199"/>
      <c r="DE175" s="199"/>
      <c r="DF175" s="199"/>
      <c r="DG175" s="199"/>
      <c r="DH175" s="199"/>
      <c r="DI175" s="199"/>
      <c r="DJ175" s="199"/>
      <c r="DK175" s="199"/>
      <c r="DL175" s="199"/>
      <c r="DM175" s="199"/>
      <c r="DN175" s="199"/>
      <c r="DO175" s="199"/>
      <c r="DP175" s="199"/>
      <c r="DQ175" s="199"/>
      <c r="DR175" s="199"/>
      <c r="DS175" s="199"/>
      <c r="DT175" s="199"/>
      <c r="DU175" s="199"/>
      <c r="DV175" s="199"/>
      <c r="DW175" s="199"/>
      <c r="DX175" s="199"/>
      <c r="DY175" s="199"/>
      <c r="DZ175" s="199"/>
      <c r="EA175" s="199"/>
      <c r="EB175" s="199"/>
      <c r="EC175" s="199"/>
      <c r="ED175" s="199"/>
      <c r="EE175" s="199"/>
      <c r="EF175" s="199"/>
      <c r="EG175" s="199"/>
      <c r="EH175" s="199"/>
      <c r="EI175" s="199"/>
      <c r="EJ175" s="199"/>
      <c r="EK175" s="199"/>
      <c r="EL175" s="199"/>
      <c r="EM175" s="199"/>
      <c r="EN175" s="199"/>
    </row>
    <row r="176" customFormat="false" ht="15" hidden="false" customHeight="true" outlineLevel="0" collapsed="false">
      <c r="A176" s="183" t="s">
        <v>275</v>
      </c>
      <c r="B176" s="184" t="s">
        <v>126</v>
      </c>
      <c r="C176" s="185"/>
      <c r="D176" s="185" t="n">
        <v>69.06</v>
      </c>
      <c r="E176" s="186" t="n">
        <v>0.566</v>
      </c>
      <c r="F176" s="187" t="n">
        <v>4013.19</v>
      </c>
      <c r="G176" s="188" t="s">
        <v>104</v>
      </c>
      <c r="H176" s="189" t="s">
        <v>114</v>
      </c>
      <c r="I176" s="190" t="n">
        <v>1.3413</v>
      </c>
      <c r="J176" s="191"/>
      <c r="K176" s="192"/>
      <c r="L176" s="192"/>
      <c r="M176" s="192"/>
      <c r="N176" s="192"/>
      <c r="O176" s="192"/>
      <c r="P176" s="193" t="n">
        <v>0.392</v>
      </c>
      <c r="Q176" s="191"/>
      <c r="R176" s="192"/>
      <c r="S176" s="192"/>
      <c r="T176" s="192"/>
      <c r="U176" s="192"/>
      <c r="V176" s="192"/>
      <c r="W176" s="194" t="n">
        <v>0.9</v>
      </c>
      <c r="X176" s="191"/>
      <c r="Y176" s="192"/>
      <c r="Z176" s="192"/>
      <c r="AA176" s="192"/>
      <c r="AB176" s="192"/>
      <c r="AC176" s="195" t="n">
        <v>1.593</v>
      </c>
      <c r="AD176" s="196" t="n">
        <v>0.693</v>
      </c>
      <c r="AE176" s="197" t="n">
        <v>0.268</v>
      </c>
      <c r="AF176" s="198" t="n">
        <v>0.565</v>
      </c>
      <c r="AG176" s="90"/>
      <c r="AH176" s="90"/>
      <c r="AI176" s="90"/>
      <c r="AJ176" s="90"/>
      <c r="AK176" s="90"/>
      <c r="AL176" s="90"/>
      <c r="AM176" s="90"/>
      <c r="AN176" s="90"/>
      <c r="AO176" s="90"/>
      <c r="AP176" s="90"/>
      <c r="AQ176" s="199"/>
      <c r="AR176" s="199"/>
      <c r="AS176" s="199"/>
      <c r="AT176" s="199"/>
      <c r="AU176" s="199"/>
      <c r="AV176" s="199"/>
      <c r="AW176" s="199"/>
      <c r="AX176" s="199"/>
      <c r="AY176" s="199"/>
      <c r="AZ176" s="199"/>
      <c r="BA176" s="199"/>
      <c r="BB176" s="199"/>
      <c r="BC176" s="199"/>
      <c r="BD176" s="199"/>
      <c r="BE176" s="199"/>
      <c r="BF176" s="199"/>
      <c r="BG176" s="199"/>
      <c r="BH176" s="199"/>
      <c r="BI176" s="199"/>
      <c r="BJ176" s="199"/>
      <c r="BK176" s="199"/>
      <c r="BL176" s="199"/>
      <c r="BM176" s="199"/>
      <c r="BN176" s="199"/>
      <c r="BO176" s="199"/>
      <c r="BP176" s="199"/>
      <c r="BQ176" s="199"/>
      <c r="BR176" s="199"/>
      <c r="BS176" s="199"/>
      <c r="BT176" s="199"/>
      <c r="BU176" s="199"/>
      <c r="BV176" s="199"/>
      <c r="BW176" s="199"/>
      <c r="BX176" s="199"/>
      <c r="BY176" s="199"/>
      <c r="BZ176" s="199"/>
      <c r="CA176" s="199"/>
      <c r="CB176" s="199"/>
      <c r="CC176" s="199"/>
      <c r="CD176" s="199"/>
      <c r="CE176" s="199"/>
      <c r="CF176" s="199"/>
      <c r="CG176" s="199"/>
      <c r="CH176" s="199"/>
      <c r="CI176" s="199"/>
      <c r="CJ176" s="199"/>
      <c r="CK176" s="199"/>
      <c r="CL176" s="199"/>
      <c r="CM176" s="199"/>
      <c r="CN176" s="199"/>
      <c r="CO176" s="199"/>
      <c r="CP176" s="199"/>
      <c r="CQ176" s="199"/>
      <c r="CR176" s="199"/>
      <c r="CS176" s="199"/>
      <c r="CT176" s="199"/>
      <c r="CU176" s="199"/>
      <c r="CV176" s="199"/>
      <c r="CW176" s="199"/>
      <c r="CX176" s="199"/>
      <c r="CY176" s="199"/>
      <c r="CZ176" s="199"/>
      <c r="DA176" s="199"/>
      <c r="DB176" s="199"/>
      <c r="DC176" s="199"/>
      <c r="DD176" s="199"/>
      <c r="DE176" s="199"/>
      <c r="DF176" s="199"/>
      <c r="DG176" s="199"/>
      <c r="DH176" s="199"/>
      <c r="DI176" s="199"/>
      <c r="DJ176" s="199"/>
      <c r="DK176" s="199"/>
      <c r="DL176" s="199"/>
      <c r="DM176" s="199"/>
      <c r="DN176" s="199"/>
      <c r="DO176" s="199"/>
      <c r="DP176" s="199"/>
      <c r="DQ176" s="199"/>
      <c r="DR176" s="199"/>
      <c r="DS176" s="199"/>
      <c r="DT176" s="199"/>
      <c r="DU176" s="199"/>
      <c r="DV176" s="199"/>
      <c r="DW176" s="199"/>
      <c r="DX176" s="199"/>
      <c r="DY176" s="199"/>
      <c r="DZ176" s="199"/>
      <c r="EA176" s="199"/>
      <c r="EB176" s="199"/>
      <c r="EC176" s="199"/>
      <c r="ED176" s="199"/>
      <c r="EE176" s="199"/>
      <c r="EF176" s="199"/>
      <c r="EG176" s="199"/>
      <c r="EH176" s="199"/>
      <c r="EI176" s="199"/>
      <c r="EJ176" s="199"/>
      <c r="EK176" s="199"/>
      <c r="EL176" s="199"/>
      <c r="EM176" s="199"/>
      <c r="EN176" s="199"/>
    </row>
    <row r="177" customFormat="false" ht="15" hidden="false" customHeight="true" outlineLevel="0" collapsed="false">
      <c r="A177" s="183" t="s">
        <v>276</v>
      </c>
      <c r="B177" s="184" t="s">
        <v>121</v>
      </c>
      <c r="C177" s="185" t="n">
        <v>58.28</v>
      </c>
      <c r="D177" s="185" t="n">
        <v>61.59</v>
      </c>
      <c r="E177" s="186" t="n">
        <v>0.547</v>
      </c>
      <c r="F177" s="187" t="n">
        <v>2196.86</v>
      </c>
      <c r="G177" s="188" t="s">
        <v>103</v>
      </c>
      <c r="H177" s="189" t="s">
        <v>112</v>
      </c>
      <c r="I177" s="190" t="n">
        <v>8.8487</v>
      </c>
      <c r="J177" s="191" t="n">
        <v>0.311</v>
      </c>
      <c r="K177" s="192" t="n">
        <v>0.115</v>
      </c>
      <c r="L177" s="192" t="n">
        <v>0.209</v>
      </c>
      <c r="M177" s="192" t="n">
        <v>0.013</v>
      </c>
      <c r="N177" s="192" t="n">
        <v>0.031</v>
      </c>
      <c r="O177" s="192" t="n">
        <v>0.1</v>
      </c>
      <c r="P177" s="193" t="n">
        <v>0.779</v>
      </c>
      <c r="Q177" s="191" t="n">
        <v>0.312</v>
      </c>
      <c r="R177" s="192" t="n">
        <v>0.107</v>
      </c>
      <c r="S177" s="192" t="n">
        <v>0.214</v>
      </c>
      <c r="T177" s="192" t="n">
        <v>0.077</v>
      </c>
      <c r="U177" s="192" t="n">
        <v>0.031</v>
      </c>
      <c r="V177" s="192" t="n">
        <v>0.31</v>
      </c>
      <c r="W177" s="194" t="n">
        <v>1.05</v>
      </c>
      <c r="X177" s="191" t="n">
        <v>0.311</v>
      </c>
      <c r="Y177" s="192" t="n">
        <v>0.115</v>
      </c>
      <c r="Z177" s="192" t="n">
        <v>0.103</v>
      </c>
      <c r="AA177" s="192" t="n">
        <v>0.016</v>
      </c>
      <c r="AB177" s="192" t="n">
        <v>0.031</v>
      </c>
      <c r="AC177" s="195" t="n">
        <v>0.576</v>
      </c>
      <c r="AD177" s="196" t="n">
        <v>-0.474</v>
      </c>
      <c r="AE177" s="197" t="n">
        <v>0.313</v>
      </c>
      <c r="AF177" s="198" t="n">
        <v>1.823</v>
      </c>
      <c r="AG177" s="90"/>
      <c r="AH177" s="90"/>
      <c r="AI177" s="90"/>
      <c r="AJ177" s="90"/>
      <c r="AK177" s="90"/>
      <c r="AL177" s="90"/>
      <c r="AM177" s="90"/>
      <c r="AN177" s="90"/>
      <c r="AO177" s="90"/>
      <c r="AP177" s="90"/>
      <c r="AQ177" s="199"/>
      <c r="AR177" s="199"/>
      <c r="AS177" s="199"/>
      <c r="AT177" s="199"/>
      <c r="AU177" s="199"/>
      <c r="AV177" s="199"/>
      <c r="AW177" s="199"/>
      <c r="AX177" s="199"/>
      <c r="AY177" s="199"/>
      <c r="AZ177" s="199"/>
      <c r="BA177" s="199"/>
      <c r="BB177" s="199"/>
      <c r="BC177" s="199"/>
      <c r="BD177" s="199"/>
      <c r="BE177" s="199"/>
      <c r="BF177" s="199"/>
      <c r="BG177" s="199"/>
      <c r="BH177" s="199"/>
      <c r="BI177" s="199"/>
      <c r="BJ177" s="199"/>
      <c r="BK177" s="199"/>
      <c r="BL177" s="199"/>
      <c r="BM177" s="199"/>
      <c r="BN177" s="199"/>
      <c r="BO177" s="199"/>
      <c r="BP177" s="199"/>
      <c r="BQ177" s="199"/>
      <c r="BR177" s="199"/>
      <c r="BS177" s="199"/>
      <c r="BT177" s="199"/>
      <c r="BU177" s="199"/>
      <c r="BV177" s="199"/>
      <c r="BW177" s="199"/>
      <c r="BX177" s="199"/>
      <c r="BY177" s="199"/>
      <c r="BZ177" s="199"/>
      <c r="CA177" s="199"/>
      <c r="CB177" s="199"/>
      <c r="CC177" s="199"/>
      <c r="CD177" s="199"/>
      <c r="CE177" s="199"/>
      <c r="CF177" s="199"/>
      <c r="CG177" s="199"/>
      <c r="CH177" s="199"/>
      <c r="CI177" s="199"/>
      <c r="CJ177" s="199"/>
      <c r="CK177" s="199"/>
      <c r="CL177" s="199"/>
      <c r="CM177" s="199"/>
      <c r="CN177" s="199"/>
      <c r="CO177" s="199"/>
      <c r="CP177" s="199"/>
      <c r="CQ177" s="199"/>
      <c r="CR177" s="199"/>
      <c r="CS177" s="199"/>
      <c r="CT177" s="199"/>
      <c r="CU177" s="199"/>
      <c r="CV177" s="199"/>
      <c r="CW177" s="199"/>
      <c r="CX177" s="199"/>
      <c r="CY177" s="199"/>
      <c r="CZ177" s="199"/>
      <c r="DA177" s="199"/>
      <c r="DB177" s="199"/>
      <c r="DC177" s="199"/>
      <c r="DD177" s="199"/>
      <c r="DE177" s="199"/>
      <c r="DF177" s="199"/>
      <c r="DG177" s="199"/>
      <c r="DH177" s="199"/>
      <c r="DI177" s="199"/>
      <c r="DJ177" s="199"/>
      <c r="DK177" s="199"/>
      <c r="DL177" s="199"/>
      <c r="DM177" s="199"/>
      <c r="DN177" s="199"/>
      <c r="DO177" s="199"/>
      <c r="DP177" s="199"/>
      <c r="DQ177" s="199"/>
      <c r="DR177" s="199"/>
      <c r="DS177" s="199"/>
      <c r="DT177" s="199"/>
      <c r="DU177" s="199"/>
      <c r="DV177" s="199"/>
      <c r="DW177" s="199"/>
      <c r="DX177" s="199"/>
      <c r="DY177" s="199"/>
      <c r="DZ177" s="199"/>
      <c r="EA177" s="199"/>
      <c r="EB177" s="199"/>
      <c r="EC177" s="199"/>
      <c r="ED177" s="199"/>
      <c r="EE177" s="199"/>
      <c r="EF177" s="199"/>
      <c r="EG177" s="199"/>
      <c r="EH177" s="199"/>
      <c r="EI177" s="199"/>
      <c r="EJ177" s="199"/>
      <c r="EK177" s="199"/>
      <c r="EL177" s="199"/>
      <c r="EM177" s="199"/>
      <c r="EN177" s="199"/>
    </row>
    <row r="178" customFormat="false" ht="15" hidden="false" customHeight="true" outlineLevel="0" collapsed="false">
      <c r="A178" s="183" t="s">
        <v>277</v>
      </c>
      <c r="B178" s="184" t="s">
        <v>126</v>
      </c>
      <c r="C178" s="185"/>
      <c r="D178" s="185" t="n">
        <v>71.27</v>
      </c>
      <c r="E178" s="186" t="n">
        <v>0.739</v>
      </c>
      <c r="F178" s="187" t="n">
        <v>5638.98</v>
      </c>
      <c r="G178" s="188" t="s">
        <v>104</v>
      </c>
      <c r="H178" s="189" t="s">
        <v>114</v>
      </c>
      <c r="I178" s="190" t="n">
        <v>0.106858</v>
      </c>
      <c r="J178" s="191"/>
      <c r="K178" s="192"/>
      <c r="L178" s="192"/>
      <c r="M178" s="192"/>
      <c r="N178" s="192"/>
      <c r="O178" s="192"/>
      <c r="P178" s="193" t="n">
        <v>1.891</v>
      </c>
      <c r="Q178" s="191"/>
      <c r="R178" s="192"/>
      <c r="S178" s="192"/>
      <c r="T178" s="192"/>
      <c r="U178" s="192"/>
      <c r="V178" s="192"/>
      <c r="W178" s="194" t="n">
        <v>3.621</v>
      </c>
      <c r="X178" s="191"/>
      <c r="Y178" s="192"/>
      <c r="Z178" s="192"/>
      <c r="AA178" s="192"/>
      <c r="AB178" s="192"/>
      <c r="AC178" s="195" t="n">
        <v>1.355</v>
      </c>
      <c r="AD178" s="196" t="n">
        <v>-2.266</v>
      </c>
      <c r="AE178" s="197" t="n">
        <v>1.078</v>
      </c>
      <c r="AF178" s="198" t="n">
        <v>2.672</v>
      </c>
      <c r="AG178" s="90"/>
      <c r="AH178" s="90"/>
      <c r="AI178" s="90"/>
      <c r="AJ178" s="90"/>
      <c r="AK178" s="90"/>
      <c r="AL178" s="90"/>
      <c r="AM178" s="90"/>
      <c r="AN178" s="90"/>
      <c r="AO178" s="90"/>
      <c r="AP178" s="90"/>
      <c r="AQ178" s="199"/>
      <c r="AR178" s="199"/>
      <c r="AS178" s="199"/>
      <c r="AT178" s="199"/>
      <c r="AU178" s="199"/>
      <c r="AV178" s="199"/>
      <c r="AW178" s="199"/>
      <c r="AX178" s="199"/>
      <c r="AY178" s="199"/>
      <c r="AZ178" s="199"/>
      <c r="BA178" s="199"/>
      <c r="BB178" s="199"/>
      <c r="BC178" s="199"/>
      <c r="BD178" s="199"/>
      <c r="BE178" s="199"/>
      <c r="BF178" s="199"/>
      <c r="BG178" s="199"/>
      <c r="BH178" s="199"/>
      <c r="BI178" s="199"/>
      <c r="BJ178" s="199"/>
      <c r="BK178" s="199"/>
      <c r="BL178" s="199"/>
      <c r="BM178" s="199"/>
      <c r="BN178" s="199"/>
      <c r="BO178" s="199"/>
      <c r="BP178" s="199"/>
      <c r="BQ178" s="199"/>
      <c r="BR178" s="199"/>
      <c r="BS178" s="199"/>
      <c r="BT178" s="199"/>
      <c r="BU178" s="199"/>
      <c r="BV178" s="199"/>
      <c r="BW178" s="199"/>
      <c r="BX178" s="199"/>
      <c r="BY178" s="199"/>
      <c r="BZ178" s="199"/>
      <c r="CA178" s="199"/>
      <c r="CB178" s="199"/>
      <c r="CC178" s="199"/>
      <c r="CD178" s="199"/>
      <c r="CE178" s="199"/>
      <c r="CF178" s="199"/>
      <c r="CG178" s="199"/>
      <c r="CH178" s="199"/>
      <c r="CI178" s="199"/>
      <c r="CJ178" s="199"/>
      <c r="CK178" s="199"/>
      <c r="CL178" s="199"/>
      <c r="CM178" s="199"/>
      <c r="CN178" s="199"/>
      <c r="CO178" s="199"/>
      <c r="CP178" s="199"/>
      <c r="CQ178" s="199"/>
      <c r="CR178" s="199"/>
      <c r="CS178" s="199"/>
      <c r="CT178" s="199"/>
      <c r="CU178" s="199"/>
      <c r="CV178" s="199"/>
      <c r="CW178" s="199"/>
      <c r="CX178" s="199"/>
      <c r="CY178" s="199"/>
      <c r="CZ178" s="199"/>
      <c r="DA178" s="199"/>
      <c r="DB178" s="199"/>
      <c r="DC178" s="199"/>
      <c r="DD178" s="199"/>
      <c r="DE178" s="199"/>
      <c r="DF178" s="199"/>
      <c r="DG178" s="199"/>
      <c r="DH178" s="199"/>
      <c r="DI178" s="199"/>
      <c r="DJ178" s="199"/>
      <c r="DK178" s="199"/>
      <c r="DL178" s="199"/>
      <c r="DM178" s="199"/>
      <c r="DN178" s="199"/>
      <c r="DO178" s="199"/>
      <c r="DP178" s="199"/>
      <c r="DQ178" s="199"/>
      <c r="DR178" s="199"/>
      <c r="DS178" s="199"/>
      <c r="DT178" s="199"/>
      <c r="DU178" s="199"/>
      <c r="DV178" s="199"/>
      <c r="DW178" s="199"/>
      <c r="DX178" s="199"/>
      <c r="DY178" s="199"/>
      <c r="DZ178" s="199"/>
      <c r="EA178" s="199"/>
      <c r="EB178" s="199"/>
      <c r="EC178" s="199"/>
      <c r="ED178" s="199"/>
      <c r="EE178" s="199"/>
      <c r="EF178" s="199"/>
      <c r="EG178" s="199"/>
      <c r="EH178" s="199"/>
      <c r="EI178" s="199"/>
      <c r="EJ178" s="199"/>
      <c r="EK178" s="199"/>
      <c r="EL178" s="199"/>
      <c r="EM178" s="199"/>
      <c r="EN178" s="199"/>
    </row>
    <row r="179" customFormat="false" ht="15" hidden="false" customHeight="true" outlineLevel="0" collapsed="false">
      <c r="A179" s="183" t="s">
        <v>278</v>
      </c>
      <c r="B179" s="184" t="s">
        <v>121</v>
      </c>
      <c r="C179" s="185" t="n">
        <v>63.27</v>
      </c>
      <c r="D179" s="185" t="n">
        <v>74.71</v>
      </c>
      <c r="E179" s="186" t="n">
        <v>0.814</v>
      </c>
      <c r="F179" s="187" t="n">
        <v>25222</v>
      </c>
      <c r="G179" s="188" t="s">
        <v>105</v>
      </c>
      <c r="H179" s="189" t="s">
        <v>118</v>
      </c>
      <c r="I179" s="190" t="n">
        <v>1.53104</v>
      </c>
      <c r="J179" s="191" t="n">
        <v>0.041</v>
      </c>
      <c r="K179" s="192" t="n">
        <v>0.007</v>
      </c>
      <c r="L179" s="192" t="n">
        <v>0.085</v>
      </c>
      <c r="M179" s="192" t="n">
        <v>0.061</v>
      </c>
      <c r="N179" s="192" t="n">
        <v>0.001</v>
      </c>
      <c r="O179" s="192" t="n">
        <v>5.87</v>
      </c>
      <c r="P179" s="193" t="n">
        <v>6.065</v>
      </c>
      <c r="Q179" s="191" t="n">
        <v>0.376</v>
      </c>
      <c r="R179" s="192" t="n">
        <v>0.16</v>
      </c>
      <c r="S179" s="192" t="n">
        <v>0.242</v>
      </c>
      <c r="T179" s="192" t="n">
        <v>0.112</v>
      </c>
      <c r="U179" s="192" t="n">
        <v>0.001</v>
      </c>
      <c r="V179" s="192" t="n">
        <v>3.119</v>
      </c>
      <c r="W179" s="194" t="n">
        <v>4.01</v>
      </c>
      <c r="X179" s="191" t="n">
        <v>0.041</v>
      </c>
      <c r="Y179" s="192" t="n">
        <v>0.007</v>
      </c>
      <c r="Z179" s="192" t="n">
        <v>0.127</v>
      </c>
      <c r="AA179" s="192" t="n">
        <v>1.19</v>
      </c>
      <c r="AB179" s="192" t="n">
        <v>0.001</v>
      </c>
      <c r="AC179" s="195" t="n">
        <v>1.367</v>
      </c>
      <c r="AD179" s="196" t="n">
        <v>-2.643</v>
      </c>
      <c r="AE179" s="197" t="n">
        <v>1.194</v>
      </c>
      <c r="AF179" s="198" t="n">
        <v>2.933</v>
      </c>
      <c r="AG179" s="90"/>
      <c r="AH179" s="90"/>
      <c r="AI179" s="90"/>
      <c r="AJ179" s="90"/>
      <c r="AK179" s="90"/>
      <c r="AL179" s="90"/>
      <c r="AM179" s="90"/>
      <c r="AN179" s="90"/>
      <c r="AO179" s="90"/>
      <c r="AP179" s="90"/>
      <c r="AQ179" s="199"/>
      <c r="AR179" s="199"/>
      <c r="AS179" s="199"/>
      <c r="AT179" s="199"/>
      <c r="AU179" s="199"/>
      <c r="AV179" s="199"/>
      <c r="AW179" s="199"/>
      <c r="AX179" s="199"/>
      <c r="AY179" s="199"/>
      <c r="AZ179" s="199"/>
      <c r="BA179" s="199"/>
      <c r="BB179" s="199"/>
      <c r="BC179" s="199"/>
      <c r="BD179" s="199"/>
      <c r="BE179" s="199"/>
      <c r="BF179" s="199"/>
      <c r="BG179" s="199"/>
      <c r="BH179" s="199"/>
      <c r="BI179" s="199"/>
      <c r="BJ179" s="199"/>
      <c r="BK179" s="199"/>
      <c r="BL179" s="199"/>
      <c r="BM179" s="199"/>
      <c r="BN179" s="199"/>
      <c r="BO179" s="199"/>
      <c r="BP179" s="199"/>
      <c r="BQ179" s="199"/>
      <c r="BR179" s="199"/>
      <c r="BS179" s="199"/>
      <c r="BT179" s="199"/>
      <c r="BU179" s="199"/>
      <c r="BV179" s="199"/>
      <c r="BW179" s="199"/>
      <c r="BX179" s="199"/>
      <c r="BY179" s="199"/>
      <c r="BZ179" s="199"/>
      <c r="CA179" s="199"/>
      <c r="CB179" s="199"/>
      <c r="CC179" s="199"/>
      <c r="CD179" s="199"/>
      <c r="CE179" s="199"/>
      <c r="CF179" s="199"/>
      <c r="CG179" s="199"/>
      <c r="CH179" s="199"/>
      <c r="CI179" s="199"/>
      <c r="CJ179" s="199"/>
      <c r="CK179" s="199"/>
      <c r="CL179" s="199"/>
      <c r="CM179" s="199"/>
      <c r="CN179" s="199"/>
      <c r="CO179" s="199"/>
      <c r="CP179" s="199"/>
      <c r="CQ179" s="199"/>
      <c r="CR179" s="199"/>
      <c r="CS179" s="199"/>
      <c r="CT179" s="199"/>
      <c r="CU179" s="199"/>
      <c r="CV179" s="199"/>
      <c r="CW179" s="199"/>
      <c r="CX179" s="199"/>
      <c r="CY179" s="199"/>
      <c r="CZ179" s="199"/>
      <c r="DA179" s="199"/>
      <c r="DB179" s="199"/>
      <c r="DC179" s="199"/>
      <c r="DD179" s="199"/>
      <c r="DE179" s="199"/>
      <c r="DF179" s="199"/>
      <c r="DG179" s="199"/>
      <c r="DH179" s="199"/>
      <c r="DI179" s="199"/>
      <c r="DJ179" s="199"/>
      <c r="DK179" s="199"/>
      <c r="DL179" s="199"/>
      <c r="DM179" s="199"/>
      <c r="DN179" s="199"/>
      <c r="DO179" s="199"/>
      <c r="DP179" s="199"/>
      <c r="DQ179" s="199"/>
      <c r="DR179" s="199"/>
      <c r="DS179" s="199"/>
      <c r="DT179" s="199"/>
      <c r="DU179" s="199"/>
      <c r="DV179" s="199"/>
      <c r="DW179" s="199"/>
      <c r="DX179" s="199"/>
      <c r="DY179" s="199"/>
      <c r="DZ179" s="199"/>
      <c r="EA179" s="199"/>
      <c r="EB179" s="199"/>
      <c r="EC179" s="199"/>
      <c r="ED179" s="199"/>
      <c r="EE179" s="199"/>
      <c r="EF179" s="199"/>
      <c r="EG179" s="199"/>
      <c r="EH179" s="199"/>
      <c r="EI179" s="199"/>
      <c r="EJ179" s="199"/>
      <c r="EK179" s="199"/>
      <c r="EL179" s="199"/>
      <c r="EM179" s="199"/>
      <c r="EN179" s="199"/>
    </row>
    <row r="180" customFormat="false" ht="15" hidden="false" customHeight="true" outlineLevel="0" collapsed="false">
      <c r="A180" s="183" t="s">
        <v>279</v>
      </c>
      <c r="B180" s="184" t="s">
        <v>121</v>
      </c>
      <c r="C180" s="185" t="n">
        <v>72.77</v>
      </c>
      <c r="D180" s="185" t="n">
        <v>74.26</v>
      </c>
      <c r="E180" s="186" t="n">
        <v>0.732</v>
      </c>
      <c r="F180" s="187" t="n">
        <v>10831.7</v>
      </c>
      <c r="G180" s="188" t="s">
        <v>103</v>
      </c>
      <c r="H180" s="189" t="s">
        <v>116</v>
      </c>
      <c r="I180" s="190" t="n">
        <v>12.3561</v>
      </c>
      <c r="J180" s="191" t="n">
        <v>0.465</v>
      </c>
      <c r="K180" s="192" t="n">
        <v>0.07</v>
      </c>
      <c r="L180" s="192" t="n">
        <v>0.131</v>
      </c>
      <c r="M180" s="192" t="n">
        <v>0.063</v>
      </c>
      <c r="N180" s="192" t="n">
        <v>0.026</v>
      </c>
      <c r="O180" s="192" t="n">
        <v>0.84</v>
      </c>
      <c r="P180" s="193" t="n">
        <v>1.594</v>
      </c>
      <c r="Q180" s="191" t="n">
        <v>0.378</v>
      </c>
      <c r="R180" s="192" t="n">
        <v>0.069</v>
      </c>
      <c r="S180" s="192" t="n">
        <v>0.236</v>
      </c>
      <c r="T180" s="192" t="n">
        <v>0.085</v>
      </c>
      <c r="U180" s="192" t="n">
        <v>0.026</v>
      </c>
      <c r="V180" s="192" t="n">
        <v>1.066</v>
      </c>
      <c r="W180" s="194" t="n">
        <v>1.86</v>
      </c>
      <c r="X180" s="191" t="n">
        <v>0.465</v>
      </c>
      <c r="Y180" s="192" t="n">
        <v>0.07</v>
      </c>
      <c r="Z180" s="192" t="n">
        <v>0.032</v>
      </c>
      <c r="AA180" s="192" t="n">
        <v>0.207</v>
      </c>
      <c r="AB180" s="192" t="n">
        <v>0.026</v>
      </c>
      <c r="AC180" s="195" t="n">
        <v>0.801</v>
      </c>
      <c r="AD180" s="196" t="n">
        <v>-1.059</v>
      </c>
      <c r="AE180" s="197" t="n">
        <v>0.554</v>
      </c>
      <c r="AF180" s="198" t="n">
        <v>2.322</v>
      </c>
      <c r="AG180" s="90"/>
      <c r="AH180" s="90"/>
      <c r="AI180" s="90"/>
      <c r="AJ180" s="90"/>
      <c r="AK180" s="90"/>
      <c r="AL180" s="90"/>
      <c r="AM180" s="90"/>
      <c r="AN180" s="90"/>
      <c r="AO180" s="90"/>
      <c r="AP180" s="90"/>
      <c r="AQ180" s="199"/>
      <c r="AR180" s="199"/>
      <c r="AS180" s="199"/>
      <c r="AT180" s="199"/>
      <c r="AU180" s="199"/>
      <c r="AV180" s="199"/>
      <c r="AW180" s="199"/>
      <c r="AX180" s="199"/>
      <c r="AY180" s="199"/>
      <c r="AZ180" s="199"/>
      <c r="BA180" s="199"/>
      <c r="BB180" s="199"/>
      <c r="BC180" s="199"/>
      <c r="BD180" s="199"/>
      <c r="BE180" s="199"/>
      <c r="BF180" s="199"/>
      <c r="BG180" s="199"/>
      <c r="BH180" s="199"/>
      <c r="BI180" s="199"/>
      <c r="BJ180" s="199"/>
      <c r="BK180" s="199"/>
      <c r="BL180" s="199"/>
      <c r="BM180" s="199"/>
      <c r="BN180" s="199"/>
      <c r="BO180" s="199"/>
      <c r="BP180" s="199"/>
      <c r="BQ180" s="199"/>
      <c r="BR180" s="199"/>
      <c r="BS180" s="199"/>
      <c r="BT180" s="199"/>
      <c r="BU180" s="199"/>
      <c r="BV180" s="199"/>
      <c r="BW180" s="199"/>
      <c r="BX180" s="199"/>
      <c r="BY180" s="199"/>
      <c r="BZ180" s="199"/>
      <c r="CA180" s="199"/>
      <c r="CB180" s="199"/>
      <c r="CC180" s="199"/>
      <c r="CD180" s="199"/>
      <c r="CE180" s="199"/>
      <c r="CF180" s="199"/>
      <c r="CG180" s="199"/>
      <c r="CH180" s="199"/>
      <c r="CI180" s="199"/>
      <c r="CJ180" s="199"/>
      <c r="CK180" s="199"/>
      <c r="CL180" s="199"/>
      <c r="CM180" s="199"/>
      <c r="CN180" s="199"/>
      <c r="CO180" s="199"/>
      <c r="CP180" s="199"/>
      <c r="CQ180" s="199"/>
      <c r="CR180" s="199"/>
      <c r="CS180" s="199"/>
      <c r="CT180" s="199"/>
      <c r="CU180" s="199"/>
      <c r="CV180" s="199"/>
      <c r="CW180" s="199"/>
      <c r="CX180" s="199"/>
      <c r="CY180" s="199"/>
      <c r="CZ180" s="199"/>
      <c r="DA180" s="199"/>
      <c r="DB180" s="199"/>
      <c r="DC180" s="199"/>
      <c r="DD180" s="199"/>
      <c r="DE180" s="199"/>
      <c r="DF180" s="199"/>
      <c r="DG180" s="199"/>
      <c r="DH180" s="199"/>
      <c r="DI180" s="199"/>
      <c r="DJ180" s="199"/>
      <c r="DK180" s="199"/>
      <c r="DL180" s="199"/>
      <c r="DM180" s="199"/>
      <c r="DN180" s="199"/>
      <c r="DO180" s="199"/>
      <c r="DP180" s="199"/>
      <c r="DQ180" s="199"/>
      <c r="DR180" s="199"/>
      <c r="DS180" s="199"/>
      <c r="DT180" s="199"/>
      <c r="DU180" s="199"/>
      <c r="DV180" s="199"/>
      <c r="DW180" s="199"/>
      <c r="DX180" s="199"/>
      <c r="DY180" s="199"/>
      <c r="DZ180" s="199"/>
      <c r="EA180" s="199"/>
      <c r="EB180" s="199"/>
      <c r="EC180" s="199"/>
      <c r="ED180" s="199"/>
      <c r="EE180" s="199"/>
      <c r="EF180" s="199"/>
      <c r="EG180" s="199"/>
      <c r="EH180" s="199"/>
      <c r="EI180" s="199"/>
      <c r="EJ180" s="199"/>
      <c r="EK180" s="199"/>
      <c r="EL180" s="199"/>
      <c r="EM180" s="199"/>
      <c r="EN180" s="199"/>
    </row>
    <row r="181" customFormat="false" ht="15" hidden="false" customHeight="true" outlineLevel="0" collapsed="false">
      <c r="A181" s="183" t="s">
        <v>280</v>
      </c>
      <c r="B181" s="184" t="s">
        <v>121</v>
      </c>
      <c r="C181" s="185" t="n">
        <v>70.12</v>
      </c>
      <c r="D181" s="185" t="n">
        <v>78.48</v>
      </c>
      <c r="E181" s="186" t="n">
        <v>0.855</v>
      </c>
      <c r="F181" s="187" t="n">
        <v>33295.9</v>
      </c>
      <c r="G181" s="188" t="s">
        <v>107</v>
      </c>
      <c r="H181" s="189" t="s">
        <v>116</v>
      </c>
      <c r="I181" s="190" t="n">
        <v>85.3412</v>
      </c>
      <c r="J181" s="191" t="n">
        <v>0.817</v>
      </c>
      <c r="K181" s="192" t="n">
        <v>0.094</v>
      </c>
      <c r="L181" s="192" t="n">
        <v>0.275</v>
      </c>
      <c r="M181" s="192" t="n">
        <v>0.059</v>
      </c>
      <c r="N181" s="192" t="n">
        <v>0.045</v>
      </c>
      <c r="O181" s="192" t="n">
        <v>1.8</v>
      </c>
      <c r="P181" s="193" t="n">
        <v>3.09</v>
      </c>
      <c r="Q181" s="191" t="n">
        <v>0.903</v>
      </c>
      <c r="R181" s="192" t="n">
        <v>0.105</v>
      </c>
      <c r="S181" s="192" t="n">
        <v>0.373</v>
      </c>
      <c r="T181" s="192" t="n">
        <v>0.049</v>
      </c>
      <c r="U181" s="192" t="n">
        <v>0.045</v>
      </c>
      <c r="V181" s="192" t="n">
        <v>2.02</v>
      </c>
      <c r="W181" s="194" t="n">
        <v>3.495</v>
      </c>
      <c r="X181" s="191" t="n">
        <v>0.817</v>
      </c>
      <c r="Y181" s="192" t="n">
        <v>0.103</v>
      </c>
      <c r="Z181" s="192" t="n">
        <v>0.556</v>
      </c>
      <c r="AA181" s="192" t="n">
        <v>0.039</v>
      </c>
      <c r="AB181" s="192" t="n">
        <v>0.045</v>
      </c>
      <c r="AC181" s="195" t="n">
        <v>1.559</v>
      </c>
      <c r="AD181" s="196" t="n">
        <v>-1.936</v>
      </c>
      <c r="AE181" s="197" t="n">
        <v>1.041</v>
      </c>
      <c r="AF181" s="198" t="n">
        <v>2.242</v>
      </c>
      <c r="AG181" s="90"/>
      <c r="AH181" s="90"/>
      <c r="AI181" s="90"/>
      <c r="AJ181" s="90"/>
      <c r="AK181" s="90"/>
      <c r="AL181" s="90"/>
      <c r="AM181" s="90"/>
      <c r="AN181" s="90"/>
      <c r="AO181" s="90"/>
      <c r="AP181" s="90"/>
      <c r="AQ181" s="199"/>
      <c r="AR181" s="199"/>
      <c r="AS181" s="199"/>
      <c r="AT181" s="199"/>
      <c r="AU181" s="199"/>
      <c r="AV181" s="199"/>
      <c r="AW181" s="199"/>
      <c r="AX181" s="199"/>
      <c r="AY181" s="199"/>
      <c r="AZ181" s="199"/>
      <c r="BA181" s="199"/>
      <c r="BB181" s="199"/>
      <c r="BC181" s="199"/>
      <c r="BD181" s="199"/>
      <c r="BE181" s="199"/>
      <c r="BF181" s="199"/>
      <c r="BG181" s="199"/>
      <c r="BH181" s="199"/>
      <c r="BI181" s="199"/>
      <c r="BJ181" s="199"/>
      <c r="BK181" s="199"/>
      <c r="BL181" s="199"/>
      <c r="BM181" s="199"/>
      <c r="BN181" s="199"/>
      <c r="BO181" s="199"/>
      <c r="BP181" s="199"/>
      <c r="BQ181" s="199"/>
      <c r="BR181" s="199"/>
      <c r="BS181" s="199"/>
      <c r="BT181" s="199"/>
      <c r="BU181" s="199"/>
      <c r="BV181" s="199"/>
      <c r="BW181" s="199"/>
      <c r="BX181" s="199"/>
      <c r="BY181" s="199"/>
      <c r="BZ181" s="199"/>
      <c r="CA181" s="199"/>
      <c r="CB181" s="199"/>
      <c r="CC181" s="199"/>
      <c r="CD181" s="199"/>
      <c r="CE181" s="199"/>
      <c r="CF181" s="199"/>
      <c r="CG181" s="199"/>
      <c r="CH181" s="199"/>
      <c r="CI181" s="199"/>
      <c r="CJ181" s="199"/>
      <c r="CK181" s="199"/>
      <c r="CL181" s="199"/>
      <c r="CM181" s="199"/>
      <c r="CN181" s="199"/>
      <c r="CO181" s="199"/>
      <c r="CP181" s="199"/>
      <c r="CQ181" s="199"/>
      <c r="CR181" s="199"/>
      <c r="CS181" s="199"/>
      <c r="CT181" s="199"/>
      <c r="CU181" s="199"/>
      <c r="CV181" s="199"/>
      <c r="CW181" s="199"/>
      <c r="CX181" s="199"/>
      <c r="CY181" s="199"/>
      <c r="CZ181" s="199"/>
      <c r="DA181" s="199"/>
      <c r="DB181" s="199"/>
      <c r="DC181" s="199"/>
      <c r="DD181" s="199"/>
      <c r="DE181" s="199"/>
      <c r="DF181" s="199"/>
      <c r="DG181" s="199"/>
      <c r="DH181" s="199"/>
      <c r="DI181" s="199"/>
      <c r="DJ181" s="199"/>
      <c r="DK181" s="199"/>
      <c r="DL181" s="199"/>
      <c r="DM181" s="199"/>
      <c r="DN181" s="199"/>
      <c r="DO181" s="199"/>
      <c r="DP181" s="199"/>
      <c r="DQ181" s="199"/>
      <c r="DR181" s="199"/>
      <c r="DS181" s="199"/>
      <c r="DT181" s="199"/>
      <c r="DU181" s="199"/>
      <c r="DV181" s="199"/>
      <c r="DW181" s="199"/>
      <c r="DX181" s="199"/>
      <c r="DY181" s="199"/>
      <c r="DZ181" s="199"/>
      <c r="EA181" s="199"/>
      <c r="EB181" s="199"/>
      <c r="EC181" s="199"/>
      <c r="ED181" s="199"/>
      <c r="EE181" s="199"/>
      <c r="EF181" s="199"/>
      <c r="EG181" s="199"/>
      <c r="EH181" s="199"/>
      <c r="EI181" s="199"/>
      <c r="EJ181" s="199"/>
      <c r="EK181" s="199"/>
      <c r="EL181" s="199"/>
      <c r="EM181" s="199"/>
      <c r="EN181" s="199"/>
    </row>
    <row r="182" customFormat="false" ht="15" hidden="false" customHeight="true" outlineLevel="0" collapsed="false">
      <c r="A182" s="183" t="s">
        <v>281</v>
      </c>
      <c r="B182" s="184" t="s">
        <v>121</v>
      </c>
      <c r="C182" s="185" t="n">
        <v>65.93</v>
      </c>
      <c r="D182" s="185" t="n">
        <v>69.41</v>
      </c>
      <c r="E182" s="186" t="n">
        <v>0.744</v>
      </c>
      <c r="F182" s="187" t="n">
        <v>15499.7</v>
      </c>
      <c r="G182" s="188" t="s">
        <v>107</v>
      </c>
      <c r="H182" s="189" t="s">
        <v>114</v>
      </c>
      <c r="I182" s="190" t="n">
        <v>6.43077</v>
      </c>
      <c r="J182" s="191" t="n">
        <v>0.538</v>
      </c>
      <c r="K182" s="192" t="n">
        <v>0.567</v>
      </c>
      <c r="L182" s="192" t="n">
        <v>0.001</v>
      </c>
      <c r="M182" s="192" t="n">
        <v>0.002</v>
      </c>
      <c r="N182" s="192" t="n">
        <v>0.085</v>
      </c>
      <c r="O182" s="192" t="n">
        <v>5.3</v>
      </c>
      <c r="P182" s="193" t="n">
        <v>6.493</v>
      </c>
      <c r="Q182" s="191" t="n">
        <v>0.593</v>
      </c>
      <c r="R182" s="192" t="n">
        <v>0.524</v>
      </c>
      <c r="S182" s="192" t="n">
        <v>0.025</v>
      </c>
      <c r="T182" s="192" t="n">
        <v>0.005</v>
      </c>
      <c r="U182" s="192" t="n">
        <v>0.085</v>
      </c>
      <c r="V182" s="192" t="n">
        <v>4.94</v>
      </c>
      <c r="W182" s="194" t="n">
        <v>6.172</v>
      </c>
      <c r="X182" s="191" t="n">
        <v>0.538</v>
      </c>
      <c r="Y182" s="192" t="n">
        <v>1.583</v>
      </c>
      <c r="Z182" s="192" t="n">
        <v>0.012</v>
      </c>
      <c r="AA182" s="192" t="n">
        <v>0.103</v>
      </c>
      <c r="AB182" s="192" t="n">
        <v>0.085</v>
      </c>
      <c r="AC182" s="195" t="n">
        <v>2.32</v>
      </c>
      <c r="AD182" s="196" t="n">
        <v>-3.852</v>
      </c>
      <c r="AE182" s="197" t="n">
        <v>1.838</v>
      </c>
      <c r="AF182" s="198" t="n">
        <v>2.66</v>
      </c>
      <c r="AG182" s="90"/>
      <c r="AH182" s="90"/>
      <c r="AI182" s="90"/>
      <c r="AJ182" s="90"/>
      <c r="AK182" s="90"/>
      <c r="AL182" s="90"/>
      <c r="AM182" s="90"/>
      <c r="AN182" s="90"/>
      <c r="AO182" s="90"/>
      <c r="AP182" s="90"/>
      <c r="AQ182" s="199"/>
      <c r="AR182" s="199"/>
      <c r="AS182" s="199"/>
      <c r="AT182" s="199"/>
      <c r="AU182" s="199"/>
      <c r="AV182" s="199"/>
      <c r="AW182" s="199"/>
      <c r="AX182" s="199"/>
      <c r="AY182" s="199"/>
      <c r="AZ182" s="199"/>
      <c r="BA182" s="199"/>
      <c r="BB182" s="199"/>
      <c r="BC182" s="199"/>
      <c r="BD182" s="199"/>
      <c r="BE182" s="199"/>
      <c r="BF182" s="199"/>
      <c r="BG182" s="199"/>
      <c r="BH182" s="199"/>
      <c r="BI182" s="199"/>
      <c r="BJ182" s="199"/>
      <c r="BK182" s="199"/>
      <c r="BL182" s="199"/>
      <c r="BM182" s="199"/>
      <c r="BN182" s="199"/>
      <c r="BO182" s="199"/>
      <c r="BP182" s="199"/>
      <c r="BQ182" s="199"/>
      <c r="BR182" s="199"/>
      <c r="BS182" s="199"/>
      <c r="BT182" s="199"/>
      <c r="BU182" s="199"/>
      <c r="BV182" s="199"/>
      <c r="BW182" s="199"/>
      <c r="BX182" s="199"/>
      <c r="BY182" s="199"/>
      <c r="BZ182" s="199"/>
      <c r="CA182" s="199"/>
      <c r="CB182" s="199"/>
      <c r="CC182" s="199"/>
      <c r="CD182" s="199"/>
      <c r="CE182" s="199"/>
      <c r="CF182" s="199"/>
      <c r="CG182" s="199"/>
      <c r="CH182" s="199"/>
      <c r="CI182" s="199"/>
      <c r="CJ182" s="199"/>
      <c r="CK182" s="199"/>
      <c r="CL182" s="199"/>
      <c r="CM182" s="199"/>
      <c r="CN182" s="199"/>
      <c r="CO182" s="199"/>
      <c r="CP182" s="199"/>
      <c r="CQ182" s="199"/>
      <c r="CR182" s="199"/>
      <c r="CS182" s="199"/>
      <c r="CT182" s="199"/>
      <c r="CU182" s="199"/>
      <c r="CV182" s="199"/>
      <c r="CW182" s="199"/>
      <c r="CX182" s="199"/>
      <c r="CY182" s="199"/>
      <c r="CZ182" s="199"/>
      <c r="DA182" s="199"/>
      <c r="DB182" s="199"/>
      <c r="DC182" s="199"/>
      <c r="DD182" s="199"/>
      <c r="DE182" s="199"/>
      <c r="DF182" s="199"/>
      <c r="DG182" s="199"/>
      <c r="DH182" s="199"/>
      <c r="DI182" s="199"/>
      <c r="DJ182" s="199"/>
      <c r="DK182" s="199"/>
      <c r="DL182" s="199"/>
      <c r="DM182" s="199"/>
      <c r="DN182" s="199"/>
      <c r="DO182" s="199"/>
      <c r="DP182" s="199"/>
      <c r="DQ182" s="199"/>
      <c r="DR182" s="199"/>
      <c r="DS182" s="199"/>
      <c r="DT182" s="199"/>
      <c r="DU182" s="199"/>
      <c r="DV182" s="199"/>
      <c r="DW182" s="199"/>
      <c r="DX182" s="199"/>
      <c r="DY182" s="199"/>
      <c r="DZ182" s="199"/>
      <c r="EA182" s="199"/>
      <c r="EB182" s="199"/>
      <c r="EC182" s="199"/>
      <c r="ED182" s="199"/>
      <c r="EE182" s="199"/>
      <c r="EF182" s="199"/>
      <c r="EG182" s="199"/>
      <c r="EH182" s="199"/>
      <c r="EI182" s="199"/>
      <c r="EJ182" s="199"/>
      <c r="EK182" s="199"/>
      <c r="EL182" s="199"/>
      <c r="EM182" s="199"/>
      <c r="EN182" s="199"/>
    </row>
    <row r="183" customFormat="false" ht="15" hidden="false" customHeight="true" outlineLevel="0" collapsed="false">
      <c r="A183" s="183" t="s">
        <v>282</v>
      </c>
      <c r="B183" s="184" t="s">
        <v>121</v>
      </c>
      <c r="C183" s="185" t="n">
        <v>55.41</v>
      </c>
      <c r="D183" s="185" t="n">
        <v>63.64</v>
      </c>
      <c r="E183" s="186" t="n">
        <v>0.55</v>
      </c>
      <c r="F183" s="187" t="n">
        <v>2572.84</v>
      </c>
      <c r="G183" s="188" t="s">
        <v>103</v>
      </c>
      <c r="H183" s="189" t="s">
        <v>112</v>
      </c>
      <c r="I183" s="190" t="n">
        <v>47.2496</v>
      </c>
      <c r="J183" s="191" t="n">
        <v>0.316</v>
      </c>
      <c r="K183" s="192" t="n">
        <v>0.132</v>
      </c>
      <c r="L183" s="192" t="n">
        <v>0.454</v>
      </c>
      <c r="M183" s="192" t="n">
        <v>0.06</v>
      </c>
      <c r="N183" s="192" t="n">
        <v>0.047</v>
      </c>
      <c r="O183" s="192" t="n">
        <v>0.044</v>
      </c>
      <c r="P183" s="193" t="n">
        <v>1.054</v>
      </c>
      <c r="Q183" s="191" t="n">
        <v>0.292</v>
      </c>
      <c r="R183" s="192" t="n">
        <v>0.129</v>
      </c>
      <c r="S183" s="192" t="n">
        <v>0.455</v>
      </c>
      <c r="T183" s="192" t="n">
        <v>0.059</v>
      </c>
      <c r="U183" s="192" t="n">
        <v>0.047</v>
      </c>
      <c r="V183" s="192" t="n">
        <v>0.128</v>
      </c>
      <c r="W183" s="194" t="n">
        <v>1.11</v>
      </c>
      <c r="X183" s="191" t="n">
        <v>0.316</v>
      </c>
      <c r="Y183" s="192" t="n">
        <v>0.132</v>
      </c>
      <c r="Z183" s="192" t="n">
        <v>0.008</v>
      </c>
      <c r="AA183" s="192" t="n">
        <v>0.032</v>
      </c>
      <c r="AB183" s="192" t="n">
        <v>0.047</v>
      </c>
      <c r="AC183" s="195" t="n">
        <v>0.535</v>
      </c>
      <c r="AD183" s="196" t="n">
        <v>-0.575</v>
      </c>
      <c r="AE183" s="197" t="n">
        <v>0.331</v>
      </c>
      <c r="AF183" s="198" t="n">
        <v>2.075</v>
      </c>
      <c r="AG183" s="90"/>
      <c r="AH183" s="90"/>
      <c r="AI183" s="90"/>
      <c r="AJ183" s="90"/>
      <c r="AK183" s="90"/>
      <c r="AL183" s="90"/>
      <c r="AM183" s="90"/>
      <c r="AN183" s="90"/>
      <c r="AO183" s="90"/>
      <c r="AP183" s="90"/>
      <c r="AQ183" s="199"/>
      <c r="AR183" s="199"/>
      <c r="AS183" s="199"/>
      <c r="AT183" s="199"/>
      <c r="AU183" s="199"/>
      <c r="AV183" s="199"/>
      <c r="AW183" s="199"/>
      <c r="AX183" s="199"/>
      <c r="AY183" s="199"/>
      <c r="AZ183" s="199"/>
      <c r="BA183" s="199"/>
      <c r="BB183" s="199"/>
      <c r="BC183" s="199"/>
      <c r="BD183" s="199"/>
      <c r="BE183" s="199"/>
      <c r="BF183" s="199"/>
      <c r="BG183" s="199"/>
      <c r="BH183" s="199"/>
      <c r="BI183" s="199"/>
      <c r="BJ183" s="199"/>
      <c r="BK183" s="199"/>
      <c r="BL183" s="199"/>
      <c r="BM183" s="199"/>
      <c r="BN183" s="199"/>
      <c r="BO183" s="199"/>
      <c r="BP183" s="199"/>
      <c r="BQ183" s="199"/>
      <c r="BR183" s="199"/>
      <c r="BS183" s="199"/>
      <c r="BT183" s="199"/>
      <c r="BU183" s="199"/>
      <c r="BV183" s="199"/>
      <c r="BW183" s="199"/>
      <c r="BX183" s="199"/>
      <c r="BY183" s="199"/>
      <c r="BZ183" s="199"/>
      <c r="CA183" s="199"/>
      <c r="CB183" s="199"/>
      <c r="CC183" s="199"/>
      <c r="CD183" s="199"/>
      <c r="CE183" s="199"/>
      <c r="CF183" s="199"/>
      <c r="CG183" s="199"/>
      <c r="CH183" s="199"/>
      <c r="CI183" s="199"/>
      <c r="CJ183" s="199"/>
      <c r="CK183" s="199"/>
      <c r="CL183" s="199"/>
      <c r="CM183" s="199"/>
      <c r="CN183" s="199"/>
      <c r="CO183" s="199"/>
      <c r="CP183" s="199"/>
      <c r="CQ183" s="199"/>
      <c r="CR183" s="199"/>
      <c r="CS183" s="199"/>
      <c r="CT183" s="199"/>
      <c r="CU183" s="199"/>
      <c r="CV183" s="199"/>
      <c r="CW183" s="199"/>
      <c r="CX183" s="199"/>
      <c r="CY183" s="199"/>
      <c r="CZ183" s="199"/>
      <c r="DA183" s="199"/>
      <c r="DB183" s="199"/>
      <c r="DC183" s="199"/>
      <c r="DD183" s="199"/>
      <c r="DE183" s="199"/>
      <c r="DF183" s="199"/>
      <c r="DG183" s="199"/>
      <c r="DH183" s="199"/>
      <c r="DI183" s="199"/>
      <c r="DJ183" s="199"/>
      <c r="DK183" s="199"/>
      <c r="DL183" s="199"/>
      <c r="DM183" s="199"/>
      <c r="DN183" s="199"/>
      <c r="DO183" s="199"/>
      <c r="DP183" s="199"/>
      <c r="DQ183" s="199"/>
      <c r="DR183" s="199"/>
      <c r="DS183" s="199"/>
      <c r="DT183" s="199"/>
      <c r="DU183" s="199"/>
      <c r="DV183" s="199"/>
      <c r="DW183" s="199"/>
      <c r="DX183" s="199"/>
      <c r="DY183" s="199"/>
      <c r="DZ183" s="199"/>
      <c r="EA183" s="199"/>
      <c r="EB183" s="199"/>
      <c r="EC183" s="199"/>
      <c r="ED183" s="199"/>
      <c r="EE183" s="199"/>
      <c r="EF183" s="199"/>
      <c r="EG183" s="199"/>
      <c r="EH183" s="199"/>
      <c r="EI183" s="199"/>
      <c r="EJ183" s="199"/>
      <c r="EK183" s="199"/>
      <c r="EL183" s="199"/>
      <c r="EM183" s="199"/>
      <c r="EN183" s="199"/>
    </row>
    <row r="184" customFormat="false" ht="15" hidden="false" customHeight="true" outlineLevel="0" collapsed="false">
      <c r="A184" s="183" t="s">
        <v>283</v>
      </c>
      <c r="B184" s="184" t="s">
        <v>126</v>
      </c>
      <c r="C184" s="185" t="n">
        <v>70.44</v>
      </c>
      <c r="D184" s="185" t="n">
        <v>79.2</v>
      </c>
      <c r="E184" s="186" t="n">
        <v>0.937</v>
      </c>
      <c r="F184" s="187" t="n">
        <v>73407.2</v>
      </c>
      <c r="G184" s="188" t="s">
        <v>107</v>
      </c>
      <c r="H184" s="189" t="s">
        <v>118</v>
      </c>
      <c r="I184" s="190" t="n">
        <v>9.44113</v>
      </c>
      <c r="J184" s="191"/>
      <c r="K184" s="192"/>
      <c r="L184" s="192"/>
      <c r="M184" s="192"/>
      <c r="N184" s="192"/>
      <c r="O184" s="192"/>
      <c r="P184" s="193" t="n">
        <v>7.075</v>
      </c>
      <c r="Q184" s="191"/>
      <c r="R184" s="192"/>
      <c r="S184" s="192"/>
      <c r="T184" s="192"/>
      <c r="U184" s="192"/>
      <c r="V184" s="192"/>
      <c r="W184" s="194" t="n">
        <v>6.696</v>
      </c>
      <c r="X184" s="191"/>
      <c r="Y184" s="192"/>
      <c r="Z184" s="192"/>
      <c r="AA184" s="192"/>
      <c r="AB184" s="192"/>
      <c r="AC184" s="195" t="n">
        <v>0.543</v>
      </c>
      <c r="AD184" s="196" t="n">
        <v>-6.153</v>
      </c>
      <c r="AE184" s="197" t="n">
        <v>1.994</v>
      </c>
      <c r="AF184" s="198" t="n">
        <v>12.331</v>
      </c>
      <c r="AG184" s="90"/>
      <c r="AH184" s="90"/>
      <c r="AI184" s="90"/>
      <c r="AJ184" s="90"/>
      <c r="AK184" s="90"/>
      <c r="AL184" s="90"/>
      <c r="AM184" s="90"/>
      <c r="AN184" s="90"/>
      <c r="AO184" s="90"/>
      <c r="AP184" s="90"/>
      <c r="AQ184" s="199"/>
      <c r="AR184" s="199"/>
      <c r="AS184" s="199"/>
      <c r="AT184" s="199"/>
      <c r="AU184" s="199"/>
      <c r="AV184" s="199"/>
      <c r="AW184" s="199"/>
      <c r="AX184" s="199"/>
      <c r="AY184" s="199"/>
      <c r="AZ184" s="199"/>
      <c r="BA184" s="199"/>
      <c r="BB184" s="199"/>
      <c r="BC184" s="199"/>
      <c r="BD184" s="199"/>
      <c r="BE184" s="199"/>
      <c r="BF184" s="199"/>
      <c r="BG184" s="199"/>
      <c r="BH184" s="199"/>
      <c r="BI184" s="199"/>
      <c r="BJ184" s="199"/>
      <c r="BK184" s="199"/>
      <c r="BL184" s="199"/>
      <c r="BM184" s="199"/>
      <c r="BN184" s="199"/>
      <c r="BO184" s="199"/>
      <c r="BP184" s="199"/>
      <c r="BQ184" s="199"/>
      <c r="BR184" s="199"/>
      <c r="BS184" s="199"/>
      <c r="BT184" s="199"/>
      <c r="BU184" s="199"/>
      <c r="BV184" s="199"/>
      <c r="BW184" s="199"/>
      <c r="BX184" s="199"/>
      <c r="BY184" s="199"/>
      <c r="BZ184" s="199"/>
      <c r="CA184" s="199"/>
      <c r="CB184" s="199"/>
      <c r="CC184" s="199"/>
      <c r="CD184" s="199"/>
      <c r="CE184" s="199"/>
      <c r="CF184" s="199"/>
      <c r="CG184" s="199"/>
      <c r="CH184" s="199"/>
      <c r="CI184" s="199"/>
      <c r="CJ184" s="199"/>
      <c r="CK184" s="199"/>
      <c r="CL184" s="199"/>
      <c r="CM184" s="199"/>
      <c r="CN184" s="199"/>
      <c r="CO184" s="199"/>
      <c r="CP184" s="199"/>
      <c r="CQ184" s="199"/>
      <c r="CR184" s="199"/>
      <c r="CS184" s="199"/>
      <c r="CT184" s="199"/>
      <c r="CU184" s="199"/>
      <c r="CV184" s="199"/>
      <c r="CW184" s="199"/>
      <c r="CX184" s="199"/>
      <c r="CY184" s="199"/>
      <c r="CZ184" s="199"/>
      <c r="DA184" s="199"/>
      <c r="DB184" s="199"/>
      <c r="DC184" s="199"/>
      <c r="DD184" s="199"/>
      <c r="DE184" s="199"/>
      <c r="DF184" s="199"/>
      <c r="DG184" s="199"/>
      <c r="DH184" s="199"/>
      <c r="DI184" s="199"/>
      <c r="DJ184" s="199"/>
      <c r="DK184" s="199"/>
      <c r="DL184" s="199"/>
      <c r="DM184" s="199"/>
      <c r="DN184" s="199"/>
      <c r="DO184" s="199"/>
      <c r="DP184" s="199"/>
      <c r="DQ184" s="199"/>
      <c r="DR184" s="199"/>
      <c r="DS184" s="199"/>
      <c r="DT184" s="199"/>
      <c r="DU184" s="199"/>
      <c r="DV184" s="199"/>
      <c r="DW184" s="199"/>
      <c r="DX184" s="199"/>
      <c r="DY184" s="199"/>
      <c r="DZ184" s="199"/>
      <c r="EA184" s="199"/>
      <c r="EB184" s="199"/>
      <c r="EC184" s="199"/>
      <c r="ED184" s="199"/>
      <c r="EE184" s="199"/>
      <c r="EF184" s="199"/>
      <c r="EG184" s="199"/>
      <c r="EH184" s="199"/>
      <c r="EI184" s="199"/>
      <c r="EJ184" s="199"/>
      <c r="EK184" s="199"/>
      <c r="EL184" s="199"/>
      <c r="EM184" s="199"/>
      <c r="EN184" s="199"/>
    </row>
    <row r="185" customFormat="false" ht="15" hidden="false" customHeight="true" outlineLevel="0" collapsed="false">
      <c r="A185" s="183" t="s">
        <v>284</v>
      </c>
      <c r="B185" s="184" t="s">
        <v>121</v>
      </c>
      <c r="C185" s="185" t="n">
        <v>82.19</v>
      </c>
      <c r="D185" s="185" t="n">
        <v>82.06</v>
      </c>
      <c r="E185" s="186" t="n">
        <v>0.94</v>
      </c>
      <c r="F185" s="187" t="n">
        <v>47181.1</v>
      </c>
      <c r="G185" s="188" t="s">
        <v>109</v>
      </c>
      <c r="H185" s="189" t="s">
        <v>118</v>
      </c>
      <c r="I185" s="190" t="n">
        <v>67.5089</v>
      </c>
      <c r="J185" s="191" t="n">
        <v>0.416</v>
      </c>
      <c r="K185" s="192" t="n">
        <v>0.124</v>
      </c>
      <c r="L185" s="192" t="n">
        <v>0.095</v>
      </c>
      <c r="M185" s="192" t="n">
        <v>0.062</v>
      </c>
      <c r="N185" s="192" t="n">
        <v>0.164</v>
      </c>
      <c r="O185" s="192" t="n">
        <v>1.645</v>
      </c>
      <c r="P185" s="193" t="n">
        <v>2.508</v>
      </c>
      <c r="Q185" s="191" t="n">
        <v>0.717</v>
      </c>
      <c r="R185" s="192" t="n">
        <v>0.238</v>
      </c>
      <c r="S185" s="192" t="n">
        <v>0.379</v>
      </c>
      <c r="T185" s="192" t="n">
        <v>0.078</v>
      </c>
      <c r="U185" s="192" t="n">
        <v>0.164</v>
      </c>
      <c r="V185" s="192" t="n">
        <v>2.43</v>
      </c>
      <c r="W185" s="194" t="n">
        <v>4.007</v>
      </c>
      <c r="X185" s="191" t="n">
        <v>0.416</v>
      </c>
      <c r="Y185" s="192" t="n">
        <v>0.124</v>
      </c>
      <c r="Z185" s="192" t="n">
        <v>0.156</v>
      </c>
      <c r="AA185" s="192" t="n">
        <v>0.282</v>
      </c>
      <c r="AB185" s="192" t="n">
        <v>0.164</v>
      </c>
      <c r="AC185" s="195" t="n">
        <v>1.143</v>
      </c>
      <c r="AD185" s="196" t="n">
        <v>-2.864</v>
      </c>
      <c r="AE185" s="197" t="n">
        <v>1.193</v>
      </c>
      <c r="AF185" s="198" t="n">
        <v>3.506</v>
      </c>
      <c r="AG185" s="90"/>
      <c r="AH185" s="90"/>
      <c r="AI185" s="90"/>
      <c r="AJ185" s="90"/>
      <c r="AK185" s="90"/>
      <c r="AL185" s="90"/>
      <c r="AM185" s="90"/>
      <c r="AN185" s="90"/>
      <c r="AO185" s="90"/>
      <c r="AP185" s="90"/>
      <c r="AQ185" s="199"/>
      <c r="AR185" s="199"/>
      <c r="AS185" s="199"/>
      <c r="AT185" s="199"/>
      <c r="AU185" s="199"/>
      <c r="AV185" s="199"/>
      <c r="AW185" s="199"/>
      <c r="AX185" s="199"/>
      <c r="AY185" s="199"/>
      <c r="AZ185" s="199"/>
      <c r="BA185" s="199"/>
      <c r="BB185" s="199"/>
      <c r="BC185" s="199"/>
      <c r="BD185" s="199"/>
      <c r="BE185" s="199"/>
      <c r="BF185" s="199"/>
      <c r="BG185" s="199"/>
      <c r="BH185" s="199"/>
      <c r="BI185" s="199"/>
      <c r="BJ185" s="199"/>
      <c r="BK185" s="199"/>
      <c r="BL185" s="199"/>
      <c r="BM185" s="199"/>
      <c r="BN185" s="199"/>
      <c r="BO185" s="199"/>
      <c r="BP185" s="199"/>
      <c r="BQ185" s="199"/>
      <c r="BR185" s="199"/>
      <c r="BS185" s="199"/>
      <c r="BT185" s="199"/>
      <c r="BU185" s="199"/>
      <c r="BV185" s="199"/>
      <c r="BW185" s="199"/>
      <c r="BX185" s="199"/>
      <c r="BY185" s="199"/>
      <c r="BZ185" s="199"/>
      <c r="CA185" s="199"/>
      <c r="CB185" s="199"/>
      <c r="CC185" s="199"/>
      <c r="CD185" s="199"/>
      <c r="CE185" s="199"/>
      <c r="CF185" s="199"/>
      <c r="CG185" s="199"/>
      <c r="CH185" s="199"/>
      <c r="CI185" s="199"/>
      <c r="CJ185" s="199"/>
      <c r="CK185" s="199"/>
      <c r="CL185" s="199"/>
      <c r="CM185" s="199"/>
      <c r="CN185" s="199"/>
      <c r="CO185" s="199"/>
      <c r="CP185" s="199"/>
      <c r="CQ185" s="199"/>
      <c r="CR185" s="199"/>
      <c r="CS185" s="199"/>
      <c r="CT185" s="199"/>
      <c r="CU185" s="199"/>
      <c r="CV185" s="199"/>
      <c r="CW185" s="199"/>
      <c r="CX185" s="199"/>
      <c r="CY185" s="199"/>
      <c r="CZ185" s="199"/>
      <c r="DA185" s="199"/>
      <c r="DB185" s="199"/>
      <c r="DC185" s="199"/>
      <c r="DD185" s="199"/>
      <c r="DE185" s="199"/>
      <c r="DF185" s="199"/>
      <c r="DG185" s="199"/>
      <c r="DH185" s="199"/>
      <c r="DI185" s="199"/>
      <c r="DJ185" s="199"/>
      <c r="DK185" s="199"/>
      <c r="DL185" s="199"/>
      <c r="DM185" s="199"/>
      <c r="DN185" s="199"/>
      <c r="DO185" s="199"/>
      <c r="DP185" s="199"/>
      <c r="DQ185" s="199"/>
      <c r="DR185" s="199"/>
      <c r="DS185" s="199"/>
      <c r="DT185" s="199"/>
      <c r="DU185" s="199"/>
      <c r="DV185" s="199"/>
      <c r="DW185" s="199"/>
      <c r="DX185" s="199"/>
      <c r="DY185" s="199"/>
      <c r="DZ185" s="199"/>
      <c r="EA185" s="199"/>
      <c r="EB185" s="199"/>
      <c r="EC185" s="199"/>
      <c r="ED185" s="199"/>
      <c r="EE185" s="199"/>
      <c r="EF185" s="199"/>
      <c r="EG185" s="199"/>
      <c r="EH185" s="199"/>
      <c r="EI185" s="199"/>
      <c r="EJ185" s="199"/>
      <c r="EK185" s="199"/>
      <c r="EL185" s="199"/>
      <c r="EM185" s="199"/>
      <c r="EN185" s="199"/>
    </row>
    <row r="186" customFormat="false" ht="15" hidden="false" customHeight="true" outlineLevel="0" collapsed="false">
      <c r="A186" s="183" t="s">
        <v>285</v>
      </c>
      <c r="B186" s="184" t="s">
        <v>121</v>
      </c>
      <c r="C186" s="185"/>
      <c r="D186" s="185" t="n">
        <v>77.43</v>
      </c>
      <c r="E186" s="186" t="n">
        <v>0.927</v>
      </c>
      <c r="F186" s="187" t="n">
        <v>65431.9</v>
      </c>
      <c r="G186" s="188" t="s">
        <v>108</v>
      </c>
      <c r="H186" s="189" t="s">
        <v>118</v>
      </c>
      <c r="I186" s="190" t="n">
        <v>338.29</v>
      </c>
      <c r="J186" s="191" t="n">
        <v>1.687</v>
      </c>
      <c r="K186" s="192" t="n">
        <v>0.243</v>
      </c>
      <c r="L186" s="192" t="n">
        <v>0.895</v>
      </c>
      <c r="M186" s="192" t="n">
        <v>0.078</v>
      </c>
      <c r="N186" s="192" t="n">
        <v>0.063</v>
      </c>
      <c r="O186" s="192" t="n">
        <v>4.863</v>
      </c>
      <c r="P186" s="193" t="n">
        <v>7.828</v>
      </c>
      <c r="Q186" s="191" t="n">
        <v>1.341</v>
      </c>
      <c r="R186" s="192" t="n">
        <v>0.285</v>
      </c>
      <c r="S186" s="192" t="n">
        <v>0.93</v>
      </c>
      <c r="T186" s="192" t="n">
        <v>0.122</v>
      </c>
      <c r="U186" s="192" t="n">
        <v>0.063</v>
      </c>
      <c r="V186" s="192" t="n">
        <v>5.155</v>
      </c>
      <c r="W186" s="194" t="n">
        <v>7.895</v>
      </c>
      <c r="X186" s="191" t="n">
        <v>1.687</v>
      </c>
      <c r="Y186" s="192" t="n">
        <v>0.243</v>
      </c>
      <c r="Z186" s="192" t="n">
        <v>1.476</v>
      </c>
      <c r="AA186" s="192" t="n">
        <v>0.309</v>
      </c>
      <c r="AB186" s="192" t="n">
        <v>0.063</v>
      </c>
      <c r="AC186" s="195" t="n">
        <v>3.777</v>
      </c>
      <c r="AD186" s="196" t="n">
        <v>-4.118</v>
      </c>
      <c r="AE186" s="197" t="n">
        <v>2.351</v>
      </c>
      <c r="AF186" s="198" t="n">
        <v>2.09</v>
      </c>
      <c r="AG186" s="90"/>
      <c r="AH186" s="90"/>
      <c r="AI186" s="90"/>
      <c r="AJ186" s="90"/>
      <c r="AK186" s="90"/>
      <c r="AL186" s="90"/>
      <c r="AM186" s="90"/>
      <c r="AN186" s="90"/>
      <c r="AO186" s="90"/>
      <c r="AP186" s="90"/>
      <c r="AQ186" s="199"/>
      <c r="AR186" s="199"/>
      <c r="AS186" s="199"/>
      <c r="AT186" s="199"/>
      <c r="AU186" s="199"/>
      <c r="AV186" s="199"/>
      <c r="AW186" s="199"/>
      <c r="AX186" s="199"/>
      <c r="AY186" s="199"/>
      <c r="AZ186" s="199"/>
      <c r="BA186" s="199"/>
      <c r="BB186" s="199"/>
      <c r="BC186" s="199"/>
      <c r="BD186" s="199"/>
      <c r="BE186" s="199"/>
      <c r="BF186" s="199"/>
      <c r="BG186" s="199"/>
      <c r="BH186" s="199"/>
      <c r="BI186" s="199"/>
      <c r="BJ186" s="199"/>
      <c r="BK186" s="199"/>
      <c r="BL186" s="199"/>
      <c r="BM186" s="199"/>
      <c r="BN186" s="199"/>
      <c r="BO186" s="199"/>
      <c r="BP186" s="199"/>
      <c r="BQ186" s="199"/>
      <c r="BR186" s="199"/>
      <c r="BS186" s="199"/>
      <c r="BT186" s="199"/>
      <c r="BU186" s="199"/>
      <c r="BV186" s="199"/>
      <c r="BW186" s="199"/>
      <c r="BX186" s="199"/>
      <c r="BY186" s="199"/>
      <c r="BZ186" s="199"/>
      <c r="CA186" s="199"/>
      <c r="CB186" s="199"/>
      <c r="CC186" s="199"/>
      <c r="CD186" s="199"/>
      <c r="CE186" s="199"/>
      <c r="CF186" s="199"/>
      <c r="CG186" s="199"/>
      <c r="CH186" s="199"/>
      <c r="CI186" s="199"/>
      <c r="CJ186" s="199"/>
      <c r="CK186" s="199"/>
      <c r="CL186" s="199"/>
      <c r="CM186" s="199"/>
      <c r="CN186" s="199"/>
      <c r="CO186" s="199"/>
      <c r="CP186" s="199"/>
      <c r="CQ186" s="199"/>
      <c r="CR186" s="199"/>
      <c r="CS186" s="199"/>
      <c r="CT186" s="199"/>
      <c r="CU186" s="199"/>
      <c r="CV186" s="199"/>
      <c r="CW186" s="199"/>
      <c r="CX186" s="199"/>
      <c r="CY186" s="199"/>
      <c r="CZ186" s="199"/>
      <c r="DA186" s="199"/>
      <c r="DB186" s="199"/>
      <c r="DC186" s="199"/>
      <c r="DD186" s="199"/>
      <c r="DE186" s="199"/>
      <c r="DF186" s="199"/>
      <c r="DG186" s="199"/>
      <c r="DH186" s="199"/>
      <c r="DI186" s="199"/>
      <c r="DJ186" s="199"/>
      <c r="DK186" s="199"/>
      <c r="DL186" s="199"/>
      <c r="DM186" s="199"/>
      <c r="DN186" s="199"/>
      <c r="DO186" s="199"/>
      <c r="DP186" s="199"/>
      <c r="DQ186" s="199"/>
      <c r="DR186" s="199"/>
      <c r="DS186" s="199"/>
      <c r="DT186" s="199"/>
      <c r="DU186" s="199"/>
      <c r="DV186" s="199"/>
      <c r="DW186" s="199"/>
      <c r="DX186" s="199"/>
      <c r="DY186" s="199"/>
      <c r="DZ186" s="199"/>
      <c r="EA186" s="199"/>
      <c r="EB186" s="199"/>
      <c r="EC186" s="199"/>
      <c r="ED186" s="199"/>
      <c r="EE186" s="199"/>
      <c r="EF186" s="199"/>
      <c r="EG186" s="199"/>
      <c r="EH186" s="199"/>
      <c r="EI186" s="199"/>
      <c r="EJ186" s="199"/>
      <c r="EK186" s="199"/>
      <c r="EL186" s="199"/>
      <c r="EM186" s="199"/>
      <c r="EN186" s="199"/>
    </row>
    <row r="187" customFormat="false" ht="15" hidden="false" customHeight="true" outlineLevel="0" collapsed="false">
      <c r="A187" s="183" t="s">
        <v>286</v>
      </c>
      <c r="B187" s="184" t="s">
        <v>121</v>
      </c>
      <c r="C187" s="185" t="n">
        <v>69.02</v>
      </c>
      <c r="D187" s="185" t="n">
        <v>71.67</v>
      </c>
      <c r="E187" s="186" t="n">
        <v>0.727</v>
      </c>
      <c r="F187" s="187" t="n">
        <v>8159.81</v>
      </c>
      <c r="G187" s="188" t="s">
        <v>107</v>
      </c>
      <c r="H187" s="189" t="s">
        <v>114</v>
      </c>
      <c r="I187" s="190" t="n">
        <v>34.6277</v>
      </c>
      <c r="J187" s="191" t="n">
        <v>0.449</v>
      </c>
      <c r="K187" s="192" t="n">
        <v>0.158</v>
      </c>
      <c r="L187" s="192" t="n">
        <v>0</v>
      </c>
      <c r="M187" s="192" t="n">
        <v>0.006</v>
      </c>
      <c r="N187" s="192" t="n">
        <v>0.079</v>
      </c>
      <c r="O187" s="192" t="n">
        <v>1.198</v>
      </c>
      <c r="P187" s="193" t="n">
        <v>1.891</v>
      </c>
      <c r="Q187" s="191" t="n">
        <v>0.533</v>
      </c>
      <c r="R187" s="192" t="n">
        <v>0.187</v>
      </c>
      <c r="S187" s="192" t="n">
        <v>0.097</v>
      </c>
      <c r="T187" s="192" t="n">
        <v>0.008</v>
      </c>
      <c r="U187" s="192" t="n">
        <v>0.079</v>
      </c>
      <c r="V187" s="192" t="n">
        <v>1.357</v>
      </c>
      <c r="W187" s="194" t="n">
        <v>2.261</v>
      </c>
      <c r="X187" s="191" t="n">
        <v>0.449</v>
      </c>
      <c r="Y187" s="192" t="n">
        <v>0.158</v>
      </c>
      <c r="Z187" s="192" t="n">
        <v>0.056</v>
      </c>
      <c r="AA187" s="192" t="n">
        <v>0.009</v>
      </c>
      <c r="AB187" s="192" t="n">
        <v>0.079</v>
      </c>
      <c r="AC187" s="195" t="n">
        <v>0.75</v>
      </c>
      <c r="AD187" s="196" t="n">
        <v>-1.511</v>
      </c>
      <c r="AE187" s="197" t="n">
        <v>0.673</v>
      </c>
      <c r="AF187" s="198" t="n">
        <v>3.015</v>
      </c>
      <c r="AG187" s="90"/>
      <c r="AH187" s="90"/>
      <c r="AI187" s="90"/>
      <c r="AJ187" s="90"/>
      <c r="AK187" s="90"/>
      <c r="AL187" s="90"/>
      <c r="AM187" s="90"/>
      <c r="AN187" s="90"/>
      <c r="AO187" s="90"/>
      <c r="AP187" s="90"/>
      <c r="AQ187" s="199"/>
      <c r="AR187" s="199"/>
      <c r="AS187" s="199"/>
      <c r="AT187" s="199"/>
      <c r="AU187" s="199"/>
      <c r="AV187" s="199"/>
      <c r="AW187" s="199"/>
      <c r="AX187" s="199"/>
      <c r="AY187" s="199"/>
      <c r="AZ187" s="199"/>
      <c r="BA187" s="199"/>
      <c r="BB187" s="199"/>
      <c r="BC187" s="199"/>
      <c r="BD187" s="199"/>
      <c r="BE187" s="199"/>
      <c r="BF187" s="199"/>
      <c r="BG187" s="199"/>
      <c r="BH187" s="199"/>
      <c r="BI187" s="199"/>
      <c r="BJ187" s="199"/>
      <c r="BK187" s="199"/>
      <c r="BL187" s="199"/>
      <c r="BM187" s="199"/>
      <c r="BN187" s="199"/>
      <c r="BO187" s="199"/>
      <c r="BP187" s="199"/>
      <c r="BQ187" s="199"/>
      <c r="BR187" s="199"/>
      <c r="BS187" s="199"/>
      <c r="BT187" s="199"/>
      <c r="BU187" s="199"/>
      <c r="BV187" s="199"/>
      <c r="BW187" s="199"/>
      <c r="BX187" s="199"/>
      <c r="BY187" s="199"/>
      <c r="BZ187" s="199"/>
      <c r="CA187" s="199"/>
      <c r="CB187" s="199"/>
      <c r="CC187" s="199"/>
      <c r="CD187" s="199"/>
      <c r="CE187" s="199"/>
      <c r="CF187" s="199"/>
      <c r="CG187" s="199"/>
      <c r="CH187" s="199"/>
      <c r="CI187" s="199"/>
      <c r="CJ187" s="199"/>
      <c r="CK187" s="199"/>
      <c r="CL187" s="199"/>
      <c r="CM187" s="199"/>
      <c r="CN187" s="199"/>
      <c r="CO187" s="199"/>
      <c r="CP187" s="199"/>
      <c r="CQ187" s="199"/>
      <c r="CR187" s="199"/>
      <c r="CS187" s="199"/>
      <c r="CT187" s="199"/>
      <c r="CU187" s="199"/>
      <c r="CV187" s="199"/>
      <c r="CW187" s="199"/>
      <c r="CX187" s="199"/>
      <c r="CY187" s="199"/>
      <c r="CZ187" s="199"/>
      <c r="DA187" s="199"/>
      <c r="DB187" s="199"/>
      <c r="DC187" s="199"/>
      <c r="DD187" s="199"/>
      <c r="DE187" s="199"/>
      <c r="DF187" s="199"/>
      <c r="DG187" s="199"/>
      <c r="DH187" s="199"/>
      <c r="DI187" s="199"/>
      <c r="DJ187" s="199"/>
      <c r="DK187" s="199"/>
      <c r="DL187" s="199"/>
      <c r="DM187" s="199"/>
      <c r="DN187" s="199"/>
      <c r="DO187" s="199"/>
      <c r="DP187" s="199"/>
      <c r="DQ187" s="199"/>
      <c r="DR187" s="199"/>
      <c r="DS187" s="199"/>
      <c r="DT187" s="199"/>
      <c r="DU187" s="199"/>
      <c r="DV187" s="199"/>
      <c r="DW187" s="199"/>
      <c r="DX187" s="199"/>
      <c r="DY187" s="199"/>
      <c r="DZ187" s="199"/>
      <c r="EA187" s="199"/>
      <c r="EB187" s="199"/>
      <c r="EC187" s="199"/>
      <c r="ED187" s="199"/>
      <c r="EE187" s="199"/>
      <c r="EF187" s="199"/>
      <c r="EG187" s="199"/>
      <c r="EH187" s="199"/>
      <c r="EI187" s="199"/>
      <c r="EJ187" s="199"/>
      <c r="EK187" s="199"/>
      <c r="EL187" s="199"/>
      <c r="EM187" s="199"/>
      <c r="EN187" s="199"/>
    </row>
    <row r="188" customFormat="false" ht="15" hidden="false" customHeight="true" outlineLevel="0" collapsed="false">
      <c r="A188" s="183" t="s">
        <v>287</v>
      </c>
      <c r="B188" s="184" t="s">
        <v>121</v>
      </c>
      <c r="C188" s="185"/>
      <c r="D188" s="185" t="n">
        <v>71.11</v>
      </c>
      <c r="E188" s="186" t="n">
        <v>0.699</v>
      </c>
      <c r="F188" s="187" t="n">
        <v>6158.67</v>
      </c>
      <c r="G188" s="188" t="s">
        <v>110</v>
      </c>
      <c r="H188" s="189" t="s">
        <v>116</v>
      </c>
      <c r="I188" s="190" t="n">
        <v>28.3017</v>
      </c>
      <c r="J188" s="191" t="n">
        <v>0.21</v>
      </c>
      <c r="K188" s="192" t="n">
        <v>0.613</v>
      </c>
      <c r="L188" s="192" t="n">
        <v>0.094</v>
      </c>
      <c r="M188" s="192" t="n">
        <v>0.085</v>
      </c>
      <c r="N188" s="192" t="n">
        <v>0.029</v>
      </c>
      <c r="O188" s="192" t="n">
        <v>0.839</v>
      </c>
      <c r="P188" s="193" t="n">
        <v>1.869</v>
      </c>
      <c r="Q188" s="191" t="n">
        <v>0.33</v>
      </c>
      <c r="R188" s="192" t="n">
        <v>0.609</v>
      </c>
      <c r="S188" s="192" t="n">
        <v>0.096</v>
      </c>
      <c r="T188" s="192" t="n">
        <v>0.075</v>
      </c>
      <c r="U188" s="192" t="n">
        <v>0.029</v>
      </c>
      <c r="V188" s="192" t="n">
        <v>0.851</v>
      </c>
      <c r="W188" s="194" t="n">
        <v>1.99</v>
      </c>
      <c r="X188" s="191" t="n">
        <v>0.21</v>
      </c>
      <c r="Y188" s="192" t="n">
        <v>0.613</v>
      </c>
      <c r="Z188" s="192" t="n">
        <v>1.855</v>
      </c>
      <c r="AA188" s="192" t="n">
        <v>0.255</v>
      </c>
      <c r="AB188" s="192" t="n">
        <v>0.029</v>
      </c>
      <c r="AC188" s="195" t="n">
        <v>2.962</v>
      </c>
      <c r="AD188" s="196" t="n">
        <v>0.972</v>
      </c>
      <c r="AE188" s="197" t="n">
        <v>0.593</v>
      </c>
      <c r="AF188" s="198" t="n">
        <v>0.672</v>
      </c>
      <c r="AG188" s="90"/>
      <c r="AH188" s="90"/>
      <c r="AI188" s="90"/>
      <c r="AJ188" s="90"/>
      <c r="AK188" s="90"/>
      <c r="AL188" s="90"/>
      <c r="AM188" s="90"/>
      <c r="AN188" s="90"/>
      <c r="AO188" s="90"/>
      <c r="AP188" s="90"/>
      <c r="AQ188" s="199"/>
      <c r="AR188" s="199"/>
      <c r="AS188" s="199"/>
      <c r="AT188" s="199"/>
      <c r="AU188" s="199"/>
      <c r="AV188" s="199"/>
      <c r="AW188" s="199"/>
      <c r="AX188" s="199"/>
      <c r="AY188" s="199"/>
      <c r="AZ188" s="199"/>
      <c r="BA188" s="199"/>
      <c r="BB188" s="199"/>
      <c r="BC188" s="199"/>
      <c r="BD188" s="199"/>
      <c r="BE188" s="199"/>
      <c r="BF188" s="199"/>
      <c r="BG188" s="199"/>
      <c r="BH188" s="199"/>
      <c r="BI188" s="199"/>
      <c r="BJ188" s="199"/>
      <c r="BK188" s="199"/>
      <c r="BL188" s="199"/>
      <c r="BM188" s="199"/>
      <c r="BN188" s="199"/>
      <c r="BO188" s="199"/>
      <c r="BP188" s="199"/>
      <c r="BQ188" s="199"/>
      <c r="BR188" s="199"/>
      <c r="BS188" s="199"/>
      <c r="BT188" s="199"/>
      <c r="BU188" s="199"/>
      <c r="BV188" s="199"/>
      <c r="BW188" s="199"/>
      <c r="BX188" s="199"/>
      <c r="BY188" s="199"/>
      <c r="BZ188" s="199"/>
      <c r="CA188" s="199"/>
      <c r="CB188" s="199"/>
      <c r="CC188" s="199"/>
      <c r="CD188" s="199"/>
      <c r="CE188" s="199"/>
      <c r="CF188" s="199"/>
      <c r="CG188" s="199"/>
      <c r="CH188" s="199"/>
      <c r="CI188" s="199"/>
      <c r="CJ188" s="199"/>
      <c r="CK188" s="199"/>
      <c r="CL188" s="199"/>
      <c r="CM188" s="199"/>
      <c r="CN188" s="199"/>
      <c r="CO188" s="199"/>
      <c r="CP188" s="199"/>
      <c r="CQ188" s="199"/>
      <c r="CR188" s="199"/>
      <c r="CS188" s="199"/>
      <c r="CT188" s="199"/>
      <c r="CU188" s="199"/>
      <c r="CV188" s="199"/>
      <c r="CW188" s="199"/>
      <c r="CX188" s="199"/>
      <c r="CY188" s="199"/>
      <c r="CZ188" s="199"/>
      <c r="DA188" s="199"/>
      <c r="DB188" s="199"/>
      <c r="DC188" s="199"/>
      <c r="DD188" s="199"/>
      <c r="DE188" s="199"/>
      <c r="DF188" s="199"/>
      <c r="DG188" s="199"/>
      <c r="DH188" s="199"/>
      <c r="DI188" s="199"/>
      <c r="DJ188" s="199"/>
      <c r="DK188" s="199"/>
      <c r="DL188" s="199"/>
      <c r="DM188" s="199"/>
      <c r="DN188" s="199"/>
      <c r="DO188" s="199"/>
      <c r="DP188" s="199"/>
      <c r="DQ188" s="199"/>
      <c r="DR188" s="199"/>
      <c r="DS188" s="199"/>
      <c r="DT188" s="199"/>
      <c r="DU188" s="199"/>
      <c r="DV188" s="199"/>
      <c r="DW188" s="199"/>
      <c r="DX188" s="199"/>
      <c r="DY188" s="199"/>
      <c r="DZ188" s="199"/>
      <c r="EA188" s="199"/>
      <c r="EB188" s="199"/>
      <c r="EC188" s="199"/>
      <c r="ED188" s="199"/>
      <c r="EE188" s="199"/>
      <c r="EF188" s="199"/>
      <c r="EG188" s="199"/>
      <c r="EH188" s="199"/>
      <c r="EI188" s="199"/>
      <c r="EJ188" s="199"/>
      <c r="EK188" s="199"/>
      <c r="EL188" s="199"/>
      <c r="EM188" s="199"/>
      <c r="EN188" s="199"/>
    </row>
    <row r="189" customFormat="false" ht="15" hidden="false" customHeight="true" outlineLevel="0" collapsed="false">
      <c r="A189" s="183" t="s">
        <v>288</v>
      </c>
      <c r="B189" s="184" t="s">
        <v>121</v>
      </c>
      <c r="C189" s="185"/>
      <c r="D189" s="185" t="n">
        <v>74.58</v>
      </c>
      <c r="E189" s="186" t="n">
        <v>0.726</v>
      </c>
      <c r="F189" s="187" t="n">
        <v>11260.4</v>
      </c>
      <c r="G189" s="188" t="s">
        <v>104</v>
      </c>
      <c r="H189" s="189" t="s">
        <v>114</v>
      </c>
      <c r="I189" s="190" t="n">
        <v>98.1869</v>
      </c>
      <c r="J189" s="191" t="n">
        <v>0.423</v>
      </c>
      <c r="K189" s="192" t="n">
        <v>0.004</v>
      </c>
      <c r="L189" s="192" t="n">
        <v>0.409</v>
      </c>
      <c r="M189" s="192" t="n">
        <v>0.114</v>
      </c>
      <c r="N189" s="192" t="n">
        <v>0.075</v>
      </c>
      <c r="O189" s="192" t="n">
        <v>1.156</v>
      </c>
      <c r="P189" s="193" t="n">
        <v>2.181</v>
      </c>
      <c r="Q189" s="191" t="n">
        <v>0.613</v>
      </c>
      <c r="R189" s="192" t="n">
        <v>0.063</v>
      </c>
      <c r="S189" s="192" t="n">
        <v>0.442</v>
      </c>
      <c r="T189" s="192" t="n">
        <v>0.101</v>
      </c>
      <c r="U189" s="192" t="n">
        <v>0.075</v>
      </c>
      <c r="V189" s="192" t="n">
        <v>1.305</v>
      </c>
      <c r="W189" s="194" t="n">
        <v>2.598</v>
      </c>
      <c r="X189" s="191" t="n">
        <v>0.423</v>
      </c>
      <c r="Y189" s="192" t="n">
        <v>0.008</v>
      </c>
      <c r="Z189" s="192" t="n">
        <v>0.162</v>
      </c>
      <c r="AA189" s="192" t="n">
        <v>0.148</v>
      </c>
      <c r="AB189" s="192" t="n">
        <v>0.075</v>
      </c>
      <c r="AC189" s="195" t="n">
        <v>0.816</v>
      </c>
      <c r="AD189" s="196" t="n">
        <v>-1.782</v>
      </c>
      <c r="AE189" s="197" t="n">
        <v>0.774</v>
      </c>
      <c r="AF189" s="198" t="n">
        <v>3.184</v>
      </c>
      <c r="AG189" s="90"/>
      <c r="AH189" s="90"/>
      <c r="AI189" s="90"/>
      <c r="AJ189" s="90"/>
      <c r="AK189" s="90"/>
      <c r="AL189" s="90"/>
      <c r="AM189" s="90"/>
      <c r="AN189" s="90"/>
      <c r="AO189" s="90"/>
      <c r="AP189" s="90"/>
      <c r="AQ189" s="199"/>
      <c r="AR189" s="199"/>
      <c r="AS189" s="199"/>
      <c r="AT189" s="199"/>
      <c r="AU189" s="199"/>
      <c r="AV189" s="199"/>
      <c r="AW189" s="199"/>
      <c r="AX189" s="199"/>
      <c r="AY189" s="199"/>
      <c r="AZ189" s="199"/>
      <c r="BA189" s="199"/>
      <c r="BB189" s="199"/>
      <c r="BC189" s="199"/>
      <c r="BD189" s="199"/>
      <c r="BE189" s="199"/>
      <c r="BF189" s="199"/>
      <c r="BG189" s="199"/>
      <c r="BH189" s="199"/>
      <c r="BI189" s="199"/>
      <c r="BJ189" s="199"/>
      <c r="BK189" s="199"/>
      <c r="BL189" s="199"/>
      <c r="BM189" s="199"/>
      <c r="BN189" s="199"/>
      <c r="BO189" s="199"/>
      <c r="BP189" s="199"/>
      <c r="BQ189" s="199"/>
      <c r="BR189" s="199"/>
      <c r="BS189" s="199"/>
      <c r="BT189" s="199"/>
      <c r="BU189" s="199"/>
      <c r="BV189" s="199"/>
      <c r="BW189" s="199"/>
      <c r="BX189" s="199"/>
      <c r="BY189" s="199"/>
      <c r="BZ189" s="199"/>
      <c r="CA189" s="199"/>
      <c r="CB189" s="199"/>
      <c r="CC189" s="199"/>
      <c r="CD189" s="199"/>
      <c r="CE189" s="199"/>
      <c r="CF189" s="199"/>
      <c r="CG189" s="199"/>
      <c r="CH189" s="199"/>
      <c r="CI189" s="199"/>
      <c r="CJ189" s="199"/>
      <c r="CK189" s="199"/>
      <c r="CL189" s="199"/>
      <c r="CM189" s="199"/>
      <c r="CN189" s="199"/>
      <c r="CO189" s="199"/>
      <c r="CP189" s="199"/>
      <c r="CQ189" s="199"/>
      <c r="CR189" s="199"/>
      <c r="CS189" s="199"/>
      <c r="CT189" s="199"/>
      <c r="CU189" s="199"/>
      <c r="CV189" s="199"/>
      <c r="CW189" s="199"/>
      <c r="CX189" s="199"/>
      <c r="CY189" s="199"/>
      <c r="CZ189" s="199"/>
      <c r="DA189" s="199"/>
      <c r="DB189" s="199"/>
      <c r="DC189" s="199"/>
      <c r="DD189" s="199"/>
      <c r="DE189" s="199"/>
      <c r="DF189" s="199"/>
      <c r="DG189" s="199"/>
      <c r="DH189" s="199"/>
      <c r="DI189" s="199"/>
      <c r="DJ189" s="199"/>
      <c r="DK189" s="199"/>
      <c r="DL189" s="199"/>
      <c r="DM189" s="199"/>
      <c r="DN189" s="199"/>
      <c r="DO189" s="199"/>
      <c r="DP189" s="199"/>
      <c r="DQ189" s="199"/>
      <c r="DR189" s="199"/>
      <c r="DS189" s="199"/>
      <c r="DT189" s="199"/>
      <c r="DU189" s="199"/>
      <c r="DV189" s="199"/>
      <c r="DW189" s="199"/>
      <c r="DX189" s="199"/>
      <c r="DY189" s="199"/>
      <c r="DZ189" s="199"/>
      <c r="EA189" s="199"/>
      <c r="EB189" s="199"/>
      <c r="EC189" s="199"/>
      <c r="ED189" s="199"/>
      <c r="EE189" s="199"/>
      <c r="EF189" s="199"/>
      <c r="EG189" s="199"/>
      <c r="EH189" s="199"/>
      <c r="EI189" s="199"/>
      <c r="EJ189" s="199"/>
      <c r="EK189" s="199"/>
      <c r="EL189" s="199"/>
      <c r="EM189" s="199"/>
      <c r="EN189" s="199"/>
    </row>
    <row r="190" customFormat="false" ht="15" hidden="false" customHeight="true" outlineLevel="0" collapsed="false">
      <c r="A190" s="183" t="s">
        <v>289</v>
      </c>
      <c r="B190" s="184" t="s">
        <v>121</v>
      </c>
      <c r="C190" s="185"/>
      <c r="D190" s="185" t="n">
        <v>63.72</v>
      </c>
      <c r="E190" s="186" t="n">
        <v>0.424</v>
      </c>
      <c r="F190" s="187" t="n">
        <v>1717.61</v>
      </c>
      <c r="G190" s="188" t="s">
        <v>107</v>
      </c>
      <c r="H190" s="189" t="s">
        <v>114</v>
      </c>
      <c r="I190" s="190" t="n">
        <v>33.6966</v>
      </c>
      <c r="J190" s="191" t="n">
        <v>0.071</v>
      </c>
      <c r="K190" s="192" t="n">
        <v>0.085</v>
      </c>
      <c r="L190" s="192" t="n">
        <v>0.008</v>
      </c>
      <c r="M190" s="192" t="n">
        <v>0.099</v>
      </c>
      <c r="N190" s="192" t="n">
        <v>0.032</v>
      </c>
      <c r="O190" s="192" t="n">
        <v>0.094</v>
      </c>
      <c r="P190" s="193" t="n">
        <v>0.389</v>
      </c>
      <c r="Q190" s="191" t="n">
        <v>0.227</v>
      </c>
      <c r="R190" s="192" t="n">
        <v>0.093</v>
      </c>
      <c r="S190" s="192" t="n">
        <v>0.02</v>
      </c>
      <c r="T190" s="192" t="n">
        <v>0.052</v>
      </c>
      <c r="U190" s="192" t="n">
        <v>0.032</v>
      </c>
      <c r="V190" s="192" t="n">
        <v>0.193</v>
      </c>
      <c r="W190" s="194" t="n">
        <v>0.617</v>
      </c>
      <c r="X190" s="191" t="n">
        <v>0.071</v>
      </c>
      <c r="Y190" s="192" t="n">
        <v>0.085</v>
      </c>
      <c r="Z190" s="192" t="n">
        <v>0.031</v>
      </c>
      <c r="AA190" s="192" t="n">
        <v>0.145</v>
      </c>
      <c r="AB190" s="192" t="n">
        <v>0.032</v>
      </c>
      <c r="AC190" s="195" t="n">
        <v>0.364</v>
      </c>
      <c r="AD190" s="196" t="n">
        <v>-0.253</v>
      </c>
      <c r="AE190" s="197" t="n">
        <v>0.184</v>
      </c>
      <c r="AF190" s="198" t="n">
        <v>1.695</v>
      </c>
      <c r="AG190" s="90"/>
      <c r="AH190" s="90"/>
      <c r="AI190" s="90"/>
      <c r="AJ190" s="90"/>
      <c r="AK190" s="90"/>
      <c r="AL190" s="90"/>
      <c r="AM190" s="90"/>
      <c r="AN190" s="90"/>
      <c r="AO190" s="90"/>
      <c r="AP190" s="90"/>
      <c r="AQ190" s="199"/>
      <c r="AR190" s="199"/>
      <c r="AS190" s="199"/>
      <c r="AT190" s="199"/>
      <c r="AU190" s="199"/>
      <c r="AV190" s="199"/>
      <c r="AW190" s="199"/>
      <c r="AX190" s="199"/>
      <c r="AY190" s="199"/>
      <c r="AZ190" s="199"/>
      <c r="BA190" s="199"/>
      <c r="BB190" s="199"/>
      <c r="BC190" s="199"/>
      <c r="BD190" s="199"/>
      <c r="BE190" s="199"/>
      <c r="BF190" s="199"/>
      <c r="BG190" s="199"/>
      <c r="BH190" s="199"/>
      <c r="BI190" s="199"/>
      <c r="BJ190" s="199"/>
      <c r="BK190" s="199"/>
      <c r="BL190" s="199"/>
      <c r="BM190" s="199"/>
      <c r="BN190" s="199"/>
      <c r="BO190" s="199"/>
      <c r="BP190" s="199"/>
      <c r="BQ190" s="199"/>
      <c r="BR190" s="199"/>
      <c r="BS190" s="199"/>
      <c r="BT190" s="199"/>
      <c r="BU190" s="199"/>
      <c r="BV190" s="199"/>
      <c r="BW190" s="199"/>
      <c r="BX190" s="199"/>
      <c r="BY190" s="199"/>
      <c r="BZ190" s="199"/>
      <c r="CA190" s="199"/>
      <c r="CB190" s="199"/>
      <c r="CC190" s="199"/>
      <c r="CD190" s="199"/>
      <c r="CE190" s="199"/>
      <c r="CF190" s="199"/>
      <c r="CG190" s="199"/>
      <c r="CH190" s="199"/>
      <c r="CI190" s="199"/>
      <c r="CJ190" s="199"/>
      <c r="CK190" s="199"/>
      <c r="CL190" s="199"/>
      <c r="CM190" s="199"/>
      <c r="CN190" s="199"/>
      <c r="CO190" s="199"/>
      <c r="CP190" s="199"/>
      <c r="CQ190" s="199"/>
      <c r="CR190" s="199"/>
      <c r="CS190" s="199"/>
      <c r="CT190" s="199"/>
      <c r="CU190" s="199"/>
      <c r="CV190" s="199"/>
      <c r="CW190" s="199"/>
      <c r="CX190" s="199"/>
      <c r="CY190" s="199"/>
      <c r="CZ190" s="199"/>
      <c r="DA190" s="199"/>
      <c r="DB190" s="199"/>
      <c r="DC190" s="199"/>
      <c r="DD190" s="199"/>
      <c r="DE190" s="199"/>
      <c r="DF190" s="199"/>
      <c r="DG190" s="199"/>
      <c r="DH190" s="199"/>
      <c r="DI190" s="199"/>
      <c r="DJ190" s="199"/>
      <c r="DK190" s="199"/>
      <c r="DL190" s="199"/>
      <c r="DM190" s="199"/>
      <c r="DN190" s="199"/>
      <c r="DO190" s="199"/>
      <c r="DP190" s="199"/>
      <c r="DQ190" s="199"/>
      <c r="DR190" s="199"/>
      <c r="DS190" s="199"/>
      <c r="DT190" s="199"/>
      <c r="DU190" s="199"/>
      <c r="DV190" s="199"/>
      <c r="DW190" s="199"/>
      <c r="DX190" s="199"/>
      <c r="DY190" s="199"/>
      <c r="DZ190" s="199"/>
      <c r="EA190" s="199"/>
      <c r="EB190" s="199"/>
      <c r="EC190" s="199"/>
      <c r="ED190" s="199"/>
      <c r="EE190" s="199"/>
      <c r="EF190" s="199"/>
      <c r="EG190" s="199"/>
      <c r="EH190" s="199"/>
      <c r="EI190" s="199"/>
      <c r="EJ190" s="199"/>
      <c r="EK190" s="199"/>
      <c r="EL190" s="199"/>
      <c r="EM190" s="199"/>
      <c r="EN190" s="199"/>
    </row>
    <row r="191" customFormat="false" ht="15" hidden="false" customHeight="true" outlineLevel="0" collapsed="false">
      <c r="A191" s="183" t="s">
        <v>290</v>
      </c>
      <c r="B191" s="184" t="s">
        <v>121</v>
      </c>
      <c r="C191" s="185" t="n">
        <v>53.6</v>
      </c>
      <c r="D191" s="185" t="n">
        <v>61.8</v>
      </c>
      <c r="E191" s="186" t="n">
        <v>0.569</v>
      </c>
      <c r="F191" s="187" t="n">
        <v>3365.88</v>
      </c>
      <c r="G191" s="188" t="s">
        <v>103</v>
      </c>
      <c r="H191" s="189" t="s">
        <v>118</v>
      </c>
      <c r="I191" s="190" t="n">
        <v>20.0177</v>
      </c>
      <c r="J191" s="191" t="n">
        <v>0.245</v>
      </c>
      <c r="K191" s="192" t="n">
        <v>0.161</v>
      </c>
      <c r="L191" s="192" t="n">
        <v>0.542</v>
      </c>
      <c r="M191" s="192" t="n">
        <v>0.007</v>
      </c>
      <c r="N191" s="192" t="n">
        <v>0.053</v>
      </c>
      <c r="O191" s="192" t="n">
        <v>0.184</v>
      </c>
      <c r="P191" s="193" t="n">
        <v>1.193</v>
      </c>
      <c r="Q191" s="191" t="n">
        <v>0.179</v>
      </c>
      <c r="R191" s="192" t="n">
        <v>0.139</v>
      </c>
      <c r="S191" s="192" t="n">
        <v>0.55</v>
      </c>
      <c r="T191" s="192" t="n">
        <v>0.032</v>
      </c>
      <c r="U191" s="192" t="n">
        <v>0.053</v>
      </c>
      <c r="V191" s="192" t="n">
        <v>0.307</v>
      </c>
      <c r="W191" s="194" t="n">
        <v>1.26</v>
      </c>
      <c r="X191" s="191" t="n">
        <v>0.245</v>
      </c>
      <c r="Y191" s="192" t="n">
        <v>0.671</v>
      </c>
      <c r="Z191" s="192" t="n">
        <v>0.634</v>
      </c>
      <c r="AA191" s="192" t="n">
        <v>0.017</v>
      </c>
      <c r="AB191" s="192" t="n">
        <v>0.053</v>
      </c>
      <c r="AC191" s="195" t="n">
        <v>1.619</v>
      </c>
      <c r="AD191" s="196" t="n">
        <v>0.359</v>
      </c>
      <c r="AE191" s="197" t="n">
        <v>0.375</v>
      </c>
      <c r="AF191" s="198" t="n">
        <v>0.778</v>
      </c>
      <c r="AG191" s="90"/>
      <c r="AH191" s="90"/>
      <c r="AI191" s="90"/>
      <c r="AJ191" s="90"/>
      <c r="AK191" s="90"/>
      <c r="AL191" s="90"/>
      <c r="AM191" s="90"/>
      <c r="AN191" s="90"/>
      <c r="AO191" s="90"/>
      <c r="AP191" s="90"/>
      <c r="AQ191" s="199"/>
      <c r="AR191" s="199"/>
      <c r="AS191" s="199"/>
      <c r="AT191" s="199"/>
      <c r="AU191" s="199"/>
      <c r="AV191" s="199"/>
      <c r="AW191" s="199"/>
      <c r="AX191" s="199"/>
      <c r="AY191" s="199"/>
      <c r="AZ191" s="199"/>
      <c r="BA191" s="199"/>
      <c r="BB191" s="199"/>
      <c r="BC191" s="199"/>
      <c r="BD191" s="199"/>
      <c r="BE191" s="199"/>
      <c r="BF191" s="199"/>
      <c r="BG191" s="199"/>
      <c r="BH191" s="199"/>
      <c r="BI191" s="199"/>
      <c r="BJ191" s="199"/>
      <c r="BK191" s="199"/>
      <c r="BL191" s="199"/>
      <c r="BM191" s="199"/>
      <c r="BN191" s="199"/>
      <c r="BO191" s="199"/>
      <c r="BP191" s="199"/>
      <c r="BQ191" s="199"/>
      <c r="BR191" s="199"/>
      <c r="BS191" s="199"/>
      <c r="BT191" s="199"/>
      <c r="BU191" s="199"/>
      <c r="BV191" s="199"/>
      <c r="BW191" s="199"/>
      <c r="BX191" s="199"/>
      <c r="BY191" s="199"/>
      <c r="BZ191" s="199"/>
      <c r="CA191" s="199"/>
      <c r="CB191" s="199"/>
      <c r="CC191" s="199"/>
      <c r="CD191" s="199"/>
      <c r="CE191" s="199"/>
      <c r="CF191" s="199"/>
      <c r="CG191" s="199"/>
      <c r="CH191" s="199"/>
      <c r="CI191" s="199"/>
      <c r="CJ191" s="199"/>
      <c r="CK191" s="199"/>
      <c r="CL191" s="199"/>
      <c r="CM191" s="199"/>
      <c r="CN191" s="199"/>
      <c r="CO191" s="199"/>
      <c r="CP191" s="199"/>
      <c r="CQ191" s="199"/>
      <c r="CR191" s="199"/>
      <c r="CS191" s="199"/>
      <c r="CT191" s="199"/>
      <c r="CU191" s="199"/>
      <c r="CV191" s="199"/>
      <c r="CW191" s="199"/>
      <c r="CX191" s="199"/>
      <c r="CY191" s="199"/>
      <c r="CZ191" s="199"/>
      <c r="DA191" s="199"/>
      <c r="DB191" s="199"/>
      <c r="DC191" s="199"/>
      <c r="DD191" s="199"/>
      <c r="DE191" s="199"/>
      <c r="DF191" s="199"/>
      <c r="DG191" s="199"/>
      <c r="DH191" s="199"/>
      <c r="DI191" s="199"/>
      <c r="DJ191" s="199"/>
      <c r="DK191" s="199"/>
      <c r="DL191" s="199"/>
      <c r="DM191" s="199"/>
      <c r="DN191" s="199"/>
      <c r="DO191" s="199"/>
      <c r="DP191" s="199"/>
      <c r="DQ191" s="199"/>
      <c r="DR191" s="199"/>
      <c r="DS191" s="199"/>
      <c r="DT191" s="199"/>
      <c r="DU191" s="199"/>
      <c r="DV191" s="199"/>
      <c r="DW191" s="199"/>
      <c r="DX191" s="199"/>
      <c r="DY191" s="199"/>
      <c r="DZ191" s="199"/>
      <c r="EA191" s="199"/>
      <c r="EB191" s="199"/>
      <c r="EC191" s="199"/>
      <c r="ED191" s="199"/>
      <c r="EE191" s="199"/>
      <c r="EF191" s="199"/>
      <c r="EG191" s="199"/>
      <c r="EH191" s="199"/>
      <c r="EI191" s="199"/>
      <c r="EJ191" s="199"/>
      <c r="EK191" s="199"/>
      <c r="EL191" s="199"/>
      <c r="EM191" s="199"/>
      <c r="EN191" s="199"/>
    </row>
    <row r="192" customFormat="false" ht="15" hidden="false" customHeight="true" outlineLevel="0" collapsed="false">
      <c r="A192" s="204" t="s">
        <v>291</v>
      </c>
      <c r="B192" s="205" t="s">
        <v>121</v>
      </c>
      <c r="C192" s="206" t="n">
        <v>56.78</v>
      </c>
      <c r="D192" s="207" t="n">
        <v>59.39</v>
      </c>
      <c r="E192" s="208" t="n">
        <v>0.55</v>
      </c>
      <c r="F192" s="209" t="n">
        <v>2278.03</v>
      </c>
      <c r="G192" s="210" t="s">
        <v>103</v>
      </c>
      <c r="H192" s="211" t="s">
        <v>116</v>
      </c>
      <c r="I192" s="212" t="n">
        <v>16.3205</v>
      </c>
      <c r="J192" s="213" t="n">
        <v>0.216</v>
      </c>
      <c r="K192" s="214" t="n">
        <v>0.276</v>
      </c>
      <c r="L192" s="214" t="n">
        <v>0.249</v>
      </c>
      <c r="M192" s="214" t="n">
        <v>0.002</v>
      </c>
      <c r="N192" s="214" t="n">
        <v>0.025</v>
      </c>
      <c r="O192" s="214" t="n">
        <v>0.236</v>
      </c>
      <c r="P192" s="215" t="n">
        <v>1.004</v>
      </c>
      <c r="Q192" s="213" t="n">
        <v>0.249</v>
      </c>
      <c r="R192" s="214" t="n">
        <v>0.276</v>
      </c>
      <c r="S192" s="214" t="n">
        <v>0.259</v>
      </c>
      <c r="T192" s="214" t="n">
        <v>0.006</v>
      </c>
      <c r="U192" s="214" t="n">
        <v>0.025</v>
      </c>
      <c r="V192" s="214" t="n">
        <v>0.408</v>
      </c>
      <c r="W192" s="216" t="n">
        <v>1.222</v>
      </c>
      <c r="X192" s="213" t="n">
        <v>0.216</v>
      </c>
      <c r="Y192" s="214" t="n">
        <v>0.276</v>
      </c>
      <c r="Z192" s="214" t="n">
        <v>0.121</v>
      </c>
      <c r="AA192" s="214" t="n">
        <v>0.009</v>
      </c>
      <c r="AB192" s="214" t="n">
        <v>0.025</v>
      </c>
      <c r="AC192" s="217" t="n">
        <v>0.646</v>
      </c>
      <c r="AD192" s="218" t="n">
        <v>-0.576</v>
      </c>
      <c r="AE192" s="219" t="n">
        <v>0.364</v>
      </c>
      <c r="AF192" s="220" t="n">
        <v>1.892</v>
      </c>
      <c r="AG192" s="90"/>
      <c r="AH192" s="90"/>
      <c r="AI192" s="90"/>
      <c r="AJ192" s="90"/>
      <c r="AK192" s="90"/>
      <c r="AL192" s="90"/>
      <c r="AM192" s="90"/>
      <c r="AN192" s="90"/>
      <c r="AO192" s="90"/>
      <c r="AP192" s="90"/>
      <c r="AQ192" s="199"/>
      <c r="AR192" s="199"/>
      <c r="AS192" s="199"/>
      <c r="AT192" s="199"/>
      <c r="AU192" s="199"/>
      <c r="AV192" s="199"/>
      <c r="AW192" s="199"/>
      <c r="AX192" s="199"/>
      <c r="AY192" s="199"/>
      <c r="AZ192" s="199"/>
      <c r="BA192" s="199"/>
      <c r="BB192" s="199"/>
      <c r="BC192" s="199"/>
      <c r="BD192" s="199"/>
      <c r="BE192" s="199"/>
      <c r="BF192" s="199"/>
      <c r="BG192" s="199"/>
      <c r="BH192" s="199"/>
      <c r="BI192" s="199"/>
      <c r="BJ192" s="199"/>
      <c r="BK192" s="199"/>
      <c r="BL192" s="199"/>
      <c r="BM192" s="199"/>
      <c r="BN192" s="199"/>
      <c r="BO192" s="199"/>
      <c r="BP192" s="199"/>
      <c r="BQ192" s="199"/>
      <c r="BR192" s="199"/>
      <c r="BS192" s="199"/>
      <c r="BT192" s="199"/>
      <c r="BU192" s="199"/>
      <c r="BV192" s="199"/>
      <c r="BW192" s="199"/>
      <c r="BX192" s="199"/>
      <c r="BY192" s="199"/>
      <c r="BZ192" s="199"/>
      <c r="CA192" s="199"/>
      <c r="CB192" s="199"/>
      <c r="CC192" s="199"/>
      <c r="CD192" s="199"/>
      <c r="CE192" s="199"/>
      <c r="CF192" s="199"/>
      <c r="CG192" s="199"/>
      <c r="CH192" s="199"/>
      <c r="CI192" s="199"/>
      <c r="CJ192" s="199"/>
      <c r="CK192" s="199"/>
      <c r="CL192" s="199"/>
      <c r="CM192" s="199"/>
      <c r="CN192" s="199"/>
      <c r="CO192" s="199"/>
      <c r="CP192" s="199"/>
      <c r="CQ192" s="199"/>
      <c r="CR192" s="199"/>
      <c r="CS192" s="199"/>
      <c r="CT192" s="199"/>
      <c r="CU192" s="199"/>
      <c r="CV192" s="199"/>
      <c r="CW192" s="199"/>
      <c r="CX192" s="199"/>
      <c r="CY192" s="199"/>
      <c r="CZ192" s="199"/>
      <c r="DA192" s="199"/>
      <c r="DB192" s="199"/>
      <c r="DC192" s="199"/>
      <c r="DD192" s="199"/>
      <c r="DE192" s="199"/>
      <c r="DF192" s="199"/>
      <c r="DG192" s="199"/>
      <c r="DH192" s="199"/>
      <c r="DI192" s="199"/>
      <c r="DJ192" s="199"/>
      <c r="DK192" s="199"/>
      <c r="DL192" s="199"/>
      <c r="DM192" s="199"/>
      <c r="DN192" s="199"/>
      <c r="DO192" s="199"/>
      <c r="DP192" s="199"/>
      <c r="DQ192" s="199"/>
      <c r="DR192" s="199"/>
      <c r="DS192" s="199"/>
      <c r="DT192" s="199"/>
      <c r="DU192" s="199"/>
      <c r="DV192" s="199"/>
      <c r="DW192" s="199"/>
      <c r="DX192" s="199"/>
      <c r="DY192" s="199"/>
      <c r="DZ192" s="199"/>
      <c r="EA192" s="199"/>
      <c r="EB192" s="199"/>
      <c r="EC192" s="199"/>
      <c r="ED192" s="199"/>
      <c r="EE192" s="199"/>
      <c r="EF192" s="199"/>
      <c r="EG192" s="199"/>
      <c r="EH192" s="199"/>
      <c r="EI192" s="199"/>
      <c r="EJ192" s="199"/>
      <c r="EK192" s="199"/>
      <c r="EL192" s="199"/>
      <c r="EM192" s="199"/>
      <c r="EN192" s="199"/>
    </row>
    <row r="193" customFormat="false" ht="15" hidden="false" customHeight="true" outlineLevel="0" collapsed="false">
      <c r="X193" s="199"/>
      <c r="Y193" s="199"/>
      <c r="Z193" s="199"/>
      <c r="AA193" s="199"/>
      <c r="AB193" s="199"/>
      <c r="AC193" s="199"/>
      <c r="AD193" s="199"/>
      <c r="AE193" s="199"/>
      <c r="AF193" s="199"/>
      <c r="AG193" s="90"/>
      <c r="AH193" s="90"/>
      <c r="AI193" s="90"/>
      <c r="AJ193" s="90"/>
      <c r="AK193" s="90"/>
      <c r="AL193" s="90"/>
      <c r="AM193" s="90"/>
      <c r="AN193" s="90"/>
      <c r="AO193" s="90"/>
      <c r="AP193" s="90"/>
      <c r="AQ193" s="199"/>
      <c r="AR193" s="199"/>
      <c r="AS193" s="199"/>
      <c r="AT193" s="199"/>
      <c r="AU193" s="199"/>
      <c r="AV193" s="199"/>
      <c r="AW193" s="199"/>
      <c r="AX193" s="199"/>
      <c r="AY193" s="199"/>
      <c r="AZ193" s="199"/>
      <c r="BA193" s="199"/>
      <c r="BB193" s="199"/>
      <c r="BC193" s="199"/>
      <c r="BD193" s="199"/>
      <c r="BE193" s="199"/>
      <c r="BF193" s="199"/>
      <c r="BG193" s="199"/>
      <c r="BH193" s="199"/>
      <c r="BI193" s="199"/>
      <c r="BJ193" s="199"/>
      <c r="BK193" s="199"/>
      <c r="BL193" s="199"/>
      <c r="BM193" s="199"/>
      <c r="BN193" s="199"/>
      <c r="BO193" s="199"/>
      <c r="BP193" s="199"/>
      <c r="BQ193" s="199"/>
      <c r="BR193" s="199"/>
      <c r="BS193" s="199"/>
      <c r="BT193" s="199"/>
      <c r="BU193" s="199"/>
      <c r="BV193" s="199"/>
      <c r="BW193" s="199"/>
      <c r="BX193" s="199"/>
      <c r="BY193" s="199"/>
      <c r="BZ193" s="199"/>
      <c r="CA193" s="199"/>
      <c r="CB193" s="199"/>
      <c r="CC193" s="199"/>
      <c r="CD193" s="199"/>
      <c r="CE193" s="199"/>
      <c r="CF193" s="199"/>
      <c r="CG193" s="199"/>
      <c r="CH193" s="199"/>
      <c r="CI193" s="199"/>
      <c r="CJ193" s="199"/>
      <c r="CK193" s="199"/>
      <c r="CL193" s="199"/>
      <c r="CM193" s="199"/>
      <c r="CN193" s="199"/>
      <c r="CO193" s="199"/>
      <c r="CP193" s="199"/>
      <c r="CQ193" s="199"/>
      <c r="CR193" s="199"/>
      <c r="CS193" s="199"/>
      <c r="CT193" s="199"/>
      <c r="CU193" s="199"/>
      <c r="CV193" s="199"/>
      <c r="CW193" s="199"/>
      <c r="CX193" s="199"/>
      <c r="CY193" s="199"/>
      <c r="CZ193" s="199"/>
      <c r="DA193" s="199"/>
      <c r="DB193" s="199"/>
      <c r="DC193" s="199"/>
      <c r="DD193" s="199"/>
      <c r="DE193" s="199"/>
      <c r="DF193" s="199"/>
      <c r="DG193" s="199"/>
      <c r="DH193" s="199"/>
      <c r="DI193" s="199"/>
      <c r="DJ193" s="199"/>
      <c r="DK193" s="199"/>
      <c r="DL193" s="199"/>
      <c r="DM193" s="199"/>
      <c r="DN193" s="199"/>
      <c r="DO193" s="199"/>
      <c r="DP193" s="199"/>
      <c r="DQ193" s="199"/>
      <c r="DR193" s="199"/>
      <c r="DS193" s="199"/>
      <c r="DT193" s="199"/>
      <c r="DU193" s="199"/>
      <c r="DV193" s="199"/>
      <c r="DW193" s="199"/>
      <c r="DX193" s="199"/>
      <c r="DY193" s="199"/>
      <c r="DZ193" s="199"/>
      <c r="EA193" s="199"/>
      <c r="EB193" s="199"/>
      <c r="EC193" s="199"/>
      <c r="ED193" s="199"/>
      <c r="EE193" s="199"/>
      <c r="EF193" s="199"/>
      <c r="EG193" s="199"/>
      <c r="EH193" s="199"/>
      <c r="EI193" s="199"/>
      <c r="EJ193" s="199"/>
      <c r="EK193" s="199"/>
      <c r="EL193" s="199"/>
      <c r="EM193" s="199"/>
      <c r="EN193" s="199"/>
    </row>
    <row r="194" customFormat="false" ht="15" hidden="false" customHeight="true" outlineLevel="0" collapsed="false">
      <c r="A194" s="221" t="s">
        <v>292</v>
      </c>
      <c r="B194" s="222"/>
      <c r="C194" s="222"/>
      <c r="D194" s="222"/>
      <c r="E194" s="222"/>
      <c r="F194" s="222"/>
      <c r="G194" s="222"/>
      <c r="H194" s="223"/>
      <c r="I194" s="223"/>
      <c r="J194" s="223"/>
      <c r="K194" s="223"/>
      <c r="L194" s="223"/>
      <c r="M194" s="223"/>
      <c r="N194" s="223"/>
      <c r="O194" s="223"/>
      <c r="P194" s="223"/>
      <c r="Q194" s="223"/>
      <c r="R194" s="223"/>
      <c r="S194" s="223"/>
      <c r="T194" s="223"/>
      <c r="U194" s="223"/>
      <c r="V194" s="223"/>
      <c r="W194" s="223"/>
      <c r="X194" s="199"/>
      <c r="Y194" s="199"/>
      <c r="Z194" s="199"/>
      <c r="AA194" s="199"/>
      <c r="AB194" s="199"/>
      <c r="AC194" s="199"/>
      <c r="AD194" s="199"/>
      <c r="AE194" s="199"/>
      <c r="AF194" s="199"/>
      <c r="AG194" s="90"/>
      <c r="AH194" s="90"/>
      <c r="AI194" s="90"/>
      <c r="AJ194" s="90"/>
      <c r="AK194" s="90"/>
      <c r="AL194" s="90"/>
      <c r="AM194" s="90"/>
      <c r="AN194" s="90"/>
      <c r="AO194" s="90"/>
      <c r="AP194" s="90"/>
      <c r="AQ194" s="199"/>
      <c r="AR194" s="199"/>
      <c r="AS194" s="199"/>
      <c r="AT194" s="199"/>
      <c r="AU194" s="199"/>
      <c r="AV194" s="199"/>
      <c r="AW194" s="199"/>
      <c r="AX194" s="199"/>
      <c r="AY194" s="199"/>
      <c r="AZ194" s="199"/>
      <c r="BA194" s="199"/>
      <c r="BB194" s="199"/>
      <c r="BC194" s="199"/>
      <c r="BD194" s="199"/>
      <c r="BE194" s="199"/>
      <c r="BF194" s="199"/>
      <c r="BG194" s="199"/>
      <c r="BH194" s="199"/>
      <c r="BI194" s="199"/>
      <c r="BJ194" s="199"/>
      <c r="BK194" s="199"/>
      <c r="BL194" s="199"/>
      <c r="BM194" s="199"/>
      <c r="BN194" s="199"/>
      <c r="BO194" s="199"/>
      <c r="BP194" s="199"/>
      <c r="BQ194" s="199"/>
      <c r="BR194" s="199"/>
      <c r="BS194" s="199"/>
      <c r="BT194" s="199"/>
      <c r="BU194" s="199"/>
      <c r="BV194" s="199"/>
      <c r="BW194" s="199"/>
      <c r="BX194" s="199"/>
      <c r="BY194" s="199"/>
      <c r="BZ194" s="199"/>
      <c r="CA194" s="199"/>
      <c r="CB194" s="199"/>
      <c r="CC194" s="199"/>
      <c r="CD194" s="199"/>
      <c r="CE194" s="199"/>
      <c r="CF194" s="199"/>
      <c r="CG194" s="199"/>
      <c r="CH194" s="199"/>
      <c r="CI194" s="199"/>
      <c r="CJ194" s="199"/>
      <c r="CK194" s="199"/>
      <c r="CL194" s="199"/>
      <c r="CM194" s="199"/>
      <c r="CN194" s="199"/>
      <c r="CO194" s="199"/>
      <c r="CP194" s="199"/>
      <c r="CQ194" s="199"/>
      <c r="CR194" s="199"/>
      <c r="CS194" s="199"/>
      <c r="CT194" s="199"/>
      <c r="CU194" s="199"/>
      <c r="CV194" s="199"/>
      <c r="CW194" s="199"/>
      <c r="CX194" s="199"/>
      <c r="CY194" s="199"/>
      <c r="CZ194" s="199"/>
      <c r="DA194" s="199"/>
      <c r="DB194" s="199"/>
      <c r="DC194" s="199"/>
      <c r="DD194" s="199"/>
      <c r="DE194" s="199"/>
      <c r="DF194" s="199"/>
      <c r="DG194" s="199"/>
      <c r="DH194" s="199"/>
      <c r="DI194" s="199"/>
      <c r="DJ194" s="199"/>
      <c r="DK194" s="199"/>
      <c r="DL194" s="199"/>
      <c r="DM194" s="199"/>
      <c r="DN194" s="199"/>
      <c r="DO194" s="199"/>
      <c r="DP194" s="199"/>
      <c r="DQ194" s="199"/>
      <c r="DR194" s="199"/>
      <c r="DS194" s="199"/>
      <c r="DT194" s="199"/>
      <c r="DU194" s="199"/>
      <c r="DV194" s="199"/>
      <c r="DW194" s="199"/>
      <c r="DX194" s="199"/>
      <c r="DY194" s="199"/>
      <c r="DZ194" s="199"/>
      <c r="EA194" s="199"/>
      <c r="EB194" s="199"/>
      <c r="EC194" s="199"/>
      <c r="ED194" s="199"/>
      <c r="EE194" s="199"/>
      <c r="EF194" s="199"/>
      <c r="EG194" s="199"/>
      <c r="EH194" s="199"/>
      <c r="EI194" s="199"/>
      <c r="EJ194" s="199"/>
      <c r="EK194" s="199"/>
      <c r="EL194" s="199"/>
      <c r="EM194" s="199"/>
      <c r="EN194" s="199"/>
    </row>
    <row r="195" customFormat="false" ht="15" hidden="false" customHeight="true" outlineLevel="0" collapsed="false">
      <c r="A195" s="224" t="s">
        <v>293</v>
      </c>
      <c r="B195" s="224"/>
      <c r="C195" s="224"/>
      <c r="D195" s="224"/>
      <c r="E195" s="224"/>
      <c r="F195" s="224"/>
      <c r="G195" s="224"/>
      <c r="H195" s="224"/>
      <c r="I195" s="224"/>
      <c r="J195" s="224"/>
      <c r="K195" s="224"/>
      <c r="L195" s="224"/>
      <c r="M195" s="224"/>
      <c r="N195" s="224"/>
      <c r="O195" s="224"/>
      <c r="P195" s="225"/>
      <c r="Q195" s="225"/>
      <c r="R195" s="225"/>
      <c r="S195" s="225"/>
      <c r="T195" s="225"/>
      <c r="U195" s="225"/>
      <c r="V195" s="225"/>
      <c r="W195" s="225"/>
      <c r="X195" s="199"/>
      <c r="Y195" s="199"/>
      <c r="Z195" s="199"/>
      <c r="AA195" s="199"/>
      <c r="AB195" s="199"/>
      <c r="AC195" s="199"/>
      <c r="AD195" s="199"/>
      <c r="AE195" s="199"/>
      <c r="AF195" s="199"/>
      <c r="AG195" s="90"/>
      <c r="AH195" s="90"/>
      <c r="AI195" s="90"/>
      <c r="AJ195" s="90"/>
      <c r="AK195" s="90"/>
      <c r="AL195" s="90"/>
      <c r="AM195" s="90"/>
      <c r="AN195" s="90"/>
      <c r="AO195" s="90"/>
      <c r="AP195" s="90"/>
      <c r="AQ195" s="199"/>
      <c r="AR195" s="199"/>
      <c r="AS195" s="199"/>
      <c r="AT195" s="199"/>
      <c r="AU195" s="199"/>
      <c r="AV195" s="199"/>
      <c r="AW195" s="199"/>
      <c r="AX195" s="199"/>
      <c r="AY195" s="199"/>
      <c r="AZ195" s="199"/>
      <c r="BA195" s="199"/>
      <c r="BB195" s="199"/>
      <c r="BC195" s="199"/>
      <c r="BD195" s="199"/>
      <c r="BE195" s="199"/>
      <c r="BF195" s="199"/>
      <c r="BG195" s="199"/>
      <c r="BH195" s="199"/>
      <c r="BI195" s="199"/>
      <c r="BJ195" s="199"/>
      <c r="BK195" s="199"/>
      <c r="BL195" s="199"/>
      <c r="BM195" s="199"/>
      <c r="BN195" s="199"/>
      <c r="BO195" s="199"/>
      <c r="BP195" s="199"/>
      <c r="BQ195" s="199"/>
      <c r="BR195" s="199"/>
      <c r="BS195" s="199"/>
      <c r="BT195" s="199"/>
      <c r="BU195" s="199"/>
      <c r="BV195" s="199"/>
      <c r="BW195" s="199"/>
      <c r="BX195" s="199"/>
      <c r="BY195" s="199"/>
      <c r="BZ195" s="199"/>
      <c r="CA195" s="199"/>
      <c r="CB195" s="199"/>
      <c r="CC195" s="199"/>
      <c r="CD195" s="199"/>
      <c r="CE195" s="199"/>
      <c r="CF195" s="199"/>
      <c r="CG195" s="199"/>
      <c r="CH195" s="199"/>
      <c r="CI195" s="199"/>
      <c r="CJ195" s="199"/>
      <c r="CK195" s="199"/>
      <c r="CL195" s="199"/>
      <c r="CM195" s="199"/>
      <c r="CN195" s="199"/>
      <c r="CO195" s="199"/>
      <c r="CP195" s="199"/>
      <c r="CQ195" s="199"/>
      <c r="CR195" s="199"/>
      <c r="CS195" s="199"/>
      <c r="CT195" s="199"/>
      <c r="CU195" s="199"/>
      <c r="CV195" s="199"/>
      <c r="CW195" s="199"/>
      <c r="CX195" s="199"/>
      <c r="CY195" s="199"/>
      <c r="CZ195" s="199"/>
      <c r="DA195" s="199"/>
      <c r="DB195" s="199"/>
      <c r="DC195" s="199"/>
      <c r="DD195" s="199"/>
      <c r="DE195" s="199"/>
      <c r="DF195" s="199"/>
      <c r="DG195" s="199"/>
      <c r="DH195" s="199"/>
      <c r="DI195" s="199"/>
      <c r="DJ195" s="199"/>
      <c r="DK195" s="199"/>
      <c r="DL195" s="199"/>
      <c r="DM195" s="199"/>
      <c r="DN195" s="199"/>
      <c r="DO195" s="199"/>
      <c r="DP195" s="199"/>
      <c r="DQ195" s="199"/>
      <c r="DR195" s="199"/>
      <c r="DS195" s="199"/>
      <c r="DT195" s="199"/>
      <c r="DU195" s="199"/>
      <c r="DV195" s="199"/>
      <c r="DW195" s="199"/>
      <c r="DX195" s="199"/>
      <c r="DY195" s="199"/>
      <c r="DZ195" s="199"/>
      <c r="EA195" s="199"/>
      <c r="EB195" s="199"/>
      <c r="EC195" s="199"/>
      <c r="ED195" s="199"/>
      <c r="EE195" s="199"/>
      <c r="EF195" s="199"/>
      <c r="EG195" s="199"/>
      <c r="EH195" s="199"/>
      <c r="EI195" s="199"/>
      <c r="EJ195" s="199"/>
      <c r="EK195" s="199"/>
      <c r="EL195" s="199"/>
      <c r="EM195" s="199"/>
      <c r="EN195" s="199"/>
    </row>
    <row r="196" customFormat="false" ht="15" hidden="false" customHeight="true" outlineLevel="0" collapsed="false">
      <c r="A196" s="226" t="s">
        <v>294</v>
      </c>
      <c r="B196" s="224"/>
      <c r="C196" s="224"/>
      <c r="D196" s="224"/>
      <c r="E196" s="224"/>
      <c r="F196" s="224"/>
      <c r="G196" s="224"/>
      <c r="H196" s="224"/>
      <c r="I196" s="224"/>
      <c r="J196" s="224"/>
      <c r="K196" s="224"/>
      <c r="L196" s="224"/>
      <c r="M196" s="224"/>
      <c r="N196" s="224"/>
      <c r="O196" s="224"/>
      <c r="P196" s="225"/>
      <c r="Q196" s="225"/>
      <c r="R196" s="225"/>
      <c r="S196" s="225"/>
      <c r="T196" s="225"/>
      <c r="U196" s="225"/>
      <c r="V196" s="225"/>
      <c r="W196" s="225"/>
      <c r="X196" s="199"/>
      <c r="Y196" s="199"/>
      <c r="Z196" s="199"/>
      <c r="AA196" s="199"/>
      <c r="AB196" s="199"/>
      <c r="AC196" s="199"/>
      <c r="AD196" s="199"/>
      <c r="AE196" s="199"/>
      <c r="AF196" s="199"/>
      <c r="AG196" s="90"/>
      <c r="AH196" s="90"/>
      <c r="AI196" s="90"/>
      <c r="AJ196" s="90"/>
      <c r="AK196" s="90"/>
      <c r="AL196" s="90"/>
      <c r="AM196" s="90"/>
      <c r="AN196" s="90"/>
      <c r="AO196" s="90"/>
      <c r="AP196" s="90"/>
      <c r="AQ196" s="199"/>
      <c r="AR196" s="199"/>
      <c r="AS196" s="199"/>
      <c r="AT196" s="199"/>
      <c r="AU196" s="199"/>
      <c r="AV196" s="199"/>
      <c r="AW196" s="199"/>
      <c r="AX196" s="199"/>
      <c r="AY196" s="199"/>
      <c r="AZ196" s="199"/>
      <c r="BA196" s="199"/>
      <c r="BB196" s="199"/>
      <c r="BC196" s="199"/>
      <c r="BD196" s="199"/>
      <c r="BE196" s="199"/>
      <c r="BF196" s="199"/>
      <c r="BG196" s="199"/>
      <c r="BH196" s="199"/>
      <c r="BI196" s="199"/>
      <c r="BJ196" s="199"/>
      <c r="BK196" s="199"/>
      <c r="BL196" s="199"/>
      <c r="BM196" s="199"/>
      <c r="BN196" s="199"/>
      <c r="BO196" s="199"/>
      <c r="BP196" s="199"/>
      <c r="BQ196" s="199"/>
      <c r="BR196" s="199"/>
      <c r="BS196" s="199"/>
      <c r="BT196" s="199"/>
      <c r="BU196" s="199"/>
      <c r="BV196" s="199"/>
      <c r="BW196" s="199"/>
      <c r="BX196" s="199"/>
      <c r="BY196" s="199"/>
      <c r="BZ196" s="199"/>
      <c r="CA196" s="199"/>
      <c r="CB196" s="199"/>
      <c r="CC196" s="199"/>
      <c r="CD196" s="199"/>
      <c r="CE196" s="199"/>
      <c r="CF196" s="199"/>
      <c r="CG196" s="199"/>
      <c r="CH196" s="199"/>
      <c r="CI196" s="199"/>
      <c r="CJ196" s="199"/>
      <c r="CK196" s="199"/>
      <c r="CL196" s="199"/>
      <c r="CM196" s="199"/>
      <c r="CN196" s="199"/>
      <c r="CO196" s="199"/>
      <c r="CP196" s="199"/>
      <c r="CQ196" s="199"/>
      <c r="CR196" s="199"/>
      <c r="CS196" s="199"/>
      <c r="CT196" s="199"/>
      <c r="CU196" s="199"/>
      <c r="CV196" s="199"/>
      <c r="CW196" s="199"/>
      <c r="CX196" s="199"/>
      <c r="CY196" s="199"/>
      <c r="CZ196" s="199"/>
      <c r="DA196" s="199"/>
      <c r="DB196" s="199"/>
      <c r="DC196" s="199"/>
      <c r="DD196" s="199"/>
      <c r="DE196" s="199"/>
      <c r="DF196" s="199"/>
      <c r="DG196" s="199"/>
      <c r="DH196" s="199"/>
      <c r="DI196" s="199"/>
      <c r="DJ196" s="199"/>
      <c r="DK196" s="199"/>
      <c r="DL196" s="199"/>
      <c r="DM196" s="199"/>
      <c r="DN196" s="199"/>
      <c r="DO196" s="199"/>
      <c r="DP196" s="199"/>
      <c r="DQ196" s="199"/>
      <c r="DR196" s="199"/>
      <c r="DS196" s="199"/>
      <c r="DT196" s="199"/>
      <c r="DU196" s="199"/>
      <c r="DV196" s="199"/>
      <c r="DW196" s="199"/>
      <c r="DX196" s="199"/>
      <c r="DY196" s="199"/>
      <c r="DZ196" s="199"/>
      <c r="EA196" s="199"/>
      <c r="EB196" s="199"/>
      <c r="EC196" s="199"/>
      <c r="ED196" s="199"/>
      <c r="EE196" s="199"/>
      <c r="EF196" s="199"/>
      <c r="EG196" s="199"/>
      <c r="EH196" s="199"/>
      <c r="EI196" s="199"/>
      <c r="EJ196" s="199"/>
      <c r="EK196" s="199"/>
      <c r="EL196" s="199"/>
      <c r="EM196" s="199"/>
      <c r="EN196" s="199"/>
    </row>
    <row r="197" customFormat="false" ht="15" hidden="false" customHeight="true" outlineLevel="0" collapsed="false">
      <c r="A197" s="37" t="s">
        <v>295</v>
      </c>
      <c r="B197" s="1"/>
      <c r="C197" s="1"/>
      <c r="D197" s="1"/>
      <c r="E197" s="1"/>
      <c r="F197" s="1"/>
      <c r="G197" s="1"/>
      <c r="H197" s="1"/>
      <c r="I197" s="1"/>
      <c r="J197" s="1"/>
      <c r="K197" s="1"/>
      <c r="L197" s="1"/>
      <c r="M197" s="1"/>
      <c r="N197" s="1"/>
      <c r="O197" s="1"/>
      <c r="V197" s="227"/>
      <c r="W197" s="223"/>
      <c r="X197" s="199"/>
      <c r="Y197" s="199"/>
      <c r="Z197" s="199"/>
      <c r="AA197" s="199"/>
      <c r="AB197" s="199"/>
      <c r="AC197" s="199"/>
      <c r="AD197" s="199"/>
      <c r="AE197" s="199"/>
      <c r="AF197" s="199"/>
      <c r="AG197" s="90"/>
      <c r="AH197" s="90"/>
      <c r="AI197" s="90"/>
      <c r="AJ197" s="90"/>
      <c r="AK197" s="90"/>
      <c r="AL197" s="90"/>
      <c r="AM197" s="90"/>
      <c r="AN197" s="90"/>
      <c r="AO197" s="90"/>
      <c r="AP197" s="90"/>
      <c r="AQ197" s="199"/>
      <c r="AR197" s="199"/>
      <c r="AS197" s="199"/>
      <c r="AT197" s="199"/>
      <c r="AU197" s="199"/>
      <c r="AV197" s="199"/>
      <c r="AW197" s="199"/>
      <c r="AX197" s="199"/>
      <c r="AY197" s="199"/>
      <c r="AZ197" s="199"/>
      <c r="BA197" s="199"/>
      <c r="BB197" s="199"/>
      <c r="BC197" s="199"/>
      <c r="BD197" s="199"/>
      <c r="BE197" s="199"/>
      <c r="BF197" s="199"/>
      <c r="BG197" s="199"/>
      <c r="BH197" s="199"/>
      <c r="BI197" s="199"/>
      <c r="BJ197" s="199"/>
      <c r="BK197" s="199"/>
      <c r="BL197" s="199"/>
      <c r="BM197" s="199"/>
      <c r="BN197" s="199"/>
      <c r="BO197" s="199"/>
      <c r="BP197" s="199"/>
      <c r="BQ197" s="199"/>
      <c r="BR197" s="199"/>
      <c r="BS197" s="199"/>
      <c r="BT197" s="199"/>
      <c r="BU197" s="199"/>
      <c r="BV197" s="199"/>
      <c r="BW197" s="199"/>
      <c r="BX197" s="199"/>
      <c r="BY197" s="199"/>
      <c r="BZ197" s="199"/>
      <c r="CA197" s="199"/>
      <c r="CB197" s="199"/>
      <c r="CC197" s="199"/>
      <c r="CD197" s="199"/>
      <c r="CE197" s="199"/>
      <c r="CF197" s="199"/>
      <c r="CG197" s="199"/>
      <c r="CH197" s="199"/>
      <c r="CI197" s="199"/>
      <c r="CJ197" s="199"/>
      <c r="CK197" s="199"/>
      <c r="CL197" s="199"/>
      <c r="CM197" s="199"/>
      <c r="CN197" s="199"/>
      <c r="CO197" s="199"/>
      <c r="CP197" s="199"/>
      <c r="CQ197" s="199"/>
      <c r="CR197" s="199"/>
      <c r="CS197" s="199"/>
      <c r="CT197" s="199"/>
      <c r="CU197" s="199"/>
      <c r="CV197" s="199"/>
      <c r="CW197" s="199"/>
      <c r="CX197" s="199"/>
      <c r="CY197" s="199"/>
      <c r="CZ197" s="199"/>
      <c r="DA197" s="199"/>
      <c r="DB197" s="199"/>
      <c r="DC197" s="199"/>
      <c r="DD197" s="199"/>
      <c r="DE197" s="199"/>
      <c r="DF197" s="199"/>
      <c r="DG197" s="199"/>
      <c r="DH197" s="199"/>
      <c r="DI197" s="199"/>
      <c r="DJ197" s="199"/>
      <c r="DK197" s="199"/>
      <c r="DL197" s="199"/>
      <c r="DM197" s="199"/>
      <c r="DN197" s="199"/>
      <c r="DO197" s="199"/>
      <c r="DP197" s="199"/>
      <c r="DQ197" s="199"/>
      <c r="DR197" s="199"/>
      <c r="DS197" s="199"/>
      <c r="DT197" s="199"/>
      <c r="DU197" s="199"/>
      <c r="DV197" s="199"/>
      <c r="DW197" s="199"/>
      <c r="DX197" s="199"/>
      <c r="DY197" s="199"/>
      <c r="DZ197" s="199"/>
      <c r="EA197" s="199"/>
      <c r="EB197" s="199"/>
      <c r="EC197" s="199"/>
      <c r="ED197" s="199"/>
      <c r="EE197" s="199"/>
      <c r="EF197" s="199"/>
      <c r="EG197" s="199"/>
      <c r="EH197" s="199"/>
      <c r="EI197" s="199"/>
      <c r="EJ197" s="199"/>
      <c r="EK197" s="199"/>
      <c r="EL197" s="199"/>
      <c r="EM197" s="199"/>
      <c r="EN197" s="199"/>
    </row>
    <row r="198" customFormat="false" ht="15" hidden="false" customHeight="true" outlineLevel="0" collapsed="false">
      <c r="A198" s="0" t="s">
        <v>296</v>
      </c>
      <c r="B198" s="1"/>
      <c r="C198" s="1"/>
      <c r="D198" s="1"/>
      <c r="E198" s="1"/>
      <c r="F198" s="1"/>
      <c r="G198" s="1"/>
      <c r="H198" s="1"/>
      <c r="I198" s="1"/>
      <c r="J198" s="1"/>
      <c r="K198" s="1"/>
      <c r="L198" s="1"/>
      <c r="M198" s="1"/>
      <c r="N198" s="1"/>
      <c r="O198" s="1"/>
      <c r="P198" s="1"/>
      <c r="V198" s="227"/>
      <c r="W198" s="223"/>
      <c r="X198" s="199"/>
      <c r="Y198" s="199"/>
      <c r="Z198" s="199"/>
      <c r="AA198" s="199"/>
      <c r="AB198" s="199"/>
      <c r="AC198" s="199"/>
      <c r="AD198" s="199"/>
      <c r="AE198" s="199"/>
      <c r="AF198" s="199"/>
      <c r="AG198" s="90"/>
      <c r="AH198" s="90"/>
      <c r="AI198" s="90"/>
      <c r="AJ198" s="90"/>
      <c r="AK198" s="90"/>
      <c r="AL198" s="90"/>
      <c r="AM198" s="90"/>
      <c r="AN198" s="90"/>
      <c r="AO198" s="90"/>
      <c r="AP198" s="90"/>
      <c r="AQ198" s="199"/>
      <c r="AR198" s="199"/>
      <c r="AS198" s="199"/>
      <c r="AT198" s="199"/>
      <c r="AU198" s="199"/>
      <c r="AV198" s="199"/>
      <c r="AW198" s="199"/>
      <c r="AX198" s="199"/>
      <c r="AY198" s="199"/>
      <c r="AZ198" s="199"/>
      <c r="BA198" s="199"/>
      <c r="BB198" s="199"/>
      <c r="BC198" s="199"/>
      <c r="BD198" s="199"/>
      <c r="BE198" s="199"/>
      <c r="BF198" s="199"/>
      <c r="BG198" s="199"/>
      <c r="BH198" s="199"/>
      <c r="BI198" s="199"/>
      <c r="BJ198" s="199"/>
      <c r="BK198" s="199"/>
      <c r="BL198" s="199"/>
      <c r="BM198" s="199"/>
      <c r="BN198" s="199"/>
      <c r="BO198" s="199"/>
      <c r="BP198" s="199"/>
      <c r="BQ198" s="199"/>
      <c r="BR198" s="199"/>
      <c r="BS198" s="199"/>
      <c r="BT198" s="199"/>
      <c r="BU198" s="199"/>
      <c r="BV198" s="199"/>
      <c r="BW198" s="199"/>
      <c r="BX198" s="199"/>
      <c r="BY198" s="199"/>
      <c r="BZ198" s="199"/>
      <c r="CA198" s="199"/>
      <c r="CB198" s="199"/>
      <c r="CC198" s="199"/>
      <c r="CD198" s="199"/>
      <c r="CE198" s="199"/>
      <c r="CF198" s="199"/>
      <c r="CG198" s="199"/>
      <c r="CH198" s="199"/>
      <c r="CI198" s="199"/>
      <c r="CJ198" s="199"/>
      <c r="CK198" s="199"/>
      <c r="CL198" s="199"/>
      <c r="CM198" s="199"/>
      <c r="CN198" s="199"/>
      <c r="CO198" s="199"/>
      <c r="CP198" s="199"/>
      <c r="CQ198" s="199"/>
      <c r="CR198" s="199"/>
      <c r="CS198" s="199"/>
      <c r="CT198" s="199"/>
      <c r="CU198" s="199"/>
      <c r="CV198" s="199"/>
      <c r="CW198" s="199"/>
      <c r="CX198" s="199"/>
      <c r="CY198" s="199"/>
      <c r="CZ198" s="199"/>
      <c r="DA198" s="199"/>
      <c r="DB198" s="199"/>
      <c r="DC198" s="199"/>
      <c r="DD198" s="199"/>
      <c r="DE198" s="199"/>
      <c r="DF198" s="199"/>
      <c r="DG198" s="199"/>
      <c r="DH198" s="199"/>
      <c r="DI198" s="199"/>
      <c r="DJ198" s="199"/>
      <c r="DK198" s="199"/>
      <c r="DL198" s="199"/>
      <c r="DM198" s="199"/>
      <c r="DN198" s="199"/>
      <c r="DO198" s="199"/>
      <c r="DP198" s="199"/>
      <c r="DQ198" s="199"/>
      <c r="DR198" s="199"/>
      <c r="DS198" s="199"/>
      <c r="DT198" s="199"/>
      <c r="DU198" s="199"/>
      <c r="DV198" s="199"/>
      <c r="DW198" s="199"/>
      <c r="DX198" s="199"/>
      <c r="DY198" s="199"/>
      <c r="DZ198" s="199"/>
      <c r="EA198" s="199"/>
      <c r="EB198" s="199"/>
      <c r="EC198" s="199"/>
      <c r="ED198" s="199"/>
      <c r="EE198" s="199"/>
      <c r="EF198" s="199"/>
      <c r="EG198" s="199"/>
      <c r="EH198" s="199"/>
      <c r="EI198" s="199"/>
      <c r="EJ198" s="199"/>
      <c r="EK198" s="199"/>
      <c r="EL198" s="199"/>
      <c r="EM198" s="199"/>
      <c r="EN198" s="199"/>
    </row>
    <row r="199" customFormat="false" ht="15" hidden="false" customHeight="false" outlineLevel="0" collapsed="false">
      <c r="A199" s="0" t="s">
        <v>297</v>
      </c>
      <c r="B199" s="224"/>
      <c r="C199" s="224"/>
      <c r="D199" s="224"/>
      <c r="E199" s="224"/>
      <c r="F199" s="224"/>
      <c r="G199" s="224"/>
      <c r="H199" s="224"/>
      <c r="I199" s="224"/>
      <c r="J199" s="224"/>
      <c r="K199" s="224"/>
      <c r="L199" s="224"/>
      <c r="M199" s="224"/>
      <c r="N199" s="224"/>
      <c r="O199" s="228"/>
      <c r="P199" s="228"/>
      <c r="Q199" s="228"/>
      <c r="R199" s="228"/>
      <c r="S199" s="228"/>
      <c r="T199" s="228"/>
      <c r="U199" s="228"/>
      <c r="V199" s="228"/>
      <c r="W199" s="223"/>
      <c r="X199" s="199"/>
      <c r="Y199" s="199"/>
      <c r="Z199" s="199"/>
      <c r="AA199" s="199"/>
      <c r="AB199" s="199"/>
      <c r="AC199" s="199"/>
      <c r="AD199" s="199"/>
      <c r="AE199" s="199"/>
      <c r="AF199" s="199"/>
      <c r="AG199" s="167"/>
      <c r="AH199" s="199"/>
      <c r="AI199" s="199"/>
      <c r="AP199" s="199"/>
      <c r="AQ199" s="199"/>
      <c r="AR199" s="199"/>
      <c r="AS199" s="199"/>
      <c r="AT199" s="199"/>
      <c r="AU199" s="199"/>
      <c r="AV199" s="199"/>
      <c r="AW199" s="199"/>
      <c r="AX199" s="199"/>
      <c r="AY199" s="199"/>
      <c r="AZ199" s="199"/>
      <c r="BA199" s="199"/>
      <c r="BB199" s="199"/>
      <c r="BC199" s="199"/>
      <c r="BD199" s="199"/>
      <c r="BE199" s="199"/>
      <c r="BF199" s="199"/>
      <c r="BG199" s="199"/>
      <c r="BH199" s="199"/>
      <c r="BI199" s="199"/>
      <c r="BJ199" s="199"/>
      <c r="BK199" s="199"/>
      <c r="BL199" s="199"/>
      <c r="BM199" s="199"/>
      <c r="BN199" s="199"/>
      <c r="BO199" s="199"/>
      <c r="BP199" s="199"/>
      <c r="BQ199" s="199"/>
      <c r="BR199" s="199"/>
      <c r="BS199" s="199"/>
      <c r="BT199" s="199"/>
      <c r="BU199" s="199"/>
      <c r="BV199" s="199"/>
      <c r="BW199" s="199"/>
      <c r="BX199" s="199"/>
      <c r="BY199" s="199"/>
      <c r="BZ199" s="199"/>
      <c r="CA199" s="199"/>
      <c r="CB199" s="199"/>
      <c r="CC199" s="199"/>
      <c r="CD199" s="199"/>
      <c r="CE199" s="199"/>
      <c r="CF199" s="199"/>
      <c r="CG199" s="199"/>
      <c r="CH199" s="199"/>
      <c r="CI199" s="199"/>
      <c r="CJ199" s="199"/>
      <c r="CK199" s="199"/>
      <c r="CL199" s="199"/>
      <c r="CM199" s="199"/>
      <c r="CN199" s="199"/>
      <c r="CO199" s="199"/>
      <c r="CP199" s="199"/>
      <c r="CQ199" s="199"/>
      <c r="CR199" s="199"/>
      <c r="CS199" s="199"/>
      <c r="CT199" s="199"/>
      <c r="CU199" s="199"/>
      <c r="CV199" s="199"/>
      <c r="CW199" s="199"/>
      <c r="CX199" s="199"/>
      <c r="CY199" s="199"/>
      <c r="CZ199" s="199"/>
      <c r="DA199" s="199"/>
      <c r="DB199" s="199"/>
      <c r="DC199" s="199"/>
      <c r="DD199" s="199"/>
      <c r="DE199" s="199"/>
      <c r="DF199" s="199"/>
      <c r="DG199" s="199"/>
      <c r="DH199" s="199"/>
      <c r="DI199" s="199"/>
      <c r="DJ199" s="199"/>
      <c r="DK199" s="199"/>
      <c r="DL199" s="199"/>
      <c r="DM199" s="199"/>
      <c r="DN199" s="199"/>
      <c r="DO199" s="199"/>
      <c r="DP199" s="199"/>
      <c r="DQ199" s="199"/>
      <c r="DR199" s="199"/>
      <c r="DS199" s="199"/>
      <c r="DT199" s="199"/>
      <c r="DU199" s="199"/>
      <c r="DV199" s="199"/>
      <c r="DW199" s="199"/>
      <c r="DX199" s="199"/>
      <c r="DY199" s="199"/>
      <c r="DZ199" s="199"/>
      <c r="EA199" s="199"/>
      <c r="EB199" s="199"/>
      <c r="EC199" s="199"/>
      <c r="ED199" s="199"/>
      <c r="EE199" s="199"/>
      <c r="EF199" s="199"/>
      <c r="EG199" s="199"/>
      <c r="EH199" s="199"/>
      <c r="EI199" s="199"/>
      <c r="EJ199" s="199"/>
      <c r="EK199" s="199"/>
      <c r="EL199" s="199"/>
      <c r="EM199" s="199"/>
      <c r="EN199" s="199"/>
    </row>
    <row r="200" customFormat="false" ht="15" hidden="false" customHeight="false" outlineLevel="0" collapsed="false">
      <c r="A200" s="0" t="s">
        <v>298</v>
      </c>
      <c r="B200" s="224"/>
      <c r="C200" s="224"/>
      <c r="D200" s="224"/>
      <c r="E200" s="224"/>
      <c r="F200" s="224"/>
      <c r="G200" s="224"/>
      <c r="H200" s="224"/>
      <c r="I200" s="224"/>
      <c r="J200" s="224"/>
      <c r="K200" s="224"/>
      <c r="L200" s="224"/>
      <c r="M200" s="224"/>
      <c r="N200" s="224"/>
      <c r="O200" s="228"/>
      <c r="P200" s="228"/>
      <c r="Q200" s="228"/>
      <c r="R200" s="228"/>
      <c r="S200" s="228"/>
      <c r="T200" s="228"/>
      <c r="U200" s="228"/>
      <c r="V200" s="228"/>
      <c r="W200" s="228"/>
      <c r="X200" s="199"/>
      <c r="Y200" s="199"/>
      <c r="Z200" s="199"/>
      <c r="AA200" s="199"/>
      <c r="AB200" s="199"/>
      <c r="AC200" s="199"/>
      <c r="AD200" s="199"/>
      <c r="AE200" s="199"/>
      <c r="AF200" s="199"/>
      <c r="AG200" s="167"/>
      <c r="AH200" s="199"/>
      <c r="AI200" s="199"/>
      <c r="AP200" s="199"/>
      <c r="AQ200" s="199"/>
      <c r="AR200" s="199"/>
      <c r="AS200" s="199"/>
      <c r="AT200" s="199"/>
      <c r="AU200" s="199"/>
      <c r="AV200" s="199"/>
      <c r="AW200" s="199"/>
      <c r="AX200" s="199"/>
      <c r="AY200" s="199"/>
      <c r="AZ200" s="199"/>
      <c r="BA200" s="199"/>
      <c r="BB200" s="199"/>
      <c r="BC200" s="199"/>
      <c r="BD200" s="199"/>
      <c r="BE200" s="199"/>
      <c r="BF200" s="199"/>
      <c r="BG200" s="199"/>
      <c r="BH200" s="199"/>
      <c r="BI200" s="199"/>
      <c r="BJ200" s="199"/>
      <c r="BK200" s="199"/>
      <c r="BL200" s="199"/>
      <c r="BM200" s="199"/>
      <c r="BN200" s="199"/>
      <c r="BO200" s="199"/>
      <c r="BP200" s="199"/>
      <c r="BQ200" s="199"/>
      <c r="BR200" s="199"/>
      <c r="BS200" s="199"/>
      <c r="BT200" s="199"/>
      <c r="BU200" s="199"/>
      <c r="BV200" s="199"/>
      <c r="BW200" s="199"/>
      <c r="BX200" s="199"/>
      <c r="BY200" s="199"/>
      <c r="BZ200" s="199"/>
      <c r="CA200" s="199"/>
      <c r="CB200" s="199"/>
      <c r="CC200" s="199"/>
      <c r="CD200" s="199"/>
      <c r="CE200" s="199"/>
      <c r="CF200" s="199"/>
      <c r="CG200" s="199"/>
      <c r="CH200" s="199"/>
      <c r="CI200" s="199"/>
      <c r="CJ200" s="199"/>
      <c r="CK200" s="199"/>
      <c r="CL200" s="199"/>
      <c r="CM200" s="199"/>
      <c r="CN200" s="199"/>
      <c r="CO200" s="199"/>
      <c r="CP200" s="199"/>
      <c r="CQ200" s="199"/>
      <c r="CR200" s="199"/>
      <c r="CS200" s="199"/>
      <c r="CT200" s="199"/>
      <c r="CU200" s="199"/>
      <c r="CV200" s="199"/>
      <c r="CW200" s="199"/>
      <c r="CX200" s="199"/>
      <c r="CY200" s="199"/>
      <c r="CZ200" s="199"/>
      <c r="DA200" s="199"/>
      <c r="DB200" s="199"/>
      <c r="DC200" s="199"/>
      <c r="DD200" s="199"/>
      <c r="DE200" s="199"/>
      <c r="DF200" s="199"/>
      <c r="DG200" s="199"/>
      <c r="DH200" s="199"/>
      <c r="DI200" s="199"/>
      <c r="DJ200" s="199"/>
      <c r="DK200" s="199"/>
      <c r="DL200" s="199"/>
      <c r="DM200" s="199"/>
      <c r="DN200" s="199"/>
      <c r="DO200" s="199"/>
      <c r="DP200" s="199"/>
      <c r="DQ200" s="199"/>
      <c r="DR200" s="199"/>
      <c r="DS200" s="199"/>
      <c r="DT200" s="199"/>
      <c r="DU200" s="199"/>
      <c r="DV200" s="199"/>
      <c r="DW200" s="199"/>
      <c r="DX200" s="199"/>
      <c r="DY200" s="199"/>
      <c r="DZ200" s="199"/>
      <c r="EA200" s="199"/>
      <c r="EB200" s="199"/>
      <c r="EC200" s="199"/>
      <c r="ED200" s="199"/>
      <c r="EE200" s="199"/>
      <c r="EF200" s="199"/>
      <c r="EG200" s="199"/>
      <c r="EH200" s="199"/>
      <c r="EI200" s="199"/>
      <c r="EJ200" s="199"/>
      <c r="EK200" s="199"/>
      <c r="EL200" s="199"/>
      <c r="EM200" s="199"/>
      <c r="EN200" s="199"/>
    </row>
    <row r="201" customFormat="false" ht="15" hidden="false" customHeight="false" outlineLevel="0" collapsed="false">
      <c r="A201" s="0" t="s">
        <v>299</v>
      </c>
      <c r="B201" s="224"/>
      <c r="C201" s="224"/>
      <c r="D201" s="224"/>
      <c r="E201" s="224"/>
      <c r="F201" s="224"/>
      <c r="G201" s="224"/>
      <c r="H201" s="224"/>
      <c r="I201" s="224"/>
      <c r="J201" s="224"/>
      <c r="K201" s="224"/>
      <c r="L201" s="224"/>
      <c r="M201" s="224"/>
      <c r="N201" s="224"/>
      <c r="O201" s="228"/>
      <c r="P201" s="228"/>
      <c r="Q201" s="228"/>
      <c r="R201" s="228"/>
      <c r="S201" s="228"/>
      <c r="T201" s="228"/>
      <c r="U201" s="228"/>
      <c r="V201" s="228"/>
      <c r="W201" s="228"/>
      <c r="X201" s="199"/>
      <c r="Y201" s="199"/>
      <c r="Z201" s="199"/>
      <c r="AA201" s="199"/>
      <c r="AB201" s="199"/>
      <c r="AC201" s="199"/>
      <c r="AD201" s="199"/>
      <c r="AE201" s="199"/>
      <c r="AF201" s="199"/>
      <c r="AG201" s="167"/>
      <c r="AH201" s="199"/>
      <c r="AI201" s="199"/>
      <c r="AP201" s="199"/>
      <c r="AQ201" s="199"/>
      <c r="AR201" s="199"/>
      <c r="AS201" s="199"/>
      <c r="AT201" s="199"/>
      <c r="AU201" s="199"/>
      <c r="AV201" s="199"/>
      <c r="AW201" s="199"/>
      <c r="AX201" s="199"/>
      <c r="AY201" s="199"/>
      <c r="AZ201" s="199"/>
      <c r="BA201" s="199"/>
      <c r="BB201" s="199"/>
      <c r="BC201" s="199"/>
      <c r="BD201" s="199"/>
      <c r="BE201" s="199"/>
      <c r="BF201" s="199"/>
      <c r="BG201" s="199"/>
      <c r="BH201" s="199"/>
      <c r="BI201" s="199"/>
      <c r="BJ201" s="199"/>
      <c r="BK201" s="199"/>
      <c r="BL201" s="199"/>
      <c r="BM201" s="199"/>
      <c r="BN201" s="199"/>
      <c r="BO201" s="199"/>
      <c r="BP201" s="199"/>
      <c r="BQ201" s="199"/>
      <c r="BR201" s="199"/>
      <c r="BS201" s="199"/>
      <c r="BT201" s="199"/>
      <c r="BU201" s="199"/>
      <c r="BV201" s="199"/>
      <c r="BW201" s="199"/>
      <c r="BX201" s="199"/>
      <c r="BY201" s="199"/>
      <c r="BZ201" s="199"/>
      <c r="CA201" s="199"/>
      <c r="CB201" s="199"/>
      <c r="CC201" s="199"/>
      <c r="CD201" s="199"/>
      <c r="CE201" s="199"/>
      <c r="CF201" s="199"/>
      <c r="CG201" s="199"/>
      <c r="CH201" s="199"/>
      <c r="CI201" s="199"/>
      <c r="CJ201" s="199"/>
      <c r="CK201" s="199"/>
      <c r="CL201" s="199"/>
      <c r="CM201" s="199"/>
      <c r="CN201" s="199"/>
      <c r="CO201" s="199"/>
      <c r="CP201" s="199"/>
      <c r="CQ201" s="199"/>
      <c r="CR201" s="199"/>
      <c r="CS201" s="199"/>
      <c r="CT201" s="199"/>
      <c r="CU201" s="199"/>
      <c r="CV201" s="199"/>
      <c r="CW201" s="199"/>
      <c r="CX201" s="199"/>
      <c r="CY201" s="199"/>
      <c r="CZ201" s="199"/>
      <c r="DA201" s="199"/>
      <c r="DB201" s="199"/>
      <c r="DC201" s="199"/>
      <c r="DD201" s="199"/>
      <c r="DE201" s="199"/>
      <c r="DF201" s="199"/>
      <c r="DG201" s="199"/>
      <c r="DH201" s="199"/>
      <c r="DI201" s="199"/>
      <c r="DJ201" s="199"/>
      <c r="DK201" s="199"/>
      <c r="DL201" s="199"/>
      <c r="DM201" s="199"/>
      <c r="DN201" s="199"/>
      <c r="DO201" s="199"/>
      <c r="DP201" s="199"/>
      <c r="DQ201" s="199"/>
      <c r="DR201" s="199"/>
      <c r="DS201" s="199"/>
      <c r="DT201" s="199"/>
      <c r="DU201" s="199"/>
      <c r="DV201" s="199"/>
      <c r="DW201" s="199"/>
      <c r="DX201" s="199"/>
      <c r="DY201" s="199"/>
      <c r="DZ201" s="199"/>
      <c r="EA201" s="199"/>
      <c r="EB201" s="199"/>
      <c r="EC201" s="199"/>
      <c r="ED201" s="199"/>
      <c r="EE201" s="199"/>
      <c r="EF201" s="199"/>
      <c r="EG201" s="199"/>
      <c r="EH201" s="199"/>
      <c r="EI201" s="199"/>
      <c r="EJ201" s="199"/>
      <c r="EK201" s="199"/>
      <c r="EL201" s="199"/>
      <c r="EM201" s="199"/>
      <c r="EN201" s="199"/>
    </row>
    <row r="202" customFormat="false" ht="15" hidden="false" customHeight="true" outlineLevel="0" collapsed="false">
      <c r="A202" s="224" t="s">
        <v>300</v>
      </c>
      <c r="B202" s="224"/>
      <c r="C202" s="224"/>
      <c r="D202" s="224"/>
      <c r="E202" s="224"/>
      <c r="F202" s="224"/>
      <c r="G202" s="224"/>
      <c r="H202" s="224"/>
      <c r="I202" s="224"/>
      <c r="J202" s="224"/>
      <c r="K202" s="224"/>
      <c r="L202" s="224"/>
      <c r="M202" s="224"/>
      <c r="N202" s="224"/>
      <c r="O202" s="228"/>
      <c r="P202" s="228"/>
      <c r="Q202" s="228"/>
      <c r="R202" s="228"/>
      <c r="S202" s="228"/>
      <c r="T202" s="228"/>
      <c r="U202" s="228"/>
      <c r="V202" s="228"/>
      <c r="W202" s="223"/>
      <c r="X202" s="199"/>
      <c r="Y202" s="199"/>
      <c r="Z202" s="199"/>
      <c r="AA202" s="199"/>
      <c r="AB202" s="199"/>
      <c r="AC202" s="199"/>
      <c r="AD202" s="199"/>
      <c r="AE202" s="199"/>
      <c r="AF202" s="199"/>
      <c r="AG202" s="167"/>
      <c r="AH202" s="199"/>
      <c r="AI202" s="199"/>
      <c r="AP202" s="199"/>
      <c r="AQ202" s="199"/>
      <c r="AR202" s="199"/>
      <c r="AS202" s="199"/>
      <c r="AT202" s="199"/>
      <c r="AU202" s="199"/>
      <c r="AV202" s="199"/>
      <c r="AW202" s="199"/>
      <c r="AX202" s="199"/>
      <c r="AY202" s="199"/>
      <c r="AZ202" s="199"/>
      <c r="BA202" s="199"/>
      <c r="BB202" s="199"/>
      <c r="BC202" s="199"/>
      <c r="BD202" s="199"/>
      <c r="BE202" s="199"/>
      <c r="BF202" s="199"/>
      <c r="BG202" s="199"/>
      <c r="BH202" s="199"/>
      <c r="BI202" s="199"/>
      <c r="BJ202" s="199"/>
      <c r="BK202" s="199"/>
      <c r="BL202" s="199"/>
      <c r="BM202" s="199"/>
      <c r="BN202" s="199"/>
      <c r="BO202" s="199"/>
      <c r="BP202" s="199"/>
      <c r="BQ202" s="199"/>
      <c r="BR202" s="199"/>
      <c r="BS202" s="199"/>
      <c r="BT202" s="199"/>
      <c r="BU202" s="199"/>
      <c r="BV202" s="199"/>
      <c r="BW202" s="199"/>
      <c r="BX202" s="199"/>
      <c r="BY202" s="199"/>
      <c r="BZ202" s="199"/>
      <c r="CA202" s="199"/>
      <c r="CB202" s="199"/>
      <c r="CC202" s="199"/>
      <c r="CD202" s="199"/>
      <c r="CE202" s="199"/>
      <c r="CF202" s="199"/>
      <c r="CG202" s="199"/>
      <c r="CH202" s="199"/>
      <c r="CI202" s="199"/>
      <c r="CJ202" s="199"/>
      <c r="CK202" s="199"/>
      <c r="CL202" s="199"/>
      <c r="CM202" s="199"/>
      <c r="CN202" s="199"/>
      <c r="CO202" s="199"/>
      <c r="CP202" s="199"/>
      <c r="CQ202" s="199"/>
      <c r="CR202" s="199"/>
      <c r="CS202" s="199"/>
      <c r="CT202" s="199"/>
      <c r="CU202" s="199"/>
      <c r="CV202" s="199"/>
      <c r="CW202" s="199"/>
      <c r="CX202" s="199"/>
      <c r="CY202" s="199"/>
      <c r="CZ202" s="199"/>
      <c r="DA202" s="199"/>
      <c r="DB202" s="199"/>
      <c r="DC202" s="199"/>
      <c r="DD202" s="199"/>
      <c r="DE202" s="199"/>
      <c r="DF202" s="199"/>
      <c r="DG202" s="199"/>
      <c r="DH202" s="199"/>
      <c r="DI202" s="199"/>
      <c r="DJ202" s="199"/>
      <c r="DK202" s="199"/>
      <c r="DL202" s="199"/>
      <c r="DM202" s="199"/>
      <c r="DN202" s="199"/>
      <c r="DO202" s="199"/>
      <c r="DP202" s="199"/>
      <c r="DQ202" s="199"/>
      <c r="DR202" s="199"/>
      <c r="DS202" s="199"/>
      <c r="DT202" s="199"/>
      <c r="DU202" s="199"/>
      <c r="DV202" s="199"/>
      <c r="DW202" s="199"/>
      <c r="DX202" s="199"/>
      <c r="DY202" s="199"/>
      <c r="DZ202" s="199"/>
      <c r="EA202" s="199"/>
      <c r="EB202" s="199"/>
      <c r="EC202" s="199"/>
      <c r="ED202" s="199"/>
      <c r="EE202" s="199"/>
      <c r="EF202" s="199"/>
      <c r="EG202" s="199"/>
      <c r="EH202" s="199"/>
      <c r="EI202" s="199"/>
      <c r="EJ202" s="199"/>
      <c r="EK202" s="199"/>
      <c r="EL202" s="199"/>
      <c r="EM202" s="199"/>
      <c r="EN202" s="199"/>
    </row>
    <row r="203" customFormat="false" ht="15" hidden="false" customHeight="false" outlineLevel="0" collapsed="false">
      <c r="A203" s="224" t="s">
        <v>301</v>
      </c>
      <c r="B203" s="224"/>
      <c r="C203" s="224"/>
      <c r="D203" s="224"/>
      <c r="E203" s="224"/>
      <c r="F203" s="224"/>
      <c r="G203" s="224"/>
      <c r="H203" s="229"/>
      <c r="I203" s="229"/>
      <c r="J203" s="229"/>
      <c r="K203" s="229"/>
      <c r="L203" s="229"/>
      <c r="M203" s="229"/>
      <c r="N203" s="229"/>
      <c r="O203" s="227"/>
      <c r="P203" s="227"/>
      <c r="Q203" s="227"/>
      <c r="R203" s="227"/>
      <c r="S203" s="227"/>
      <c r="T203" s="227"/>
      <c r="U203" s="227"/>
      <c r="V203" s="227"/>
      <c r="W203" s="223"/>
      <c r="X203" s="199"/>
      <c r="Y203" s="199"/>
      <c r="Z203" s="199"/>
      <c r="AA203" s="199"/>
      <c r="AB203" s="199"/>
      <c r="AC203" s="199"/>
      <c r="AD203" s="199"/>
      <c r="AE203" s="199"/>
      <c r="AF203" s="199"/>
      <c r="AG203" s="167"/>
      <c r="AH203" s="199"/>
      <c r="AI203" s="199"/>
      <c r="AP203" s="199"/>
      <c r="AQ203" s="199"/>
      <c r="AR203" s="199"/>
      <c r="AS203" s="199"/>
      <c r="AT203" s="199"/>
      <c r="AU203" s="199"/>
      <c r="AV203" s="199"/>
      <c r="AW203" s="199"/>
      <c r="AX203" s="199"/>
      <c r="AY203" s="199"/>
      <c r="AZ203" s="199"/>
      <c r="BA203" s="199"/>
      <c r="BB203" s="199"/>
      <c r="BC203" s="199"/>
      <c r="BD203" s="199"/>
      <c r="BE203" s="199"/>
      <c r="BF203" s="199"/>
      <c r="BG203" s="199"/>
      <c r="BH203" s="199"/>
      <c r="BI203" s="199"/>
      <c r="BJ203" s="199"/>
      <c r="BK203" s="199"/>
      <c r="BL203" s="199"/>
      <c r="BM203" s="199"/>
      <c r="BN203" s="199"/>
      <c r="BO203" s="199"/>
      <c r="BP203" s="199"/>
      <c r="BQ203" s="199"/>
      <c r="BR203" s="199"/>
      <c r="BS203" s="199"/>
      <c r="BT203" s="199"/>
      <c r="BU203" s="199"/>
      <c r="BV203" s="199"/>
      <c r="BW203" s="199"/>
      <c r="BX203" s="199"/>
      <c r="BY203" s="199"/>
      <c r="BZ203" s="199"/>
      <c r="CA203" s="199"/>
      <c r="CB203" s="199"/>
      <c r="CC203" s="199"/>
      <c r="CD203" s="199"/>
      <c r="CE203" s="199"/>
      <c r="CF203" s="199"/>
      <c r="CG203" s="199"/>
      <c r="CH203" s="199"/>
      <c r="CI203" s="199"/>
      <c r="CJ203" s="199"/>
      <c r="CK203" s="199"/>
      <c r="CL203" s="199"/>
      <c r="CM203" s="199"/>
      <c r="CN203" s="199"/>
      <c r="CO203" s="199"/>
      <c r="CP203" s="199"/>
      <c r="CQ203" s="199"/>
      <c r="CR203" s="199"/>
      <c r="CS203" s="199"/>
      <c r="CT203" s="199"/>
      <c r="CU203" s="199"/>
      <c r="CV203" s="199"/>
      <c r="CW203" s="199"/>
      <c r="CX203" s="199"/>
      <c r="CY203" s="199"/>
      <c r="CZ203" s="199"/>
      <c r="DA203" s="199"/>
      <c r="DB203" s="199"/>
      <c r="DC203" s="199"/>
      <c r="DD203" s="199"/>
      <c r="DE203" s="199"/>
      <c r="DF203" s="199"/>
      <c r="DG203" s="199"/>
      <c r="DH203" s="199"/>
      <c r="DI203" s="199"/>
      <c r="DJ203" s="199"/>
      <c r="DK203" s="199"/>
      <c r="DL203" s="199"/>
      <c r="DM203" s="199"/>
      <c r="DN203" s="199"/>
      <c r="DO203" s="199"/>
      <c r="DP203" s="199"/>
      <c r="DQ203" s="199"/>
      <c r="DR203" s="199"/>
      <c r="DS203" s="199"/>
      <c r="DT203" s="199"/>
      <c r="DU203" s="199"/>
      <c r="DV203" s="199"/>
      <c r="DW203" s="199"/>
      <c r="DX203" s="199"/>
      <c r="DY203" s="199"/>
      <c r="DZ203" s="199"/>
      <c r="EA203" s="199"/>
      <c r="EB203" s="199"/>
      <c r="EC203" s="199"/>
      <c r="ED203" s="199"/>
      <c r="EE203" s="199"/>
      <c r="EF203" s="199"/>
      <c r="EG203" s="199"/>
      <c r="EH203" s="199"/>
      <c r="EI203" s="199"/>
      <c r="EJ203" s="199"/>
      <c r="EK203" s="199"/>
      <c r="EL203" s="199"/>
    </row>
    <row r="204" customFormat="false" ht="15" hidden="false" customHeight="true" outlineLevel="0" collapsed="false">
      <c r="A204" s="230" t="s">
        <v>302</v>
      </c>
      <c r="B204" s="224"/>
      <c r="C204" s="224"/>
      <c r="D204" s="224"/>
      <c r="E204" s="224"/>
      <c r="F204" s="224"/>
      <c r="G204" s="224"/>
      <c r="H204" s="224"/>
      <c r="I204" s="224"/>
      <c r="J204" s="224"/>
      <c r="K204" s="224"/>
      <c r="L204" s="224"/>
      <c r="M204" s="224"/>
      <c r="N204" s="224"/>
      <c r="O204" s="228"/>
      <c r="P204" s="228"/>
      <c r="Q204" s="228"/>
      <c r="R204" s="228"/>
      <c r="S204" s="228"/>
      <c r="T204" s="228"/>
      <c r="U204" s="228"/>
      <c r="V204" s="228"/>
      <c r="W204" s="228"/>
      <c r="X204" s="199"/>
      <c r="Y204" s="199"/>
      <c r="Z204" s="199"/>
      <c r="AA204" s="199"/>
      <c r="AB204" s="199"/>
      <c r="AC204" s="199"/>
      <c r="AD204" s="199"/>
      <c r="AE204" s="199"/>
      <c r="AF204" s="199"/>
      <c r="AG204" s="167"/>
      <c r="AH204" s="199"/>
      <c r="AI204" s="199"/>
      <c r="AP204" s="199"/>
      <c r="AQ204" s="199"/>
      <c r="AR204" s="199"/>
      <c r="AS204" s="199"/>
      <c r="AT204" s="199"/>
      <c r="AU204" s="199"/>
      <c r="AV204" s="199"/>
      <c r="AW204" s="199"/>
      <c r="AX204" s="199"/>
      <c r="AY204" s="199"/>
      <c r="AZ204" s="199"/>
      <c r="BA204" s="199"/>
      <c r="BB204" s="199"/>
      <c r="BC204" s="199"/>
      <c r="BD204" s="199"/>
      <c r="BE204" s="199"/>
      <c r="BF204" s="199"/>
      <c r="BG204" s="199"/>
      <c r="BH204" s="199"/>
      <c r="BI204" s="199"/>
      <c r="BJ204" s="199"/>
      <c r="BK204" s="199"/>
      <c r="BL204" s="199"/>
      <c r="BM204" s="199"/>
      <c r="BN204" s="199"/>
      <c r="BO204" s="199"/>
      <c r="BP204" s="199"/>
      <c r="BQ204" s="199"/>
      <c r="BR204" s="199"/>
      <c r="BS204" s="199"/>
      <c r="BT204" s="199"/>
      <c r="BU204" s="199"/>
      <c r="BV204" s="199"/>
      <c r="BW204" s="199"/>
      <c r="BX204" s="199"/>
      <c r="BY204" s="199"/>
      <c r="BZ204" s="199"/>
      <c r="CA204" s="199"/>
      <c r="CB204" s="199"/>
      <c r="CC204" s="199"/>
      <c r="CD204" s="199"/>
      <c r="CE204" s="199"/>
      <c r="CF204" s="199"/>
      <c r="CG204" s="199"/>
      <c r="CH204" s="199"/>
      <c r="CI204" s="199"/>
      <c r="CJ204" s="199"/>
      <c r="CK204" s="199"/>
      <c r="CL204" s="199"/>
      <c r="CM204" s="199"/>
      <c r="CN204" s="199"/>
      <c r="CO204" s="199"/>
      <c r="CP204" s="199"/>
      <c r="CQ204" s="199"/>
      <c r="CR204" s="199"/>
      <c r="CS204" s="199"/>
      <c r="CT204" s="199"/>
      <c r="CU204" s="199"/>
      <c r="CV204" s="199"/>
      <c r="CW204" s="199"/>
      <c r="CX204" s="199"/>
      <c r="CY204" s="199"/>
      <c r="CZ204" s="199"/>
      <c r="DA204" s="199"/>
      <c r="DB204" s="199"/>
      <c r="DC204" s="199"/>
      <c r="DD204" s="199"/>
      <c r="DE204" s="199"/>
      <c r="DF204" s="199"/>
      <c r="DG204" s="199"/>
      <c r="DH204" s="199"/>
      <c r="DI204" s="199"/>
      <c r="DJ204" s="199"/>
      <c r="DK204" s="199"/>
      <c r="DL204" s="199"/>
      <c r="DM204" s="199"/>
      <c r="DN204" s="199"/>
      <c r="DO204" s="199"/>
      <c r="DP204" s="199"/>
      <c r="DQ204" s="199"/>
      <c r="DR204" s="199"/>
      <c r="DS204" s="199"/>
      <c r="DT204" s="199"/>
      <c r="DU204" s="199"/>
      <c r="DV204" s="199"/>
      <c r="DW204" s="199"/>
      <c r="DX204" s="199"/>
      <c r="DY204" s="199"/>
      <c r="DZ204" s="199"/>
      <c r="EA204" s="199"/>
      <c r="EB204" s="199"/>
      <c r="EC204" s="199"/>
      <c r="ED204" s="199"/>
      <c r="EE204" s="199"/>
      <c r="EF204" s="199"/>
      <c r="EG204" s="199"/>
      <c r="EH204" s="199"/>
      <c r="EI204" s="199"/>
      <c r="EJ204" s="199"/>
      <c r="EK204" s="199"/>
      <c r="EL204" s="199"/>
    </row>
    <row r="205" customFormat="false" ht="15" hidden="false" customHeight="true" outlineLevel="0" collapsed="false">
      <c r="A205" s="231" t="s">
        <v>303</v>
      </c>
      <c r="B205" s="232"/>
      <c r="C205" s="232"/>
      <c r="D205" s="232"/>
      <c r="E205" s="232"/>
      <c r="F205" s="232"/>
      <c r="G205" s="232"/>
      <c r="H205" s="227"/>
      <c r="I205" s="227"/>
      <c r="J205" s="227"/>
      <c r="K205" s="227"/>
      <c r="L205" s="227"/>
      <c r="M205" s="227"/>
      <c r="N205" s="227"/>
      <c r="O205" s="227"/>
      <c r="P205" s="227"/>
      <c r="Q205" s="227"/>
      <c r="R205" s="227"/>
      <c r="S205" s="227"/>
      <c r="T205" s="227"/>
      <c r="U205" s="227"/>
      <c r="V205" s="227"/>
      <c r="W205" s="223"/>
      <c r="X205" s="199"/>
      <c r="Y205" s="199"/>
      <c r="Z205" s="199"/>
      <c r="AA205" s="199"/>
      <c r="AB205" s="199"/>
      <c r="AC205" s="199"/>
      <c r="AD205" s="199"/>
      <c r="AE205" s="199"/>
      <c r="AF205" s="199"/>
      <c r="AG205" s="167"/>
      <c r="AH205" s="199"/>
      <c r="AI205" s="199"/>
      <c r="AP205" s="199"/>
      <c r="AQ205" s="199"/>
      <c r="AR205" s="199"/>
      <c r="AS205" s="199"/>
      <c r="AT205" s="199"/>
      <c r="AU205" s="199"/>
      <c r="AV205" s="199"/>
      <c r="AW205" s="199"/>
      <c r="AX205" s="199"/>
      <c r="AY205" s="199"/>
      <c r="AZ205" s="199"/>
      <c r="BA205" s="199"/>
      <c r="BB205" s="199"/>
      <c r="BC205" s="199"/>
      <c r="BD205" s="199"/>
      <c r="BE205" s="199"/>
      <c r="BF205" s="199"/>
      <c r="BG205" s="199"/>
      <c r="BH205" s="199"/>
      <c r="BI205" s="199"/>
      <c r="BJ205" s="199"/>
      <c r="BK205" s="199"/>
      <c r="BL205" s="199"/>
      <c r="BM205" s="199"/>
      <c r="BN205" s="199"/>
      <c r="BO205" s="199"/>
      <c r="BP205" s="199"/>
      <c r="BQ205" s="199"/>
      <c r="BR205" s="199"/>
      <c r="BS205" s="199"/>
      <c r="BT205" s="199"/>
      <c r="BU205" s="199"/>
      <c r="BV205" s="199"/>
      <c r="BW205" s="199"/>
      <c r="BX205" s="199"/>
      <c r="BY205" s="199"/>
      <c r="BZ205" s="199"/>
      <c r="CA205" s="199"/>
      <c r="CB205" s="199"/>
      <c r="CC205" s="199"/>
      <c r="CD205" s="199"/>
      <c r="CE205" s="199"/>
      <c r="CF205" s="199"/>
      <c r="CG205" s="199"/>
      <c r="CH205" s="199"/>
      <c r="CI205" s="199"/>
      <c r="CJ205" s="199"/>
      <c r="CK205" s="199"/>
      <c r="CL205" s="199"/>
      <c r="CM205" s="199"/>
      <c r="CN205" s="199"/>
      <c r="CO205" s="199"/>
      <c r="CP205" s="199"/>
      <c r="CQ205" s="199"/>
      <c r="CR205" s="199"/>
      <c r="CS205" s="199"/>
      <c r="CT205" s="199"/>
      <c r="CU205" s="199"/>
      <c r="CV205" s="199"/>
      <c r="CW205" s="199"/>
      <c r="CX205" s="199"/>
      <c r="CY205" s="199"/>
      <c r="CZ205" s="199"/>
      <c r="DA205" s="199"/>
      <c r="DB205" s="199"/>
      <c r="DC205" s="199"/>
      <c r="DD205" s="199"/>
      <c r="DE205" s="199"/>
      <c r="DF205" s="199"/>
      <c r="DG205" s="199"/>
      <c r="DH205" s="199"/>
      <c r="DI205" s="199"/>
      <c r="DJ205" s="199"/>
      <c r="DK205" s="199"/>
      <c r="DL205" s="199"/>
      <c r="DM205" s="199"/>
      <c r="DN205" s="199"/>
      <c r="DO205" s="199"/>
      <c r="DP205" s="199"/>
      <c r="DQ205" s="199"/>
      <c r="DR205" s="199"/>
      <c r="DS205" s="199"/>
      <c r="DT205" s="199"/>
      <c r="DU205" s="199"/>
      <c r="DV205" s="199"/>
      <c r="DW205" s="199"/>
      <c r="DX205" s="199"/>
      <c r="DY205" s="199"/>
      <c r="DZ205" s="199"/>
      <c r="EA205" s="199"/>
      <c r="EB205" s="199"/>
      <c r="EC205" s="199"/>
      <c r="ED205" s="199"/>
      <c r="EE205" s="199"/>
      <c r="EF205" s="199"/>
      <c r="EG205" s="199"/>
      <c r="EH205" s="199"/>
      <c r="EI205" s="199"/>
      <c r="EJ205" s="199"/>
      <c r="EK205" s="199"/>
      <c r="EL205" s="199"/>
    </row>
    <row r="206" customFormat="false" ht="15" hidden="false" customHeight="true" outlineLevel="0" collapsed="false">
      <c r="B206" s="231"/>
      <c r="C206" s="231"/>
      <c r="D206" s="231"/>
      <c r="E206" s="231"/>
      <c r="F206" s="231"/>
      <c r="G206" s="231"/>
      <c r="H206" s="223"/>
      <c r="I206" s="223"/>
      <c r="J206" s="223"/>
      <c r="K206" s="223"/>
      <c r="L206" s="223"/>
      <c r="M206" s="223"/>
      <c r="N206" s="223"/>
      <c r="O206" s="223"/>
      <c r="P206" s="223"/>
      <c r="Q206" s="223"/>
      <c r="R206" s="223"/>
      <c r="S206" s="223"/>
      <c r="T206" s="223"/>
      <c r="U206" s="223"/>
      <c r="V206" s="223"/>
      <c r="W206" s="223"/>
      <c r="X206" s="199"/>
      <c r="Y206" s="199"/>
      <c r="Z206" s="199"/>
      <c r="AA206" s="199"/>
      <c r="AB206" s="199"/>
      <c r="AC206" s="199"/>
      <c r="AD206" s="199"/>
      <c r="AE206" s="199"/>
      <c r="AF206" s="199"/>
      <c r="AG206" s="167"/>
      <c r="AH206" s="199"/>
      <c r="AI206" s="199"/>
      <c r="AP206" s="199"/>
      <c r="AQ206" s="199"/>
      <c r="AR206" s="199"/>
      <c r="AS206" s="199"/>
      <c r="AT206" s="199"/>
      <c r="AU206" s="199"/>
      <c r="AV206" s="199"/>
      <c r="AW206" s="199"/>
      <c r="AX206" s="199"/>
      <c r="AY206" s="199"/>
      <c r="AZ206" s="199"/>
      <c r="BA206" s="199"/>
      <c r="BB206" s="199"/>
      <c r="BC206" s="199"/>
      <c r="BD206" s="199"/>
      <c r="BE206" s="199"/>
      <c r="BF206" s="199"/>
      <c r="BG206" s="199"/>
      <c r="BH206" s="199"/>
      <c r="BI206" s="199"/>
      <c r="BJ206" s="199"/>
      <c r="BK206" s="199"/>
      <c r="BL206" s="199"/>
      <c r="BM206" s="199"/>
      <c r="BN206" s="199"/>
      <c r="BO206" s="199"/>
      <c r="BP206" s="199"/>
      <c r="BQ206" s="199"/>
      <c r="BR206" s="199"/>
      <c r="BS206" s="199"/>
      <c r="BT206" s="199"/>
      <c r="BU206" s="199"/>
      <c r="BV206" s="199"/>
      <c r="BW206" s="199"/>
      <c r="BX206" s="199"/>
      <c r="BY206" s="199"/>
      <c r="BZ206" s="199"/>
      <c r="CA206" s="199"/>
      <c r="CB206" s="199"/>
      <c r="CC206" s="199"/>
      <c r="CD206" s="199"/>
      <c r="CE206" s="199"/>
      <c r="CF206" s="199"/>
      <c r="CG206" s="199"/>
      <c r="CH206" s="199"/>
      <c r="CI206" s="199"/>
      <c r="CJ206" s="199"/>
      <c r="CK206" s="199"/>
      <c r="CL206" s="199"/>
      <c r="CM206" s="199"/>
      <c r="CN206" s="199"/>
      <c r="CO206" s="199"/>
      <c r="CP206" s="199"/>
      <c r="CQ206" s="199"/>
      <c r="CR206" s="199"/>
      <c r="CS206" s="199"/>
      <c r="CT206" s="199"/>
      <c r="CU206" s="199"/>
      <c r="CV206" s="199"/>
      <c r="CW206" s="199"/>
      <c r="CX206" s="199"/>
      <c r="CY206" s="199"/>
      <c r="CZ206" s="199"/>
      <c r="DA206" s="199"/>
      <c r="DB206" s="199"/>
      <c r="DC206" s="199"/>
      <c r="DD206" s="199"/>
      <c r="DE206" s="199"/>
      <c r="DF206" s="199"/>
      <c r="DG206" s="199"/>
      <c r="DH206" s="199"/>
      <c r="DI206" s="199"/>
      <c r="DJ206" s="199"/>
      <c r="DK206" s="199"/>
      <c r="DL206" s="199"/>
      <c r="DM206" s="199"/>
      <c r="DN206" s="199"/>
      <c r="DO206" s="199"/>
      <c r="DP206" s="199"/>
      <c r="DQ206" s="199"/>
      <c r="DR206" s="199"/>
      <c r="DS206" s="199"/>
      <c r="DT206" s="199"/>
      <c r="DU206" s="199"/>
      <c r="DV206" s="199"/>
      <c r="DW206" s="199"/>
      <c r="DX206" s="199"/>
      <c r="DY206" s="199"/>
      <c r="DZ206" s="199"/>
      <c r="EA206" s="199"/>
      <c r="EB206" s="199"/>
      <c r="EC206" s="199"/>
      <c r="ED206" s="199"/>
      <c r="EE206" s="199"/>
      <c r="EF206" s="199"/>
      <c r="EG206" s="199"/>
      <c r="EH206" s="199"/>
      <c r="EI206" s="199"/>
      <c r="EJ206" s="199"/>
      <c r="EK206" s="199"/>
      <c r="EL206" s="199"/>
    </row>
    <row r="207" customFormat="false" ht="15" hidden="false" customHeight="true" outlineLevel="0" collapsed="false">
      <c r="B207" s="233"/>
      <c r="C207" s="233"/>
      <c r="D207" s="233"/>
      <c r="E207" s="233"/>
      <c r="F207" s="233"/>
      <c r="G207" s="233"/>
      <c r="H207" s="188"/>
      <c r="I207" s="188"/>
      <c r="J207" s="188"/>
      <c r="K207" s="188"/>
      <c r="L207" s="188"/>
      <c r="M207" s="188"/>
      <c r="N207" s="188"/>
      <c r="O207" s="188"/>
      <c r="P207" s="188"/>
      <c r="Q207" s="188"/>
      <c r="R207" s="188"/>
      <c r="S207" s="188"/>
      <c r="T207" s="188"/>
      <c r="U207" s="188"/>
      <c r="V207" s="188"/>
      <c r="W207" s="188"/>
      <c r="X207" s="199"/>
      <c r="Y207" s="199"/>
      <c r="Z207" s="199"/>
      <c r="AA207" s="199"/>
      <c r="AB207" s="199"/>
      <c r="AC207" s="199"/>
      <c r="AD207" s="199"/>
      <c r="AE207" s="199"/>
      <c r="AF207" s="199"/>
      <c r="AG207" s="167"/>
      <c r="AH207" s="199"/>
      <c r="AI207" s="199"/>
      <c r="AP207" s="199"/>
      <c r="AQ207" s="199"/>
      <c r="AR207" s="199"/>
      <c r="AS207" s="199"/>
      <c r="AT207" s="199"/>
      <c r="AU207" s="199"/>
      <c r="AV207" s="199"/>
      <c r="AW207" s="199"/>
      <c r="AX207" s="199"/>
      <c r="AY207" s="199"/>
      <c r="AZ207" s="199"/>
      <c r="BA207" s="199"/>
      <c r="BB207" s="199"/>
      <c r="BC207" s="199"/>
      <c r="BD207" s="199"/>
      <c r="BE207" s="199"/>
      <c r="BF207" s="199"/>
      <c r="BG207" s="199"/>
      <c r="BH207" s="199"/>
      <c r="BI207" s="199"/>
      <c r="BJ207" s="199"/>
      <c r="BK207" s="199"/>
      <c r="BL207" s="199"/>
      <c r="BM207" s="199"/>
      <c r="BN207" s="199"/>
      <c r="BO207" s="199"/>
      <c r="BP207" s="199"/>
      <c r="BQ207" s="199"/>
      <c r="BR207" s="199"/>
      <c r="BS207" s="199"/>
      <c r="BT207" s="199"/>
      <c r="BU207" s="199"/>
      <c r="BV207" s="199"/>
      <c r="BW207" s="199"/>
      <c r="BX207" s="199"/>
      <c r="BY207" s="199"/>
      <c r="BZ207" s="199"/>
      <c r="CA207" s="199"/>
      <c r="CB207" s="199"/>
      <c r="CC207" s="199"/>
      <c r="CD207" s="199"/>
      <c r="CE207" s="199"/>
      <c r="CF207" s="199"/>
      <c r="CG207" s="199"/>
      <c r="CH207" s="199"/>
      <c r="CI207" s="199"/>
      <c r="CJ207" s="199"/>
      <c r="CK207" s="199"/>
      <c r="CL207" s="199"/>
      <c r="CM207" s="199"/>
      <c r="CN207" s="199"/>
      <c r="CO207" s="199"/>
      <c r="CP207" s="199"/>
      <c r="CQ207" s="199"/>
      <c r="CR207" s="199"/>
      <c r="CS207" s="199"/>
      <c r="CT207" s="199"/>
      <c r="CU207" s="199"/>
      <c r="CV207" s="199"/>
      <c r="CW207" s="199"/>
      <c r="CX207" s="199"/>
      <c r="CY207" s="199"/>
      <c r="CZ207" s="199"/>
      <c r="DA207" s="199"/>
      <c r="DB207" s="199"/>
      <c r="DC207" s="199"/>
      <c r="DD207" s="199"/>
      <c r="DE207" s="199"/>
      <c r="DF207" s="199"/>
      <c r="DG207" s="199"/>
      <c r="DH207" s="199"/>
      <c r="DI207" s="199"/>
      <c r="DJ207" s="199"/>
      <c r="DK207" s="199"/>
      <c r="DL207" s="199"/>
      <c r="DM207" s="199"/>
      <c r="DN207" s="199"/>
      <c r="DO207" s="199"/>
      <c r="DP207" s="199"/>
      <c r="DQ207" s="199"/>
      <c r="DR207" s="199"/>
      <c r="DS207" s="199"/>
      <c r="DT207" s="199"/>
      <c r="DU207" s="199"/>
      <c r="DV207" s="199"/>
      <c r="DW207" s="199"/>
      <c r="DX207" s="199"/>
      <c r="DY207" s="199"/>
      <c r="DZ207" s="199"/>
      <c r="EA207" s="199"/>
      <c r="EB207" s="199"/>
      <c r="EC207" s="199"/>
      <c r="ED207" s="199"/>
      <c r="EE207" s="199"/>
      <c r="EF207" s="199"/>
      <c r="EG207" s="199"/>
      <c r="EH207" s="199"/>
      <c r="EI207" s="199"/>
      <c r="EJ207" s="199"/>
      <c r="EK207" s="199"/>
      <c r="EL207" s="199"/>
    </row>
    <row r="208" customFormat="false" ht="15" hidden="false" customHeight="false" outlineLevel="0" collapsed="false">
      <c r="A208" s="234" t="s">
        <v>304</v>
      </c>
      <c r="B208" s="233"/>
      <c r="C208" s="233"/>
      <c r="D208" s="233"/>
      <c r="E208" s="233"/>
      <c r="F208" s="233"/>
      <c r="G208" s="233"/>
      <c r="H208" s="188"/>
      <c r="I208" s="188"/>
      <c r="J208" s="188"/>
      <c r="K208" s="188"/>
      <c r="L208" s="188"/>
      <c r="M208" s="188"/>
      <c r="N208" s="188"/>
      <c r="O208" s="188"/>
      <c r="P208" s="188"/>
      <c r="Q208" s="188"/>
      <c r="R208" s="188"/>
      <c r="S208" s="188"/>
      <c r="T208" s="188"/>
      <c r="U208" s="188"/>
      <c r="V208" s="188"/>
      <c r="W208" s="188"/>
      <c r="X208" s="199"/>
      <c r="Y208" s="199"/>
      <c r="Z208" s="199"/>
      <c r="AA208" s="199"/>
      <c r="AB208" s="199"/>
      <c r="AC208" s="199"/>
      <c r="AD208" s="199"/>
      <c r="AE208" s="199"/>
      <c r="AF208" s="199"/>
      <c r="AG208" s="167"/>
      <c r="AH208" s="199"/>
      <c r="AI208" s="199"/>
      <c r="AP208" s="199"/>
      <c r="AQ208" s="199"/>
      <c r="AR208" s="199"/>
      <c r="AS208" s="199"/>
      <c r="AT208" s="199"/>
      <c r="AU208" s="199"/>
      <c r="AV208" s="199"/>
      <c r="AW208" s="199"/>
      <c r="AX208" s="199"/>
      <c r="AY208" s="199"/>
      <c r="AZ208" s="199"/>
      <c r="BA208" s="199"/>
      <c r="BB208" s="199"/>
      <c r="BC208" s="199"/>
      <c r="BD208" s="199"/>
      <c r="BE208" s="199"/>
      <c r="BF208" s="199"/>
      <c r="BG208" s="199"/>
      <c r="BH208" s="199"/>
      <c r="BI208" s="199"/>
      <c r="BJ208" s="199"/>
      <c r="BK208" s="199"/>
      <c r="BL208" s="199"/>
      <c r="BM208" s="199"/>
      <c r="BN208" s="199"/>
      <c r="BO208" s="199"/>
      <c r="BP208" s="199"/>
      <c r="BQ208" s="199"/>
      <c r="BR208" s="199"/>
      <c r="BS208" s="199"/>
      <c r="BT208" s="199"/>
      <c r="BU208" s="199"/>
      <c r="BV208" s="199"/>
      <c r="BW208" s="199"/>
      <c r="BX208" s="199"/>
      <c r="BY208" s="199"/>
      <c r="BZ208" s="199"/>
      <c r="CA208" s="199"/>
      <c r="CB208" s="199"/>
      <c r="CC208" s="199"/>
      <c r="CD208" s="199"/>
      <c r="CE208" s="199"/>
      <c r="CF208" s="199"/>
      <c r="CG208" s="199"/>
      <c r="CH208" s="199"/>
      <c r="CI208" s="199"/>
      <c r="CJ208" s="199"/>
      <c r="CK208" s="199"/>
      <c r="CL208" s="199"/>
      <c r="CM208" s="199"/>
      <c r="CN208" s="199"/>
      <c r="CO208" s="199"/>
      <c r="CP208" s="199"/>
      <c r="CQ208" s="199"/>
      <c r="CR208" s="199"/>
      <c r="CS208" s="199"/>
      <c r="CT208" s="199"/>
      <c r="CU208" s="199"/>
      <c r="CV208" s="199"/>
      <c r="CW208" s="199"/>
      <c r="CX208" s="199"/>
      <c r="CY208" s="199"/>
      <c r="CZ208" s="199"/>
      <c r="DA208" s="199"/>
      <c r="DB208" s="199"/>
      <c r="DC208" s="199"/>
      <c r="DD208" s="199"/>
      <c r="DE208" s="199"/>
      <c r="DF208" s="199"/>
      <c r="DG208" s="199"/>
      <c r="DH208" s="199"/>
      <c r="DI208" s="199"/>
      <c r="DJ208" s="199"/>
      <c r="DK208" s="199"/>
      <c r="DL208" s="199"/>
      <c r="DM208" s="199"/>
      <c r="DN208" s="199"/>
      <c r="DO208" s="199"/>
      <c r="DP208" s="199"/>
      <c r="DQ208" s="199"/>
      <c r="DR208" s="199"/>
      <c r="DS208" s="199"/>
      <c r="DT208" s="199"/>
      <c r="DU208" s="199"/>
      <c r="DV208" s="199"/>
      <c r="DW208" s="199"/>
      <c r="DX208" s="199"/>
      <c r="DY208" s="199"/>
      <c r="DZ208" s="199"/>
      <c r="EA208" s="199"/>
      <c r="EB208" s="199"/>
      <c r="EC208" s="199"/>
      <c r="ED208" s="199"/>
      <c r="EE208" s="199"/>
      <c r="EF208" s="199"/>
      <c r="EG208" s="199"/>
      <c r="EH208" s="199"/>
      <c r="EI208" s="199"/>
      <c r="EJ208" s="199"/>
      <c r="EK208" s="199"/>
      <c r="EL208" s="199"/>
    </row>
    <row r="209" customFormat="false" ht="15" hidden="false" customHeight="false" outlineLevel="0" collapsed="false">
      <c r="A209" s="234" t="s">
        <v>305</v>
      </c>
      <c r="B209" s="233"/>
      <c r="C209" s="233"/>
      <c r="D209" s="233"/>
      <c r="E209" s="233"/>
      <c r="F209" s="233"/>
      <c r="G209" s="233"/>
      <c r="H209" s="188"/>
      <c r="I209" s="188"/>
      <c r="J209" s="188"/>
      <c r="K209" s="188"/>
      <c r="L209" s="188"/>
      <c r="M209" s="188"/>
      <c r="N209" s="188"/>
      <c r="O209" s="188"/>
      <c r="P209" s="188"/>
      <c r="Q209" s="188"/>
      <c r="R209" s="188"/>
      <c r="S209" s="188"/>
      <c r="T209" s="188"/>
      <c r="U209" s="188"/>
      <c r="V209" s="188"/>
      <c r="W209" s="188"/>
      <c r="X209" s="199"/>
      <c r="Y209" s="199"/>
      <c r="Z209" s="199"/>
      <c r="AA209" s="199"/>
      <c r="AB209" s="199"/>
      <c r="AC209" s="199"/>
      <c r="AG209" s="167"/>
      <c r="AH209" s="199"/>
      <c r="AI209" s="199"/>
      <c r="AP209" s="199"/>
      <c r="AQ209" s="199"/>
      <c r="AR209" s="199"/>
      <c r="AS209" s="199"/>
      <c r="AT209" s="199"/>
      <c r="AU209" s="199"/>
      <c r="AV209" s="199"/>
      <c r="AW209" s="199"/>
      <c r="AX209" s="199"/>
      <c r="AY209" s="199"/>
      <c r="AZ209" s="199"/>
      <c r="BA209" s="199"/>
      <c r="BB209" s="199"/>
      <c r="BC209" s="199"/>
      <c r="BD209" s="199"/>
      <c r="BE209" s="199"/>
      <c r="BF209" s="199"/>
      <c r="BG209" s="199"/>
      <c r="BH209" s="199"/>
      <c r="BI209" s="199"/>
      <c r="BJ209" s="199"/>
      <c r="BK209" s="199"/>
      <c r="BL209" s="199"/>
      <c r="BM209" s="199"/>
      <c r="BN209" s="199"/>
      <c r="BO209" s="199"/>
      <c r="BP209" s="199"/>
      <c r="BQ209" s="199"/>
      <c r="BR209" s="199"/>
      <c r="BS209" s="199"/>
      <c r="BT209" s="199"/>
      <c r="BU209" s="199"/>
      <c r="BV209" s="199"/>
      <c r="BW209" s="199"/>
      <c r="BX209" s="199"/>
      <c r="BY209" s="199"/>
      <c r="BZ209" s="199"/>
      <c r="CA209" s="199"/>
      <c r="CB209" s="199"/>
      <c r="CC209" s="199"/>
      <c r="CD209" s="199"/>
      <c r="CE209" s="199"/>
      <c r="CF209" s="199"/>
      <c r="CG209" s="199"/>
      <c r="CH209" s="199"/>
      <c r="CI209" s="199"/>
      <c r="CJ209" s="199"/>
      <c r="CK209" s="199"/>
      <c r="CL209" s="199"/>
      <c r="CM209" s="199"/>
      <c r="CN209" s="199"/>
      <c r="CO209" s="199"/>
      <c r="CP209" s="199"/>
      <c r="CQ209" s="199"/>
      <c r="CR209" s="199"/>
      <c r="CS209" s="199"/>
      <c r="CT209" s="199"/>
      <c r="CU209" s="199"/>
      <c r="CV209" s="199"/>
      <c r="CW209" s="199"/>
      <c r="CX209" s="199"/>
      <c r="CY209" s="199"/>
      <c r="CZ209" s="199"/>
      <c r="DA209" s="199"/>
      <c r="DB209" s="199"/>
      <c r="DC209" s="199"/>
      <c r="DD209" s="199"/>
      <c r="DE209" s="199"/>
      <c r="DF209" s="199"/>
      <c r="DG209" s="199"/>
      <c r="DH209" s="199"/>
      <c r="DI209" s="199"/>
      <c r="DJ209" s="199"/>
      <c r="DK209" s="199"/>
      <c r="DL209" s="199"/>
      <c r="DM209" s="199"/>
      <c r="DN209" s="199"/>
      <c r="DO209" s="199"/>
      <c r="DP209" s="199"/>
      <c r="DQ209" s="199"/>
      <c r="DR209" s="199"/>
      <c r="DS209" s="199"/>
      <c r="DT209" s="199"/>
      <c r="DU209" s="199"/>
      <c r="DV209" s="199"/>
      <c r="DW209" s="199"/>
      <c r="DX209" s="199"/>
      <c r="DY209" s="199"/>
      <c r="DZ209" s="199"/>
      <c r="EA209" s="199"/>
      <c r="EB209" s="199"/>
      <c r="EC209" s="199"/>
      <c r="ED209" s="199"/>
      <c r="EE209" s="199"/>
      <c r="EF209" s="199"/>
      <c r="EG209" s="199"/>
      <c r="EH209" s="199"/>
      <c r="EI209" s="199"/>
      <c r="EJ209" s="199"/>
      <c r="EK209" s="199"/>
      <c r="EL209" s="199"/>
    </row>
    <row r="210" customFormat="false" ht="15" hidden="false" customHeight="false" outlineLevel="0" collapsed="false">
      <c r="A210" s="199" t="s">
        <v>306</v>
      </c>
      <c r="B210" s="199"/>
      <c r="C210" s="199"/>
      <c r="D210" s="199"/>
      <c r="E210" s="199"/>
      <c r="F210" s="199"/>
      <c r="G210" s="199"/>
      <c r="H210" s="199"/>
      <c r="I210" s="199"/>
      <c r="J210" s="199"/>
      <c r="K210" s="199"/>
      <c r="L210" s="199"/>
      <c r="M210" s="199"/>
      <c r="N210" s="199"/>
      <c r="O210" s="199"/>
      <c r="P210" s="199"/>
      <c r="Q210" s="199"/>
      <c r="R210" s="199"/>
      <c r="S210" s="199"/>
      <c r="T210" s="199"/>
      <c r="U210" s="199"/>
      <c r="V210" s="199"/>
      <c r="W210" s="199"/>
      <c r="X210" s="199"/>
      <c r="Y210" s="199"/>
      <c r="Z210" s="199"/>
      <c r="AA210" s="199"/>
      <c r="AB210" s="199"/>
      <c r="AC210" s="199"/>
      <c r="AG210" s="167"/>
      <c r="AH210" s="199"/>
      <c r="AI210" s="199"/>
      <c r="AP210" s="199"/>
      <c r="AQ210" s="199"/>
      <c r="AR210" s="199"/>
      <c r="AS210" s="199"/>
      <c r="AT210" s="199"/>
      <c r="AU210" s="199"/>
      <c r="AV210" s="199"/>
      <c r="AW210" s="199"/>
      <c r="AX210" s="199"/>
      <c r="AY210" s="199"/>
      <c r="AZ210" s="199"/>
      <c r="BA210" s="199"/>
      <c r="BB210" s="199"/>
      <c r="BC210" s="199"/>
      <c r="BD210" s="199"/>
      <c r="BE210" s="199"/>
      <c r="BF210" s="199"/>
      <c r="BG210" s="199"/>
      <c r="BH210" s="199"/>
      <c r="BI210" s="199"/>
      <c r="BJ210" s="199"/>
      <c r="BK210" s="199"/>
      <c r="BL210" s="199"/>
      <c r="BM210" s="199"/>
      <c r="BN210" s="199"/>
      <c r="BO210" s="199"/>
      <c r="BP210" s="199"/>
      <c r="BQ210" s="199"/>
      <c r="BR210" s="199"/>
      <c r="BS210" s="199"/>
      <c r="BT210" s="199"/>
      <c r="BU210" s="199"/>
      <c r="BV210" s="199"/>
      <c r="BW210" s="199"/>
      <c r="BX210" s="199"/>
      <c r="BY210" s="199"/>
      <c r="BZ210" s="199"/>
      <c r="CA210" s="199"/>
      <c r="CB210" s="199"/>
      <c r="CC210" s="199"/>
      <c r="CD210" s="199"/>
      <c r="CE210" s="199"/>
      <c r="CF210" s="199"/>
      <c r="CG210" s="199"/>
      <c r="CH210" s="199"/>
      <c r="CI210" s="199"/>
      <c r="CJ210" s="199"/>
      <c r="CK210" s="199"/>
      <c r="CL210" s="199"/>
      <c r="CM210" s="199"/>
      <c r="CN210" s="199"/>
      <c r="CO210" s="199"/>
      <c r="CP210" s="199"/>
      <c r="CQ210" s="199"/>
      <c r="CR210" s="199"/>
      <c r="CS210" s="199"/>
      <c r="CT210" s="199"/>
      <c r="CU210" s="199"/>
      <c r="CV210" s="199"/>
      <c r="CW210" s="199"/>
      <c r="CX210" s="199"/>
      <c r="CY210" s="199"/>
      <c r="CZ210" s="199"/>
      <c r="DA210" s="199"/>
      <c r="DB210" s="199"/>
      <c r="DC210" s="199"/>
      <c r="DD210" s="199"/>
      <c r="DE210" s="199"/>
      <c r="DF210" s="199"/>
      <c r="DG210" s="199"/>
      <c r="DH210" s="199"/>
      <c r="DI210" s="199"/>
      <c r="DJ210" s="199"/>
      <c r="DK210" s="199"/>
      <c r="DL210" s="199"/>
      <c r="DM210" s="199"/>
      <c r="DN210" s="199"/>
      <c r="DO210" s="199"/>
      <c r="DP210" s="199"/>
      <c r="DQ210" s="199"/>
      <c r="DR210" s="199"/>
      <c r="DS210" s="199"/>
      <c r="DT210" s="199"/>
      <c r="DU210" s="199"/>
      <c r="DV210" s="199"/>
      <c r="DW210" s="199"/>
      <c r="DX210" s="199"/>
      <c r="DY210" s="199"/>
      <c r="DZ210" s="199"/>
      <c r="EA210" s="199"/>
      <c r="EB210" s="199"/>
      <c r="EC210" s="199"/>
      <c r="ED210" s="199"/>
      <c r="EE210" s="199"/>
      <c r="EF210" s="199"/>
      <c r="EG210" s="199"/>
      <c r="EH210" s="199"/>
      <c r="EI210" s="199"/>
      <c r="EJ210" s="199"/>
      <c r="EK210" s="199"/>
      <c r="EL210" s="199"/>
    </row>
    <row r="211" customFormat="false" ht="15" hidden="false" customHeight="false" outlineLevel="0" collapsed="false">
      <c r="AG211" s="167"/>
      <c r="AH211" s="199"/>
      <c r="AI211" s="199"/>
      <c r="AP211" s="199"/>
      <c r="AQ211" s="199"/>
      <c r="AR211" s="199"/>
      <c r="AS211" s="199"/>
      <c r="AT211" s="199"/>
      <c r="AU211" s="199"/>
      <c r="AV211" s="199"/>
      <c r="AW211" s="199"/>
      <c r="AX211" s="199"/>
      <c r="AY211" s="199"/>
      <c r="AZ211" s="199"/>
      <c r="BA211" s="199"/>
      <c r="BB211" s="199"/>
      <c r="BC211" s="199"/>
      <c r="BD211" s="199"/>
      <c r="BE211" s="199"/>
      <c r="BF211" s="199"/>
      <c r="BG211" s="199"/>
      <c r="BH211" s="199"/>
      <c r="BI211" s="199"/>
      <c r="BJ211" s="199"/>
      <c r="BK211" s="199"/>
      <c r="BL211" s="199"/>
      <c r="BM211" s="199"/>
      <c r="BN211" s="199"/>
      <c r="BO211" s="199"/>
      <c r="BP211" s="199"/>
      <c r="BQ211" s="199"/>
      <c r="BR211" s="199"/>
      <c r="BS211" s="199"/>
      <c r="BT211" s="199"/>
      <c r="BU211" s="199"/>
      <c r="BV211" s="199"/>
      <c r="BW211" s="199"/>
      <c r="BX211" s="199"/>
      <c r="BY211" s="199"/>
      <c r="BZ211" s="199"/>
      <c r="CA211" s="199"/>
      <c r="CB211" s="199"/>
      <c r="CC211" s="199"/>
      <c r="CD211" s="199"/>
      <c r="CE211" s="199"/>
      <c r="CF211" s="199"/>
      <c r="CG211" s="199"/>
      <c r="CH211" s="199"/>
      <c r="CI211" s="199"/>
      <c r="CJ211" s="199"/>
      <c r="CK211" s="199"/>
      <c r="CL211" s="199"/>
      <c r="CM211" s="199"/>
      <c r="CN211" s="199"/>
      <c r="CO211" s="199"/>
      <c r="CP211" s="199"/>
      <c r="CQ211" s="199"/>
      <c r="CR211" s="199"/>
      <c r="CS211" s="199"/>
      <c r="CT211" s="199"/>
      <c r="CU211" s="199"/>
      <c r="CV211" s="199"/>
      <c r="CW211" s="199"/>
      <c r="CX211" s="199"/>
      <c r="CY211" s="199"/>
      <c r="CZ211" s="199"/>
      <c r="DA211" s="199"/>
      <c r="DB211" s="199"/>
      <c r="DC211" s="199"/>
      <c r="DD211" s="199"/>
      <c r="DE211" s="199"/>
      <c r="DF211" s="199"/>
      <c r="DG211" s="199"/>
      <c r="DH211" s="199"/>
      <c r="DI211" s="199"/>
      <c r="DJ211" s="199"/>
      <c r="DK211" s="199"/>
      <c r="DL211" s="199"/>
      <c r="DM211" s="199"/>
      <c r="DN211" s="199"/>
      <c r="DO211" s="199"/>
      <c r="DP211" s="199"/>
      <c r="DQ211" s="199"/>
      <c r="DR211" s="199"/>
      <c r="DS211" s="199"/>
      <c r="DT211" s="199"/>
      <c r="DU211" s="199"/>
      <c r="DV211" s="199"/>
      <c r="DW211" s="199"/>
      <c r="DX211" s="199"/>
      <c r="DY211" s="199"/>
      <c r="DZ211" s="199"/>
      <c r="EA211" s="199"/>
      <c r="EB211" s="199"/>
      <c r="EC211" s="199"/>
      <c r="ED211" s="199"/>
      <c r="EE211" s="199"/>
      <c r="EF211" s="199"/>
      <c r="EG211" s="199"/>
      <c r="EH211" s="199"/>
      <c r="EI211" s="199"/>
      <c r="EJ211" s="199"/>
      <c r="EK211" s="199"/>
      <c r="EL211" s="199"/>
    </row>
    <row r="212" customFormat="false" ht="15" hidden="false" customHeight="false" outlineLevel="0" collapsed="false">
      <c r="AG212" s="167"/>
      <c r="AH212" s="199"/>
      <c r="AI212" s="199"/>
      <c r="AP212" s="199"/>
      <c r="AQ212" s="199"/>
      <c r="AR212" s="199"/>
      <c r="AS212" s="199"/>
      <c r="AT212" s="199"/>
      <c r="AU212" s="199"/>
      <c r="AV212" s="199"/>
      <c r="AW212" s="199"/>
      <c r="AX212" s="199"/>
      <c r="AY212" s="199"/>
      <c r="AZ212" s="199"/>
      <c r="BA212" s="199"/>
      <c r="BB212" s="199"/>
      <c r="BC212" s="199"/>
      <c r="BD212" s="199"/>
      <c r="BE212" s="199"/>
      <c r="BF212" s="199"/>
      <c r="BG212" s="199"/>
      <c r="BH212" s="199"/>
      <c r="BI212" s="199"/>
      <c r="BJ212" s="199"/>
      <c r="BK212" s="199"/>
      <c r="BL212" s="199"/>
      <c r="BM212" s="199"/>
      <c r="BN212" s="199"/>
      <c r="BO212" s="199"/>
      <c r="BP212" s="199"/>
      <c r="BQ212" s="199"/>
      <c r="BR212" s="199"/>
      <c r="BS212" s="199"/>
      <c r="BT212" s="199"/>
      <c r="BU212" s="199"/>
      <c r="BV212" s="199"/>
      <c r="BW212" s="199"/>
      <c r="BX212" s="199"/>
      <c r="BY212" s="199"/>
      <c r="BZ212" s="199"/>
      <c r="CA212" s="199"/>
      <c r="CB212" s="199"/>
      <c r="CC212" s="199"/>
      <c r="CD212" s="199"/>
      <c r="CE212" s="199"/>
      <c r="CF212" s="199"/>
      <c r="CG212" s="199"/>
      <c r="CH212" s="199"/>
      <c r="CI212" s="199"/>
      <c r="CJ212" s="199"/>
      <c r="CK212" s="199"/>
      <c r="CL212" s="199"/>
      <c r="CM212" s="199"/>
      <c r="CN212" s="199"/>
      <c r="CO212" s="199"/>
      <c r="CP212" s="199"/>
      <c r="CQ212" s="199"/>
      <c r="CR212" s="199"/>
      <c r="CS212" s="199"/>
      <c r="CT212" s="199"/>
      <c r="CU212" s="199"/>
      <c r="CV212" s="199"/>
      <c r="CW212" s="199"/>
      <c r="CX212" s="199"/>
      <c r="CY212" s="199"/>
      <c r="CZ212" s="199"/>
      <c r="DA212" s="199"/>
      <c r="DB212" s="199"/>
      <c r="DC212" s="199"/>
      <c r="DD212" s="199"/>
      <c r="DE212" s="199"/>
      <c r="DF212" s="199"/>
      <c r="DG212" s="199"/>
      <c r="DH212" s="199"/>
      <c r="DI212" s="199"/>
      <c r="DJ212" s="199"/>
      <c r="DK212" s="199"/>
      <c r="DL212" s="199"/>
      <c r="DM212" s="199"/>
      <c r="DN212" s="199"/>
      <c r="DO212" s="199"/>
      <c r="DP212" s="199"/>
      <c r="DQ212" s="199"/>
      <c r="DR212" s="199"/>
      <c r="DS212" s="199"/>
      <c r="DT212" s="199"/>
      <c r="DU212" s="199"/>
      <c r="DV212" s="199"/>
      <c r="DW212" s="199"/>
      <c r="DX212" s="199"/>
      <c r="DY212" s="199"/>
      <c r="DZ212" s="199"/>
      <c r="EA212" s="199"/>
      <c r="EB212" s="199"/>
      <c r="EC212" s="199"/>
      <c r="ED212" s="199"/>
      <c r="EE212" s="199"/>
      <c r="EF212" s="199"/>
      <c r="EG212" s="199"/>
      <c r="EH212" s="199"/>
      <c r="EI212" s="199"/>
      <c r="EJ212" s="199"/>
      <c r="EK212" s="199"/>
      <c r="EL212" s="199"/>
    </row>
    <row r="213" customFormat="false" ht="15" hidden="false" customHeight="false" outlineLevel="0" collapsed="false">
      <c r="AG213" s="167"/>
      <c r="AH213" s="199"/>
      <c r="AI213" s="199"/>
      <c r="AP213" s="199"/>
      <c r="AQ213" s="199"/>
      <c r="AR213" s="199"/>
      <c r="AS213" s="199"/>
      <c r="AT213" s="199"/>
      <c r="AU213" s="199"/>
      <c r="AV213" s="199"/>
      <c r="AW213" s="199"/>
      <c r="AX213" s="199"/>
      <c r="AY213" s="199"/>
      <c r="AZ213" s="199"/>
      <c r="BA213" s="199"/>
      <c r="BB213" s="199"/>
      <c r="BC213" s="199"/>
      <c r="BD213" s="199"/>
      <c r="BE213" s="199"/>
      <c r="BF213" s="199"/>
      <c r="BG213" s="199"/>
      <c r="BH213" s="199"/>
      <c r="BI213" s="199"/>
      <c r="BJ213" s="199"/>
      <c r="BK213" s="199"/>
      <c r="BL213" s="199"/>
      <c r="BM213" s="199"/>
      <c r="BN213" s="199"/>
      <c r="BO213" s="199"/>
      <c r="BP213" s="199"/>
      <c r="BQ213" s="199"/>
      <c r="BR213" s="199"/>
      <c r="BS213" s="199"/>
      <c r="BT213" s="199"/>
      <c r="BU213" s="199"/>
      <c r="BV213" s="199"/>
      <c r="BW213" s="199"/>
      <c r="BX213" s="199"/>
      <c r="BY213" s="199"/>
      <c r="BZ213" s="199"/>
      <c r="CA213" s="199"/>
      <c r="CB213" s="199"/>
      <c r="CC213" s="199"/>
      <c r="CD213" s="199"/>
      <c r="CE213" s="199"/>
      <c r="CF213" s="199"/>
      <c r="CG213" s="199"/>
      <c r="CH213" s="199"/>
      <c r="CI213" s="199"/>
      <c r="CJ213" s="199"/>
      <c r="CK213" s="199"/>
      <c r="CL213" s="199"/>
      <c r="CM213" s="199"/>
      <c r="CN213" s="199"/>
      <c r="CO213" s="199"/>
      <c r="CP213" s="199"/>
      <c r="CQ213" s="199"/>
      <c r="CR213" s="199"/>
      <c r="CS213" s="199"/>
      <c r="CT213" s="199"/>
      <c r="CU213" s="199"/>
      <c r="CV213" s="199"/>
      <c r="CW213" s="199"/>
      <c r="CX213" s="199"/>
      <c r="CY213" s="199"/>
      <c r="CZ213" s="199"/>
      <c r="DA213" s="199"/>
      <c r="DB213" s="199"/>
      <c r="DC213" s="199"/>
      <c r="DD213" s="199"/>
      <c r="DE213" s="199"/>
      <c r="DF213" s="199"/>
      <c r="DG213" s="199"/>
      <c r="DH213" s="199"/>
      <c r="DI213" s="199"/>
      <c r="DJ213" s="199"/>
      <c r="DK213" s="199"/>
      <c r="DL213" s="199"/>
      <c r="DM213" s="199"/>
      <c r="DN213" s="199"/>
      <c r="DO213" s="199"/>
      <c r="DP213" s="199"/>
      <c r="DQ213" s="199"/>
      <c r="DR213" s="199"/>
      <c r="DS213" s="199"/>
      <c r="DT213" s="199"/>
      <c r="DU213" s="199"/>
      <c r="DV213" s="199"/>
      <c r="DW213" s="199"/>
      <c r="DX213" s="199"/>
      <c r="DY213" s="199"/>
      <c r="DZ213" s="199"/>
      <c r="EA213" s="199"/>
      <c r="EB213" s="199"/>
      <c r="EC213" s="199"/>
      <c r="ED213" s="199"/>
      <c r="EE213" s="199"/>
      <c r="EF213" s="199"/>
      <c r="EG213" s="199"/>
      <c r="EH213" s="199"/>
      <c r="EI213" s="199"/>
      <c r="EJ213" s="199"/>
      <c r="EK213" s="199"/>
      <c r="EL213" s="199"/>
    </row>
    <row r="214" customFormat="false" ht="15" hidden="false" customHeight="false" outlineLevel="0" collapsed="false">
      <c r="AG214" s="167"/>
      <c r="AH214" s="199"/>
      <c r="AI214" s="199"/>
      <c r="AP214" s="199"/>
      <c r="AQ214" s="199"/>
      <c r="AR214" s="199"/>
      <c r="AS214" s="199"/>
      <c r="AT214" s="199"/>
      <c r="AU214" s="199"/>
      <c r="AV214" s="199"/>
      <c r="AW214" s="199"/>
      <c r="AX214" s="199"/>
      <c r="AY214" s="199"/>
      <c r="AZ214" s="199"/>
      <c r="BA214" s="199"/>
      <c r="BB214" s="199"/>
      <c r="BC214" s="199"/>
      <c r="BD214" s="199"/>
      <c r="BE214" s="199"/>
      <c r="BF214" s="199"/>
      <c r="BG214" s="199"/>
      <c r="BH214" s="199"/>
      <c r="BI214" s="199"/>
      <c r="BJ214" s="199"/>
      <c r="BK214" s="199"/>
      <c r="BL214" s="199"/>
      <c r="BM214" s="199"/>
      <c r="BN214" s="199"/>
      <c r="BO214" s="199"/>
      <c r="BP214" s="199"/>
      <c r="BQ214" s="199"/>
      <c r="BR214" s="199"/>
      <c r="BS214" s="199"/>
      <c r="BT214" s="199"/>
      <c r="BU214" s="199"/>
      <c r="BV214" s="199"/>
      <c r="BW214" s="199"/>
      <c r="BX214" s="199"/>
      <c r="BY214" s="199"/>
      <c r="BZ214" s="199"/>
      <c r="CA214" s="199"/>
      <c r="CB214" s="199"/>
      <c r="CC214" s="199"/>
      <c r="CD214" s="199"/>
      <c r="CE214" s="199"/>
      <c r="CF214" s="199"/>
      <c r="CG214" s="199"/>
      <c r="CH214" s="199"/>
      <c r="CI214" s="199"/>
      <c r="CJ214" s="199"/>
      <c r="CK214" s="199"/>
      <c r="CL214" s="199"/>
      <c r="CM214" s="199"/>
      <c r="CN214" s="199"/>
      <c r="CO214" s="199"/>
      <c r="CP214" s="199"/>
      <c r="CQ214" s="199"/>
      <c r="CR214" s="199"/>
      <c r="CS214" s="199"/>
      <c r="CT214" s="199"/>
      <c r="CU214" s="199"/>
      <c r="CV214" s="199"/>
      <c r="CW214" s="199"/>
      <c r="CX214" s="199"/>
      <c r="CY214" s="199"/>
      <c r="CZ214" s="199"/>
      <c r="DA214" s="199"/>
      <c r="DB214" s="199"/>
      <c r="DC214" s="199"/>
      <c r="DD214" s="199"/>
      <c r="DE214" s="199"/>
      <c r="DF214" s="199"/>
      <c r="DG214" s="199"/>
      <c r="DH214" s="199"/>
      <c r="DI214" s="199"/>
      <c r="DJ214" s="199"/>
      <c r="DK214" s="199"/>
      <c r="DL214" s="199"/>
      <c r="DM214" s="199"/>
      <c r="DN214" s="199"/>
      <c r="DO214" s="199"/>
      <c r="DP214" s="199"/>
      <c r="DQ214" s="199"/>
      <c r="DR214" s="199"/>
      <c r="DS214" s="199"/>
      <c r="DT214" s="199"/>
      <c r="DU214" s="199"/>
      <c r="DV214" s="199"/>
      <c r="DW214" s="199"/>
      <c r="DX214" s="199"/>
      <c r="DY214" s="199"/>
      <c r="DZ214" s="199"/>
      <c r="EA214" s="199"/>
      <c r="EB214" s="199"/>
      <c r="EC214" s="199"/>
      <c r="ED214" s="199"/>
      <c r="EE214" s="199"/>
      <c r="EF214" s="199"/>
      <c r="EG214" s="199"/>
      <c r="EH214" s="199"/>
      <c r="EI214" s="199"/>
      <c r="EJ214" s="199"/>
      <c r="EK214" s="199"/>
      <c r="EL214" s="199"/>
    </row>
    <row r="215" customFormat="false" ht="15" hidden="false" customHeight="false" outlineLevel="0" collapsed="false">
      <c r="AG215" s="167"/>
      <c r="AH215" s="199"/>
      <c r="AI215" s="199"/>
      <c r="AP215" s="199"/>
      <c r="AQ215" s="199"/>
      <c r="AR215" s="199"/>
      <c r="AS215" s="199"/>
      <c r="AT215" s="199"/>
      <c r="AU215" s="199"/>
      <c r="AV215" s="199"/>
      <c r="AW215" s="199"/>
      <c r="AX215" s="199"/>
      <c r="AY215" s="199"/>
      <c r="AZ215" s="199"/>
      <c r="BA215" s="199"/>
      <c r="BB215" s="199"/>
      <c r="BC215" s="199"/>
      <c r="BD215" s="199"/>
      <c r="BE215" s="199"/>
      <c r="BF215" s="199"/>
      <c r="BG215" s="199"/>
      <c r="BH215" s="199"/>
      <c r="BI215" s="199"/>
      <c r="BJ215" s="199"/>
      <c r="BK215" s="199"/>
      <c r="BL215" s="199"/>
      <c r="BM215" s="199"/>
      <c r="BN215" s="199"/>
      <c r="BO215" s="199"/>
      <c r="BP215" s="199"/>
      <c r="BQ215" s="199"/>
      <c r="BR215" s="199"/>
      <c r="BS215" s="199"/>
      <c r="BT215" s="199"/>
      <c r="BU215" s="199"/>
      <c r="BV215" s="199"/>
      <c r="BW215" s="199"/>
      <c r="BX215" s="199"/>
      <c r="BY215" s="199"/>
      <c r="BZ215" s="199"/>
      <c r="CA215" s="199"/>
      <c r="CB215" s="199"/>
      <c r="CC215" s="199"/>
      <c r="CD215" s="199"/>
      <c r="CE215" s="199"/>
      <c r="CF215" s="199"/>
      <c r="CG215" s="199"/>
      <c r="CH215" s="199"/>
      <c r="CI215" s="199"/>
      <c r="CJ215" s="199"/>
      <c r="CK215" s="199"/>
      <c r="CL215" s="199"/>
      <c r="CM215" s="199"/>
      <c r="CN215" s="199"/>
      <c r="CO215" s="199"/>
      <c r="CP215" s="199"/>
      <c r="CQ215" s="199"/>
      <c r="CR215" s="199"/>
      <c r="CS215" s="199"/>
      <c r="CT215" s="199"/>
      <c r="CU215" s="199"/>
      <c r="CV215" s="199"/>
      <c r="CW215" s="199"/>
      <c r="CX215" s="199"/>
      <c r="CY215" s="199"/>
      <c r="CZ215" s="199"/>
      <c r="DA215" s="199"/>
      <c r="DB215" s="199"/>
      <c r="DC215" s="199"/>
      <c r="DD215" s="199"/>
      <c r="DE215" s="199"/>
      <c r="DF215" s="199"/>
      <c r="DG215" s="199"/>
      <c r="DH215" s="199"/>
      <c r="DI215" s="199"/>
      <c r="DJ215" s="199"/>
      <c r="DK215" s="199"/>
      <c r="DL215" s="199"/>
      <c r="DM215" s="199"/>
      <c r="DN215" s="199"/>
      <c r="DO215" s="199"/>
      <c r="DP215" s="199"/>
      <c r="DQ215" s="199"/>
      <c r="DR215" s="199"/>
      <c r="DS215" s="199"/>
      <c r="DT215" s="199"/>
      <c r="DU215" s="199"/>
      <c r="DV215" s="199"/>
      <c r="DW215" s="199"/>
      <c r="DX215" s="199"/>
      <c r="DY215" s="199"/>
      <c r="DZ215" s="199"/>
      <c r="EA215" s="199"/>
      <c r="EB215" s="199"/>
      <c r="EC215" s="199"/>
      <c r="ED215" s="199"/>
      <c r="EE215" s="199"/>
      <c r="EF215" s="199"/>
      <c r="EG215" s="199"/>
      <c r="EH215" s="199"/>
      <c r="EI215" s="199"/>
      <c r="EJ215" s="199"/>
      <c r="EK215" s="199"/>
      <c r="EL215" s="199"/>
      <c r="EM215" s="199"/>
      <c r="EN215" s="199"/>
      <c r="EO215" s="199"/>
      <c r="EP215" s="199"/>
      <c r="EQ215" s="199"/>
      <c r="ER215" s="199"/>
      <c r="ES215" s="199"/>
      <c r="ET215" s="199"/>
      <c r="EU215" s="199"/>
      <c r="EV215" s="199"/>
      <c r="EW215" s="199"/>
      <c r="EX215" s="199"/>
      <c r="EY215" s="199"/>
      <c r="EZ215" s="199"/>
      <c r="FA215" s="199"/>
      <c r="FB215" s="199"/>
      <c r="FC215" s="199"/>
      <c r="FD215" s="199"/>
      <c r="FE215" s="199"/>
      <c r="FF215" s="199"/>
      <c r="FG215" s="199"/>
      <c r="FH215" s="199"/>
      <c r="FI215" s="199"/>
      <c r="FJ215" s="199"/>
      <c r="FK215" s="199"/>
      <c r="FL215" s="199"/>
      <c r="FM215" s="199"/>
      <c r="FN215" s="199"/>
      <c r="FO215" s="199"/>
      <c r="FP215" s="199"/>
      <c r="FQ215" s="199"/>
      <c r="FR215" s="199"/>
      <c r="FS215" s="199"/>
      <c r="FT215" s="199"/>
    </row>
    <row r="216" customFormat="false" ht="15" hidden="false" customHeight="false" outlineLevel="0" collapsed="false">
      <c r="AG216" s="167"/>
      <c r="AH216" s="199"/>
      <c r="AI216" s="199"/>
      <c r="AP216" s="199"/>
      <c r="AQ216" s="199"/>
      <c r="AR216" s="199"/>
      <c r="AS216" s="199"/>
      <c r="AT216" s="199"/>
      <c r="AU216" s="199"/>
      <c r="AV216" s="199"/>
      <c r="AW216" s="199"/>
      <c r="AX216" s="199"/>
      <c r="AY216" s="199"/>
      <c r="AZ216" s="199"/>
      <c r="BA216" s="199"/>
      <c r="BB216" s="199"/>
      <c r="BC216" s="199"/>
      <c r="BD216" s="199"/>
      <c r="BE216" s="199"/>
      <c r="BF216" s="199"/>
      <c r="BG216" s="199"/>
      <c r="BH216" s="199"/>
      <c r="BI216" s="199"/>
      <c r="BJ216" s="199"/>
      <c r="BK216" s="199"/>
      <c r="BL216" s="199"/>
      <c r="BM216" s="199"/>
      <c r="BN216" s="199"/>
      <c r="BO216" s="199"/>
      <c r="BP216" s="199"/>
      <c r="BQ216" s="199"/>
      <c r="BR216" s="199"/>
      <c r="BS216" s="199"/>
      <c r="BT216" s="199"/>
      <c r="BU216" s="199"/>
      <c r="BV216" s="199"/>
      <c r="BW216" s="199"/>
      <c r="BX216" s="199"/>
      <c r="BY216" s="199"/>
      <c r="BZ216" s="199"/>
      <c r="CA216" s="199"/>
      <c r="CB216" s="199"/>
      <c r="CC216" s="199"/>
      <c r="CD216" s="199"/>
      <c r="CE216" s="199"/>
      <c r="CF216" s="199"/>
      <c r="CG216" s="199"/>
      <c r="CH216" s="199"/>
      <c r="CI216" s="199"/>
      <c r="CJ216" s="199"/>
      <c r="CK216" s="199"/>
      <c r="CL216" s="199"/>
      <c r="CM216" s="199"/>
      <c r="CN216" s="199"/>
      <c r="CO216" s="199"/>
      <c r="CP216" s="199"/>
      <c r="CQ216" s="199"/>
      <c r="CR216" s="199"/>
      <c r="CS216" s="199"/>
      <c r="CT216" s="199"/>
      <c r="CU216" s="199"/>
      <c r="CV216" s="199"/>
      <c r="CW216" s="199"/>
      <c r="CX216" s="199"/>
      <c r="CY216" s="199"/>
      <c r="CZ216" s="199"/>
      <c r="DA216" s="199"/>
      <c r="DB216" s="199"/>
      <c r="DC216" s="199"/>
      <c r="DD216" s="199"/>
      <c r="DE216" s="199"/>
      <c r="DF216" s="199"/>
      <c r="DG216" s="199"/>
      <c r="DH216" s="199"/>
      <c r="DI216" s="199"/>
      <c r="DJ216" s="199"/>
      <c r="DK216" s="199"/>
      <c r="DL216" s="199"/>
      <c r="DM216" s="199"/>
      <c r="DN216" s="199"/>
      <c r="DO216" s="199"/>
      <c r="DP216" s="199"/>
      <c r="DQ216" s="199"/>
      <c r="DR216" s="199"/>
      <c r="DS216" s="199"/>
      <c r="DT216" s="199"/>
      <c r="DU216" s="199"/>
      <c r="DV216" s="199"/>
      <c r="DW216" s="199"/>
      <c r="DX216" s="199"/>
      <c r="DY216" s="199"/>
      <c r="DZ216" s="199"/>
      <c r="EA216" s="199"/>
      <c r="EB216" s="199"/>
      <c r="EC216" s="199"/>
      <c r="ED216" s="199"/>
      <c r="EE216" s="199"/>
      <c r="EF216" s="199"/>
      <c r="EG216" s="199"/>
      <c r="EH216" s="199"/>
      <c r="EI216" s="199"/>
      <c r="EJ216" s="199"/>
      <c r="EK216" s="199"/>
      <c r="EL216" s="199"/>
      <c r="EM216" s="199"/>
      <c r="EN216" s="199"/>
      <c r="EO216" s="199"/>
      <c r="EP216" s="199"/>
      <c r="EQ216" s="199"/>
      <c r="ER216" s="199"/>
      <c r="ES216" s="199"/>
      <c r="ET216" s="199"/>
      <c r="EU216" s="199"/>
      <c r="EV216" s="199"/>
      <c r="EW216" s="199"/>
      <c r="EX216" s="199"/>
      <c r="EY216" s="199"/>
      <c r="EZ216" s="199"/>
      <c r="FA216" s="199"/>
      <c r="FB216" s="199"/>
      <c r="FC216" s="199"/>
      <c r="FD216" s="199"/>
      <c r="FE216" s="199"/>
      <c r="FF216" s="199"/>
      <c r="FG216" s="199"/>
      <c r="FH216" s="199"/>
      <c r="FI216" s="199"/>
      <c r="FJ216" s="199"/>
      <c r="FK216" s="199"/>
      <c r="FL216" s="199"/>
      <c r="FM216" s="199"/>
      <c r="FN216" s="199"/>
      <c r="FO216" s="199"/>
      <c r="FP216" s="199"/>
      <c r="FQ216" s="199"/>
      <c r="FR216" s="199"/>
      <c r="FS216" s="199"/>
      <c r="FT216" s="199"/>
    </row>
    <row r="217" customFormat="false" ht="15" hidden="false" customHeight="false" outlineLevel="0" collapsed="false">
      <c r="AG217" s="167"/>
    </row>
    <row r="218" customFormat="false" ht="15" hidden="false" customHeight="false" outlineLevel="0" collapsed="false">
      <c r="AG218" s="167"/>
    </row>
    <row r="219" customFormat="false" ht="15" hidden="false" customHeight="false" outlineLevel="0" collapsed="false">
      <c r="AG219" s="167"/>
    </row>
    <row r="220" customFormat="false" ht="15" hidden="false" customHeight="false" outlineLevel="0" collapsed="false">
      <c r="AG220" s="167"/>
    </row>
    <row r="221" customFormat="false" ht="15" hidden="false" customHeight="false" outlineLevel="0" collapsed="false">
      <c r="AG221" s="167"/>
    </row>
    <row r="222" customFormat="false" ht="15" hidden="false" customHeight="false" outlineLevel="0" collapsed="false">
      <c r="AG222" s="167"/>
    </row>
    <row r="223" customFormat="false" ht="15" hidden="false" customHeight="false" outlineLevel="0" collapsed="false">
      <c r="AG223" s="167"/>
    </row>
    <row r="224" customFormat="false" ht="15" hidden="false" customHeight="false" outlineLevel="0" collapsed="false">
      <c r="AG224" s="167"/>
    </row>
    <row r="225" customFormat="false" ht="15" hidden="false" customHeight="false" outlineLevel="0" collapsed="false">
      <c r="AG225" s="167"/>
    </row>
    <row r="226" customFormat="false" ht="15" hidden="false" customHeight="false" outlineLevel="0" collapsed="false">
      <c r="AG226" s="167"/>
    </row>
    <row r="227" customFormat="false" ht="15" hidden="false" customHeight="false" outlineLevel="0" collapsed="false">
      <c r="AG227" s="167"/>
    </row>
    <row r="228" customFormat="false" ht="15" hidden="false" customHeight="false" outlineLevel="0" collapsed="false">
      <c r="AG228" s="167"/>
    </row>
    <row r="229" customFormat="false" ht="15" hidden="false" customHeight="false" outlineLevel="0" collapsed="false">
      <c r="AG229" s="167"/>
    </row>
    <row r="230" customFormat="false" ht="15" hidden="false" customHeight="false" outlineLevel="0" collapsed="false">
      <c r="AG230" s="167"/>
    </row>
    <row r="231" customFormat="false" ht="15" hidden="false" customHeight="false" outlineLevel="0" collapsed="false">
      <c r="AG231" s="167"/>
    </row>
    <row r="232" customFormat="false" ht="15" hidden="false" customHeight="false" outlineLevel="0" collapsed="false">
      <c r="AG232" s="167"/>
    </row>
    <row r="233" customFormat="false" ht="15" hidden="false" customHeight="false" outlineLevel="0" collapsed="false">
      <c r="AG233" s="167"/>
    </row>
    <row r="234" customFormat="false" ht="15" hidden="false" customHeight="false" outlineLevel="0" collapsed="false">
      <c r="AG234" s="167"/>
    </row>
    <row r="235" customFormat="false" ht="15" hidden="false" customHeight="false" outlineLevel="0" collapsed="false">
      <c r="AG235" s="167"/>
    </row>
    <row r="236" customFormat="false" ht="15" hidden="false" customHeight="false" outlineLevel="0" collapsed="false">
      <c r="AG236" s="167"/>
    </row>
    <row r="237" customFormat="false" ht="15" hidden="false" customHeight="false" outlineLevel="0" collapsed="false">
      <c r="AG237" s="167"/>
    </row>
    <row r="238" customFormat="false" ht="15" hidden="false" customHeight="false" outlineLevel="0" collapsed="false">
      <c r="AG238" s="167"/>
    </row>
    <row r="239" customFormat="false" ht="15" hidden="false" customHeight="false" outlineLevel="0" collapsed="false">
      <c r="AG239" s="167"/>
    </row>
    <row r="240" customFormat="false" ht="15" hidden="false" customHeight="false" outlineLevel="0" collapsed="false">
      <c r="AG240" s="167"/>
    </row>
    <row r="241" customFormat="false" ht="15" hidden="false" customHeight="false" outlineLevel="0" collapsed="false">
      <c r="AG241" s="167"/>
    </row>
    <row r="242" customFormat="false" ht="15" hidden="false" customHeight="false" outlineLevel="0" collapsed="false">
      <c r="AG242" s="167"/>
    </row>
    <row r="243" customFormat="false" ht="15" hidden="false" customHeight="false" outlineLevel="0" collapsed="false">
      <c r="AG243" s="167"/>
    </row>
    <row r="244" customFormat="false" ht="15" hidden="false" customHeight="false" outlineLevel="0" collapsed="false">
      <c r="AG244" s="167"/>
    </row>
    <row r="245" customFormat="false" ht="15" hidden="false" customHeight="false" outlineLevel="0" collapsed="false">
      <c r="AG245" s="167"/>
    </row>
    <row r="246" customFormat="false" ht="15" hidden="false" customHeight="false" outlineLevel="0" collapsed="false">
      <c r="AG246" s="167"/>
    </row>
    <row r="247" customFormat="false" ht="15" hidden="false" customHeight="false" outlineLevel="0" collapsed="false">
      <c r="AG247" s="167"/>
    </row>
    <row r="248" customFormat="false" ht="15" hidden="false" customHeight="false" outlineLevel="0" collapsed="false">
      <c r="AG248" s="167"/>
    </row>
    <row r="249" customFormat="false" ht="15" hidden="false" customHeight="false" outlineLevel="0" collapsed="false">
      <c r="AG249" s="167"/>
    </row>
    <row r="250" customFormat="false" ht="15" hidden="false" customHeight="false" outlineLevel="0" collapsed="false">
      <c r="AG250" s="167"/>
    </row>
    <row r="251" customFormat="false" ht="15" hidden="false" customHeight="false" outlineLevel="0" collapsed="false">
      <c r="AG251" s="167"/>
    </row>
    <row r="252" customFormat="false" ht="15" hidden="false" customHeight="false" outlineLevel="0" collapsed="false">
      <c r="AG252" s="167"/>
    </row>
    <row r="253" customFormat="false" ht="15" hidden="false" customHeight="false" outlineLevel="0" collapsed="false">
      <c r="AG253" s="167"/>
    </row>
  </sheetData>
  <autoFilter ref="A22:AF192">
    <sortState ref="A23:AF192">
      <sortCondition ref="A23:A192" customList=""/>
    </sortState>
  </autoFilter>
  <mergeCells count="7">
    <mergeCell ref="A1:M1"/>
    <mergeCell ref="A2:S2"/>
    <mergeCell ref="A4:I4"/>
    <mergeCell ref="J4:P4"/>
    <mergeCell ref="Q4:W4"/>
    <mergeCell ref="X4:AC4"/>
    <mergeCell ref="A21:I21"/>
  </mergeCells>
  <conditionalFormatting sqref="A23:O192 Q23:V192 X23:AB192 AD23:AF192">
    <cfRule type="expression" priority="2" aboveAverage="0" equalAverage="0" bottom="0" percent="0" rank="0" text="" dxfId="10">
      <formula>MOD(ROW()+2,4)=0</formula>
    </cfRule>
  </conditionalFormatting>
  <hyperlinks>
    <hyperlink ref="A2" r:id="rId1" display="Visualize and explore results from the National Footprint and Biocapacity Accounts 2025 Edition at data.footprintnetwork.org"/>
    <hyperlink ref="A3" r:id="rId2" display="© 2025,  York University, FoDaFo, Global Footprint Network. National Footprint and Biocapacity Accounts, 2025 Edition. For more information, contact data@footprintnetwork.org"/>
    <hyperlink ref="B5" location="Quality_Score" display="Data Quality"/>
    <hyperlink ref="AE5" location="'NFA 2015 Results (2011)'!A218" display="Number of Earths required"/>
    <hyperlink ref="AF5" location="'NFA 2015 Results (2011)'!A219" display="Number of Countries required"/>
    <hyperlink ref="B22" location="Quality_Score" display="Data Quality (2022)"/>
    <hyperlink ref="G22" location="'Country Results 2018 Ed (2014)'!E9:E15" display="Region"/>
    <hyperlink ref="H22" location="'Country Results 2018 Ed (2014)'!F16:G19" display="Income Group"/>
    <hyperlink ref="I22" location="'Country Results 2018 Ed (2014)'!G8:G15" display="Population (millions)"/>
    <hyperlink ref="AE22" location="'NFA 2015 Results (2011)'!A218" display="Number of Earths required"/>
    <hyperlink ref="AF22" location="'NFA 2015 Results (2011)'!A219" display="Number of Countries required"/>
    <hyperlink ref="A197" r:id="rId3" display="Unless otherwise noted, all data from Global Footprint Network, National Footprint and Biocapacity Accounts 2025 Edition."/>
  </hyperlinks>
  <printOptions headings="false" gridLines="false" gridLinesSet="true" horizontalCentered="false" verticalCentered="false"/>
  <pageMargins left="0.15" right="0.15" top="0.75" bottom="0.75" header="0.511811023622047" footer="0.3"/>
  <pageSetup paperSize="9" scale="64" fitToWidth="1" fitToHeight="1" pageOrder="overThenDown" orientation="landscape" blackAndWhite="false" draft="false" cellComments="none" horizontalDpi="300" verticalDpi="300" copies="1"/>
  <headerFooter differentFirst="false" differentOddEven="false">
    <oddHeader/>
    <oddFooter>&amp;LPrinted on &amp;D&amp;CPage &amp;P of &amp;N&amp;R© Global Footprint Network, 2015</oddFooter>
  </headerFooter>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FU253"/>
  <sheetViews>
    <sheetView showFormulas="false" showGridLines="false" showRowColHeaders="true" showZeros="true" rightToLeft="false" tabSelected="false" showOutlineSymbols="true" defaultGridColor="true" view="normal" topLeftCell="A1" colorId="64" zoomScale="70" zoomScaleNormal="70" zoomScalePageLayoutView="70" workbookViewId="0">
      <pane xSplit="0" ySplit="5" topLeftCell="A6" activePane="bottomLeft" state="frozen"/>
      <selection pane="topLeft" activeCell="A1" activeCellId="0" sqref="A1"/>
      <selection pane="bottomLeft" activeCell="A1" activeCellId="0" sqref="A1"/>
    </sheetView>
  </sheetViews>
  <sheetFormatPr defaultColWidth="9.2890625" defaultRowHeight="15" customHeight="true" zeroHeight="false" outlineLevelRow="0" outlineLevelCol="0"/>
  <cols>
    <col collapsed="false" customWidth="true" hidden="false" outlineLevel="0" max="1" min="1" style="0" width="39"/>
    <col collapsed="false" customWidth="true" hidden="false" outlineLevel="0" max="4" min="2" style="0" width="10.29"/>
    <col collapsed="false" customWidth="true" hidden="false" outlineLevel="0" max="5" min="5" style="0" width="7.71"/>
    <col collapsed="false" customWidth="true" hidden="false" outlineLevel="0" max="6" min="6" style="0" width="13.29"/>
    <col collapsed="false" customWidth="true" hidden="false" outlineLevel="0" max="7" min="7" style="0" width="23.29"/>
    <col collapsed="false" customWidth="true" hidden="false" outlineLevel="0" max="8" min="8" style="0" width="10.42"/>
    <col collapsed="false" customWidth="true" hidden="false" outlineLevel="0" max="15" min="9" style="0" width="13.42"/>
    <col collapsed="false" customWidth="true" hidden="false" outlineLevel="0" max="16" min="16" style="0" width="16.43"/>
    <col collapsed="false" customWidth="true" hidden="false" outlineLevel="0" max="17" min="17" style="0" width="12.42"/>
    <col collapsed="false" customWidth="true" hidden="false" outlineLevel="0" max="18" min="18" style="0" width="12.29"/>
    <col collapsed="false" customWidth="true" hidden="false" outlineLevel="0" max="19" min="19" style="0" width="13.29"/>
    <col collapsed="false" customWidth="true" hidden="false" outlineLevel="0" max="20" min="20" style="0" width="11.43"/>
    <col collapsed="false" customWidth="true" hidden="false" outlineLevel="0" max="21" min="21" style="0" width="12.29"/>
    <col collapsed="false" customWidth="true" hidden="false" outlineLevel="0" max="22" min="22" style="0" width="11.71"/>
    <col collapsed="false" customWidth="true" hidden="false" outlineLevel="0" max="23" min="23" style="0" width="18.57"/>
    <col collapsed="false" customWidth="true" hidden="false" outlineLevel="0" max="28" min="24" style="0" width="11.71"/>
    <col collapsed="false" customWidth="true" hidden="false" outlineLevel="0" max="29" min="29" style="0" width="16.43"/>
    <col collapsed="false" customWidth="true" hidden="false" outlineLevel="0" max="32" min="30" style="0" width="12.57"/>
    <col collapsed="false" customWidth="true" hidden="false" outlineLevel="0" max="33" min="33" style="0" width="43.71"/>
  </cols>
  <sheetData>
    <row r="1" s="1" customFormat="true" ht="29.15" hidden="false" customHeight="false" outlineLevel="0" collapsed="false">
      <c r="A1" s="40" t="s">
        <v>307</v>
      </c>
      <c r="B1" s="40"/>
      <c r="C1" s="40"/>
      <c r="D1" s="40"/>
      <c r="E1" s="40"/>
      <c r="F1" s="40"/>
      <c r="G1" s="40"/>
      <c r="H1" s="40"/>
      <c r="I1" s="40"/>
      <c r="J1" s="40"/>
      <c r="K1" s="40"/>
      <c r="L1" s="40"/>
      <c r="M1" s="40"/>
      <c r="N1" s="41"/>
      <c r="O1" s="41"/>
      <c r="P1" s="41"/>
      <c r="Q1" s="41"/>
      <c r="R1" s="41"/>
      <c r="S1" s="42"/>
      <c r="V1" s="53"/>
    </row>
    <row r="2" customFormat="false" ht="22.05" hidden="false" customHeight="false" outlineLevel="0" collapsed="false">
      <c r="A2" s="54" t="s">
        <v>61</v>
      </c>
      <c r="B2" s="54"/>
      <c r="C2" s="54"/>
      <c r="D2" s="54"/>
      <c r="E2" s="54"/>
      <c r="F2" s="54"/>
      <c r="G2" s="54"/>
      <c r="H2" s="54"/>
      <c r="I2" s="54"/>
      <c r="J2" s="54"/>
      <c r="K2" s="54"/>
      <c r="L2" s="54"/>
      <c r="M2" s="54"/>
      <c r="N2" s="54"/>
      <c r="O2" s="54"/>
      <c r="P2" s="54"/>
      <c r="Q2" s="54"/>
      <c r="R2" s="54"/>
      <c r="S2" s="54"/>
      <c r="T2" s="55"/>
      <c r="U2" s="55"/>
      <c r="V2" s="55"/>
      <c r="W2" s="55"/>
      <c r="X2" s="55"/>
    </row>
    <row r="3" customFormat="false" ht="29.25" hidden="false" customHeight="true" outlineLevel="0" collapsed="false">
      <c r="A3" s="44" t="s">
        <v>62</v>
      </c>
      <c r="B3" s="56"/>
      <c r="C3" s="56"/>
      <c r="D3" s="56"/>
      <c r="E3" s="57"/>
      <c r="F3" s="57"/>
      <c r="G3" s="57"/>
      <c r="H3" s="57"/>
      <c r="I3" s="57"/>
      <c r="J3" s="56"/>
      <c r="K3" s="56"/>
      <c r="L3" s="56"/>
      <c r="M3" s="56"/>
      <c r="N3" s="58"/>
      <c r="O3" s="58"/>
      <c r="P3" s="58"/>
      <c r="Q3" s="58"/>
      <c r="R3" s="58"/>
      <c r="S3" s="58"/>
      <c r="T3" s="58"/>
      <c r="U3" s="58"/>
      <c r="V3" s="58"/>
      <c r="W3" s="58"/>
      <c r="X3" s="58"/>
      <c r="Y3" s="58"/>
      <c r="Z3" s="58"/>
      <c r="AA3" s="58"/>
      <c r="AB3" s="58"/>
      <c r="AC3" s="58"/>
      <c r="AD3" s="58"/>
      <c r="AE3" s="58"/>
      <c r="AF3" s="58"/>
      <c r="AG3" s="58"/>
      <c r="AH3" s="58"/>
      <c r="AI3" s="58"/>
      <c r="AJ3" s="59"/>
      <c r="AK3" s="59"/>
    </row>
    <row r="4" customFormat="false" ht="31.5" hidden="false" customHeight="true" outlineLevel="0" collapsed="false">
      <c r="A4" s="60"/>
      <c r="B4" s="60"/>
      <c r="C4" s="60"/>
      <c r="D4" s="60"/>
      <c r="E4" s="60"/>
      <c r="F4" s="60"/>
      <c r="G4" s="60"/>
      <c r="H4" s="60"/>
      <c r="I4" s="60"/>
      <c r="J4" s="61" t="s">
        <v>75</v>
      </c>
      <c r="K4" s="61"/>
      <c r="L4" s="61"/>
      <c r="M4" s="61"/>
      <c r="N4" s="61"/>
      <c r="O4" s="61"/>
      <c r="P4" s="61"/>
      <c r="Q4" s="61" t="s">
        <v>76</v>
      </c>
      <c r="R4" s="61"/>
      <c r="S4" s="61"/>
      <c r="T4" s="61"/>
      <c r="U4" s="61"/>
      <c r="V4" s="61"/>
      <c r="W4" s="61"/>
      <c r="X4" s="61" t="s">
        <v>77</v>
      </c>
      <c r="Y4" s="61"/>
      <c r="Z4" s="61"/>
      <c r="AA4" s="61"/>
      <c r="AB4" s="61"/>
      <c r="AC4" s="61"/>
      <c r="AD4" s="62"/>
      <c r="AE4" s="62"/>
      <c r="AF4" s="63"/>
    </row>
    <row r="5" customFormat="false" ht="76.5" hidden="false" customHeight="true" outlineLevel="0" collapsed="false">
      <c r="A5" s="64" t="s">
        <v>78</v>
      </c>
      <c r="B5" s="65" t="s">
        <v>79</v>
      </c>
      <c r="C5" s="64" t="s">
        <v>80</v>
      </c>
      <c r="D5" s="64" t="s">
        <v>81</v>
      </c>
      <c r="E5" s="64" t="s">
        <v>82</v>
      </c>
      <c r="F5" s="66" t="s">
        <v>83</v>
      </c>
      <c r="G5" s="66" t="s">
        <v>84</v>
      </c>
      <c r="H5" s="66" t="s">
        <v>85</v>
      </c>
      <c r="I5" s="64" t="s">
        <v>86</v>
      </c>
      <c r="J5" s="67" t="s">
        <v>87</v>
      </c>
      <c r="K5" s="67" t="s">
        <v>88</v>
      </c>
      <c r="L5" s="67" t="s">
        <v>89</v>
      </c>
      <c r="M5" s="67" t="s">
        <v>90</v>
      </c>
      <c r="N5" s="67" t="s">
        <v>91</v>
      </c>
      <c r="O5" s="67" t="s">
        <v>92</v>
      </c>
      <c r="P5" s="68" t="s">
        <v>93</v>
      </c>
      <c r="Q5" s="69" t="s">
        <v>87</v>
      </c>
      <c r="R5" s="69" t="s">
        <v>88</v>
      </c>
      <c r="S5" s="69" t="s">
        <v>89</v>
      </c>
      <c r="T5" s="69" t="s">
        <v>90</v>
      </c>
      <c r="U5" s="69" t="s">
        <v>91</v>
      </c>
      <c r="V5" s="69" t="s">
        <v>92</v>
      </c>
      <c r="W5" s="70" t="s">
        <v>94</v>
      </c>
      <c r="X5" s="71" t="s">
        <v>95</v>
      </c>
      <c r="Y5" s="71" t="s">
        <v>96</v>
      </c>
      <c r="Z5" s="71" t="s">
        <v>97</v>
      </c>
      <c r="AA5" s="71" t="s">
        <v>98</v>
      </c>
      <c r="AB5" s="71" t="s">
        <v>92</v>
      </c>
      <c r="AC5" s="72" t="s">
        <v>99</v>
      </c>
      <c r="AD5" s="73" t="s">
        <v>100</v>
      </c>
      <c r="AE5" s="74" t="s">
        <v>101</v>
      </c>
      <c r="AF5" s="74" t="s">
        <v>102</v>
      </c>
    </row>
    <row r="6" customFormat="false" ht="23.25" hidden="false" customHeight="true" outlineLevel="0" collapsed="false">
      <c r="A6" s="75" t="s">
        <v>71</v>
      </c>
      <c r="B6" s="76"/>
      <c r="C6" s="77" t="n">
        <f aca="false">SUMPRODUCT(C23:C192,$I23:$I192)/SUM($I23:$I192)</f>
        <v>66.7781539320667</v>
      </c>
      <c r="D6" s="77" t="n">
        <f aca="false">SUMPRODUCT(D23:D192,$I23:$I192)/SUM($I23:$I192)</f>
        <v>71.901814122393</v>
      </c>
      <c r="E6" s="78" t="n">
        <f aca="false">SUMPRODUCT(E23:E192,$I23:$I192)/SUM($I23:$I192)</f>
        <v>0.710927637466073</v>
      </c>
      <c r="F6" s="79" t="n">
        <f aca="false">SUMPRODUCT(F23:F192,$I23:$I192)/SUM($I23:$I192)</f>
        <v>17076.8749085826</v>
      </c>
      <c r="G6" s="80"/>
      <c r="H6" s="80"/>
      <c r="I6" s="81" t="n">
        <v>8118.84</v>
      </c>
      <c r="J6" s="82" t="n">
        <v>0.447</v>
      </c>
      <c r="K6" s="82" t="n">
        <v>0.126</v>
      </c>
      <c r="L6" s="82" t="n">
        <v>0.271</v>
      </c>
      <c r="M6" s="82" t="n">
        <v>0.083</v>
      </c>
      <c r="N6" s="82" t="n">
        <v>0.064</v>
      </c>
      <c r="O6" s="82" t="n">
        <v>1.647</v>
      </c>
      <c r="P6" s="83" t="n">
        <v>2.638</v>
      </c>
      <c r="Q6" s="84" t="n">
        <v>0.447</v>
      </c>
      <c r="R6" s="84" t="n">
        <v>0.126</v>
      </c>
      <c r="S6" s="84" t="n">
        <v>0.271</v>
      </c>
      <c r="T6" s="84" t="n">
        <v>0.083</v>
      </c>
      <c r="U6" s="84" t="n">
        <v>0.064</v>
      </c>
      <c r="V6" s="84" t="n">
        <v>1.647</v>
      </c>
      <c r="W6" s="85" t="n">
        <v>2.638</v>
      </c>
      <c r="X6" s="82" t="n">
        <v>0.447</v>
      </c>
      <c r="Y6" s="82" t="n">
        <v>0.186</v>
      </c>
      <c r="Z6" s="82" t="n">
        <v>0.648</v>
      </c>
      <c r="AA6" s="82" t="n">
        <v>0.133</v>
      </c>
      <c r="AB6" s="82" t="n">
        <v>0.064</v>
      </c>
      <c r="AC6" s="86" t="n">
        <v>1.478</v>
      </c>
      <c r="AD6" s="87" t="n">
        <v>-1.16</v>
      </c>
      <c r="AE6" s="88" t="n">
        <v>1.98</v>
      </c>
      <c r="AF6" s="89" t="n">
        <v>1.785</v>
      </c>
      <c r="AG6" s="90"/>
      <c r="AH6" s="90"/>
      <c r="AI6" s="90"/>
      <c r="AJ6" s="90"/>
      <c r="AK6" s="90"/>
      <c r="AL6" s="90"/>
      <c r="AM6" s="90"/>
      <c r="AN6" s="90"/>
      <c r="AO6" s="90"/>
      <c r="AP6" s="90"/>
      <c r="AQ6" s="90"/>
      <c r="AR6" s="90"/>
      <c r="AS6" s="90"/>
      <c r="AT6" s="90"/>
      <c r="AU6" s="90"/>
      <c r="AV6" s="90"/>
      <c r="AW6" s="90"/>
      <c r="AX6" s="90"/>
      <c r="AY6" s="90"/>
      <c r="AZ6" s="90"/>
      <c r="BA6" s="90"/>
      <c r="BB6" s="90"/>
      <c r="BC6" s="90"/>
    </row>
    <row r="7" customFormat="false" ht="18.75" hidden="false" customHeight="true" outlineLevel="0" collapsed="false">
      <c r="A7" s="235" t="str">
        <f aca="false">IF(G7="182 Records", "", "Filtered ")&amp;"Total of All Countries"</f>
        <v>Filtered Total of All Countries</v>
      </c>
      <c r="B7" s="107"/>
      <c r="C7" s="236"/>
      <c r="D7" s="236"/>
      <c r="E7" s="236"/>
      <c r="F7" s="237"/>
      <c r="G7" s="95" t="str">
        <f aca="false">SUBTOTAL(103, A23:A192)&amp;" Records"</f>
        <v>170 Records</v>
      </c>
      <c r="H7" s="96"/>
      <c r="I7" s="111" t="n">
        <f aca="false">SUBTOTAL(109, $I$23:$I$192)</f>
        <v>8026.115926</v>
      </c>
      <c r="J7" s="112" t="n">
        <f aca="true">SUMPRODUCT($I$23:$I$192,SUBTOTAL(109,OFFSET(J23:J192,ROW(J23:J192)-MIN(ROW(J23:J192)),0,1)))/$I$7</f>
        <v>0.444457338244282</v>
      </c>
      <c r="K7" s="113" t="n">
        <f aca="true">SUMPRODUCT($I$23:$I$192,SUBTOTAL(109,OFFSET(K23:K192,ROW(K23:K192)-MIN(ROW(K23:K192)),0,1)))/$I$7</f>
        <v>0.123860755312121</v>
      </c>
      <c r="L7" s="113" t="n">
        <f aca="true">SUMPRODUCT($I$23:$I$192,SUBTOTAL(109,OFFSET(L23:L192,ROW(L23:L192)-MIN(ROW(L23:L192)),0,1)))/$I$7</f>
        <v>0.270801806610487</v>
      </c>
      <c r="M7" s="113" t="n">
        <f aca="true">SUMPRODUCT($I$23:$I$192,SUBTOTAL(109,OFFSET(M23:M192,ROW(M23:M192)-MIN(ROW(M23:M192)),0,1)))/$I$7</f>
        <v>0.0778359853996457</v>
      </c>
      <c r="N7" s="113" t="n">
        <f aca="true">SUMPRODUCT($I$23:$I$192,SUBTOTAL(109,OFFSET(N23:N192,ROW(N23:N192)-MIN(ROW(N23:N192)),0,1)))/$I$7</f>
        <v>0.0620314347278716</v>
      </c>
      <c r="O7" s="113" t="n">
        <f aca="true">SUMPRODUCT($I$23:$I$192,SUBTOTAL(109,OFFSET(O23:O192,ROW(O23:O192)-MIN(ROW(O23:O192)),0,1)))/$I$7</f>
        <v>1.54542416255912</v>
      </c>
      <c r="P7" s="114" t="n">
        <f aca="true">SUMPRODUCT($I$23:$I$192,SUBTOTAL(109,OFFSET(P23:P192,ROW(P23:P192)-MIN(ROW(P23:P192)),0,1)))/$I$7</f>
        <v>2.52427662436731</v>
      </c>
      <c r="Q7" s="115" t="n">
        <f aca="true">SUMPRODUCT($I$23:$I$192,SUBTOTAL(109,OFFSET(Q23:Q192,ROW(Q23:Q192)-MIN(ROW(Q23:Q192)),0,1)))/$I$7</f>
        <v>0.462475862501765</v>
      </c>
      <c r="R7" s="116" t="n">
        <f aca="true">SUMPRODUCT($I$23:$I$192,SUBTOTAL(109,OFFSET(R23:R192,ROW(R23:R192)-MIN(ROW(R23:R192)),0,1)))/$I$7</f>
        <v>0.141998556989694</v>
      </c>
      <c r="S7" s="116" t="n">
        <f aca="true">SUMPRODUCT($I$23:$I$192,SUBTOTAL(109,OFFSET(S23:S192,ROW(S23:S192)-MIN(ROW(S23:S192)),0,1)))/$I$7</f>
        <v>0.271791764720643</v>
      </c>
      <c r="T7" s="116" t="n">
        <f aca="true">SUMPRODUCT($I$23:$I$192,SUBTOTAL(109,OFFSET(T23:T192,ROW(T23:T192)-MIN(ROW(T23:T192)),0,1)))/$I$7</f>
        <v>0.0832519285538164</v>
      </c>
      <c r="U7" s="116" t="n">
        <f aca="true">SUMPRODUCT($I$23:$I$192,SUBTOTAL(109,OFFSET(U23:U192,ROW(U23:U192)-MIN(ROW(U23:U192)),0,1)))/$I$7</f>
        <v>0.0620314347278716</v>
      </c>
      <c r="V7" s="116" t="n">
        <f aca="true">SUMPRODUCT($I$23:$I$192,SUBTOTAL(109,OFFSET(V23:V192,ROW(V23:V192)-MIN(ROW(V23:V192)),0,1)))/$I$7</f>
        <v>1.58084262266485</v>
      </c>
      <c r="W7" s="117" t="n">
        <f aca="true">SUMPRODUCT($I$23:$I$192,SUBTOTAL(109,OFFSET(W23:W192,ROW(W23:W192)-MIN(ROW(W23:W192)),0,1)))/$I$7</f>
        <v>2.60226951005018</v>
      </c>
      <c r="X7" s="113" t="n">
        <f aca="true">SUMPRODUCT($I$23:$I$192,SUBTOTAL(109,OFFSET(X23:X192,ROW(X23:X192)-MIN(ROW(X23:X192)),0,1)))/$I$7</f>
        <v>0.444457338244282</v>
      </c>
      <c r="Y7" s="113" t="n">
        <f aca="true">SUMPRODUCT($I$23:$I$192,SUBTOTAL(109,OFFSET(Y23:Y192,ROW(Y23:Y192)-MIN(ROW(Y23:Y192)),0,1)))/$I$7</f>
        <v>0.180023307590586</v>
      </c>
      <c r="Z7" s="113" t="n">
        <f aca="true">SUMPRODUCT($I$23:$I$192,SUBTOTAL(109,OFFSET(Z23:Z192,ROW(Z23:Z192)-MIN(ROW(Z23:Z192)),0,1)))/$I$7</f>
        <v>0.641529800338695</v>
      </c>
      <c r="AA7" s="113" t="n">
        <f aca="true">SUMPRODUCT($I$23:$I$192,SUBTOTAL(109,OFFSET(AA23:AA192,ROW(AA23:AA192)-MIN(ROW(AA23:AA192)),0,1)))/$I$7</f>
        <v>0.155204005235296</v>
      </c>
      <c r="AB7" s="113" t="n">
        <f aca="true">SUMPRODUCT($I$23:$I$192,SUBTOTAL(109,OFFSET(AB23:AB192,ROW(AB23:AB192)-MIN(ROW(AB23:AB192)),0,1)))/$I$7</f>
        <v>0.0620314347278716</v>
      </c>
      <c r="AC7" s="118" t="n">
        <f aca="true">SUMPRODUCT($I$23:$I$192,SUBTOTAL(109,OFFSET(AC23:AC192,ROW(AC23:AC192)-MIN(ROW(AC23:AC192)),0,1)))/$I$7</f>
        <v>1.48294620658785</v>
      </c>
      <c r="AD7" s="119" t="n">
        <f aca="true">SUMPRODUCT($I$23:$I$192,SUBTOTAL(109,OFFSET(AD23:AD192,ROW(AD23:AD192)-MIN(ROW(AD23:AD192)),0,1)))/$I$7</f>
        <v>-1.11932330346234</v>
      </c>
      <c r="AE7" s="120" t="n">
        <f aca="true">SUMPRODUCT($I$23:$I$192,SUBTOTAL(109,OFFSET(AE23:AE192,ROW(AE23:AE192)-MIN(ROW(AE23:AE192)),0,1)))/$I$7</f>
        <v>0.808665265148078</v>
      </c>
      <c r="AF7" s="119" t="n">
        <f aca="false">IFERROR(W7/AC7,0)</f>
        <v>1.75479697003833</v>
      </c>
    </row>
    <row r="8" customFormat="false" ht="18.75" hidden="false" customHeight="true" outlineLevel="0" collapsed="false">
      <c r="A8" s="106" t="s">
        <v>103</v>
      </c>
      <c r="B8" s="107"/>
      <c r="C8" s="100" t="n">
        <f aca="true">IFERROR(SUMPRODUCT($I$23:$I$192,SUBTOTAL(109,OFFSET(C$23:C$192,ROW(C$23:C$192)-MIN(ROW(C$23:C$192)),0,1)), --($G$23:$G$192=$A8))/$I8,0)</f>
        <v>56.8623468031644</v>
      </c>
      <c r="D8" s="100" t="n">
        <f aca="true">IFERROR(SUMPRODUCT($I$23:$I$192,SUBTOTAL(109,OFFSET(D$23:D$192,ROW(D$23:D$192)-MIN(ROW(D$23:D$192)),0,1)), --($G$23:$G$192=$A8))/$I8,0)</f>
        <v>62.5191783422082</v>
      </c>
      <c r="E8" s="108" t="n">
        <f aca="true">IFERROR(SUMPRODUCT($I$23:$I$192,SUBTOTAL(109,OFFSET(E$23:E$192,ROW(E$23:E$192)-MIN(ROW(E$23:E$192)),0,1)), --($G$23:$G$192=$A8))/$I8,0)</f>
        <v>0.551637408743897</v>
      </c>
      <c r="F8" s="109" t="n">
        <f aca="true">IFERROR(SUMPRODUCT($I$23:$I$192,SUBTOTAL(109,OFFSET(F$23:F$192,ROW(F$23:F$192)-MIN(ROW(F$23:F$192)),0,1)), --($G$23:$G$192=$A8))/$I8,0)</f>
        <v>5228.83914038109</v>
      </c>
      <c r="G8" s="110" t="str">
        <f aca="true">SUMPRODUCT(SUBTOTAL(3,OFFSET($G$23:$G$192,ROW($G$23:$G$192)-MIN(ROW($G$23:$G$192)),0,1)),--($G$23:$G$192=$A8))&amp;" Records"</f>
        <v>51 Records</v>
      </c>
      <c r="H8" s="111"/>
      <c r="I8" s="111" t="n">
        <f aca="true">SUMPRODUCT(SUBTOTAL(9,OFFSET($I$23:$I$192,ROW($I$23:$I$192)-MIN(ROW($I$23:$I$192)),0,1)),--($G$23:$G$192=$A8))</f>
        <v>1491.474361</v>
      </c>
      <c r="J8" s="112" t="n">
        <f aca="true">IFERROR(SUMPRODUCT($I$23:$I$192,SUBTOTAL(109,OFFSET(J$23:J$192,ROW(J$23:J$192)-MIN(ROW(J$23:J$192)),0,1)), --($G$23:$G$192=$A8))/$I8,0)</f>
        <v>0.282520993267011</v>
      </c>
      <c r="K8" s="113" t="n">
        <f aca="true">IFERROR(SUMPRODUCT($I$23:$I$192,SUBTOTAL(109,OFFSET(K$23:K$192,ROW(K$23:K$192)-MIN(ROW(K$23:K$192)),0,1)), --($G$23:$G$192=$A8))/$I8,0)</f>
        <v>0.157951512746789</v>
      </c>
      <c r="L8" s="113" t="n">
        <f aca="true">IFERROR(SUMPRODUCT($I$23:$I$192,SUBTOTAL(109,OFFSET(L$23:L$192,ROW(L$23:L$192)-MIN(ROW(L$23:L$192)),0,1)), --($G$23:$G$192=$A8))/$I8,0)</f>
        <v>0.226813222773864</v>
      </c>
      <c r="M8" s="113" t="n">
        <f aca="true">IFERROR(SUMPRODUCT($I$23:$I$192,SUBTOTAL(109,OFFSET(M$23:M$192,ROW(M$23:M$192)-MIN(ROW(M$23:M$192)),0,1)), --($G$23:$G$192=$A8))/$I8,0)</f>
        <v>0.0391040503565183</v>
      </c>
      <c r="N8" s="113" t="n">
        <f aca="true">IFERROR(SUMPRODUCT($I$23:$I$192,SUBTOTAL(109,OFFSET(N$23:N$192,ROW(N$23:N$192)-MIN(ROW(N$23:N$192)),0,1)), --($G$23:$G$192=$A8))/$I8,0)</f>
        <v>0.0490339847015312</v>
      </c>
      <c r="O8" s="113" t="n">
        <f aca="true">IFERROR(SUMPRODUCT($I$23:$I$192,SUBTOTAL(109,OFFSET(O$23:O$192,ROW(O$23:O$192)-MIN(ROW(O$23:O$192)),0,1)), --($G$23:$G$192=$A8))/$I8,0)</f>
        <v>0.317814434385037</v>
      </c>
      <c r="P8" s="114" t="n">
        <f aca="true">IFERROR(SUMPRODUCT($I$23:$I$192,SUBTOTAL(109,OFFSET(P$23:P$192,ROW(P$23:P$192)-MIN(ROW(P$23:P$192)),0,1)), --($G$23:$G$192=$A8))/$I8,0)</f>
        <v>1.07304682770675</v>
      </c>
      <c r="Q8" s="115" t="n">
        <f aca="true">IFERROR(SUMPRODUCT($I$23:$I$192,SUBTOTAL(109,OFFSET(Q$23:Q$192,ROW(Q$23:Q$192)-MIN(ROW(Q$23:Q$192)),0,1)), --($G$23:$G$192=$A8))/$I8,0)</f>
        <v>0.310758478123111</v>
      </c>
      <c r="R8" s="116" t="n">
        <f aca="true">IFERROR(SUMPRODUCT($I$23:$I$192,SUBTOTAL(109,OFFSET(R$23:R$192,ROW(R$23:R$192)-MIN(ROW(R$23:R$192)),0,1)), --($G$23:$G$192=$A8))/$I8,0)</f>
        <v>0.160787469517218</v>
      </c>
      <c r="S8" s="116" t="n">
        <f aca="true">IFERROR(SUMPRODUCT($I$23:$I$192,SUBTOTAL(109,OFFSET(S$23:S$192,ROW(S$23:S$192)-MIN(ROW(S$23:S$192)),0,1)), --($G$23:$G$192=$A8))/$I8,0)</f>
        <v>0.235671336385111</v>
      </c>
      <c r="T8" s="116" t="n">
        <f aca="true">IFERROR(SUMPRODUCT($I$23:$I$192,SUBTOTAL(109,OFFSET(T$23:T$192,ROW(T$23:T$192)-MIN(ROW(T$23:T$192)),0,1)), --($G$23:$G$192=$A8))/$I8,0)</f>
        <v>0.0451267136606179</v>
      </c>
      <c r="U8" s="116" t="n">
        <f aca="true">IFERROR(SUMPRODUCT($I$23:$I$192,SUBTOTAL(109,OFFSET(U$23:U$192,ROW(U$23:U$192)-MIN(ROW(U$23:U$192)),0,1)), --($G$23:$G$192=$A8))/$I8,0)</f>
        <v>0.0490339847015312</v>
      </c>
      <c r="V8" s="116" t="n">
        <f aca="true">IFERROR(SUMPRODUCT($I$23:$I$192,SUBTOTAL(109,OFFSET(V$23:V$192,ROW(V$23:V$192)-MIN(ROW(V$23:V$192)),0,1)), --($G$23:$G$192=$A8))/$I8,0)</f>
        <v>0.384330548288922</v>
      </c>
      <c r="W8" s="117" t="n">
        <f aca="true">IFERROR(SUMPRODUCT($I$23:$I$192,SUBTOTAL(109,OFFSET(W$23:W$192,ROW(W$23:W$192)-MIN(ROW(W$23:W$192)),0,1)), --($G$23:$G$192=$A8))/$I8,0)</f>
        <v>1.18555344954669</v>
      </c>
      <c r="X8" s="113" t="n">
        <f aca="true">IFERROR(SUMPRODUCT($I$23:$I$192,SUBTOTAL(109,OFFSET(X$23:X$192,ROW(X$23:X$192)-MIN(ROW(X$23:X$192)),0,1)), --($G$23:$G$192=$A8))/$I8,0)</f>
        <v>0.282520993267011</v>
      </c>
      <c r="Y8" s="113" t="n">
        <f aca="true">IFERROR(SUMPRODUCT($I$23:$I$192,SUBTOTAL(109,OFFSET(Y$23:Y$192,ROW(Y$23:Y$192)-MIN(ROW(Y$23:Y$192)),0,1)), --($G$23:$G$192=$A8))/$I8,0)</f>
        <v>0.268158277279967</v>
      </c>
      <c r="Z8" s="113" t="n">
        <f aca="true">IFERROR(SUMPRODUCT($I$23:$I$192,SUBTOTAL(109,OFFSET(Z$23:Z$192,ROW(Z$23:Z$192)-MIN(ROW(Z$23:Z$192)),0,1)), --($G$23:$G$192=$A8))/$I8,0)</f>
        <v>0.284004198017857</v>
      </c>
      <c r="AA8" s="113" t="n">
        <f aca="true">IFERROR(SUMPRODUCT($I$23:$I$192,SUBTOTAL(109,OFFSET(AA$23:AA$192,ROW(AA$23:AA$192)-MIN(ROW(AA$23:AA$192)),0,1)), --($G$23:$G$192=$A8))/$I8,0)</f>
        <v>0.0650880112145622</v>
      </c>
      <c r="AB8" s="113" t="n">
        <f aca="true">IFERROR(SUMPRODUCT($I$23:$I$192,SUBTOTAL(109,OFFSET(AB$23:AB$192,ROW(AB$23:AB$192)-MIN(ROW(AB$23:AB$192)),0,1)), --($G$23:$G$192=$A8))/$I8,0)</f>
        <v>0.0490339847015312</v>
      </c>
      <c r="AC8" s="118" t="n">
        <f aca="true">IFERROR(SUMPRODUCT($I$23:$I$192,SUBTOTAL(109,OFFSET(AC$23:AC$192,ROW(AC$23:AC$192)-MIN(ROW(AC$23:AC$192)),0,1)), --($G$23:$G$192=$A8))/$I8,0)</f>
        <v>0.948666392415444</v>
      </c>
      <c r="AD8" s="119" t="n">
        <f aca="true">IFERROR(SUMPRODUCT($I$23:$I$192,SUBTOTAL(109,OFFSET(AD$23:AD$192,ROW(AD$23:AD$192)-MIN(ROW(AD$23:AD$192)),0,1)), --($G$23:$G$192=$A8))/$I8,0)</f>
        <v>-0.236887057131249</v>
      </c>
      <c r="AE8" s="120" t="n">
        <f aca="true">IFERROR(SUMPRODUCT($I$23:$I$192,SUBTOTAL(109,OFFSET(AE$23:AE$192,ROW(AE$23:AE$192)-MIN(ROW(AE$23:AE$192)),0,1)), --($G$23:$G$192=$A8))/$I8,0)</f>
        <v>0.36841608784048</v>
      </c>
      <c r="AF8" s="119" t="n">
        <f aca="false">IFERROR(W8/AC8,0)</f>
        <v>1.2497053326914</v>
      </c>
    </row>
    <row r="9" customFormat="false" ht="18.75" hidden="false" customHeight="true" outlineLevel="0" collapsed="false">
      <c r="A9" s="121" t="s">
        <v>104</v>
      </c>
      <c r="B9" s="92"/>
      <c r="C9" s="100" t="n">
        <f aca="true">IFERROR(SUMPRODUCT($I$23:$I$192,SUBTOTAL(109,OFFSET(C$23:C$192,ROW(C$23:C$192)-MIN(ROW(C$23:C$192)),0,1)), --($G$23:$G$192=$A9))/$I9,0)</f>
        <v>67.1023834659567</v>
      </c>
      <c r="D9" s="100" t="n">
        <f aca="true">IFERROR(SUMPRODUCT($I$23:$I$192,SUBTOTAL(109,OFFSET(D$23:D$192,ROW(D$23:D$192)-MIN(ROW(D$23:D$192)),0,1)), --($G$23:$G$192=$A9))/$I9,0)</f>
        <v>73.0381561266327</v>
      </c>
      <c r="E9" s="108" t="n">
        <f aca="true">IFERROR(SUMPRODUCT($I$23:$I$192,SUBTOTAL(109,OFFSET(E$23:E$192,ROW(E$23:E$192)-MIN(ROW(E$23:E$192)),0,1)), --($G$23:$G$192=$A9))/$I9,0)</f>
        <v>0.710572431267239</v>
      </c>
      <c r="F9" s="122" t="n">
        <f aca="true">IFERROR(SUMPRODUCT($I$23:$I$192,SUBTOTAL(109,OFFSET(F$23:F$192,ROW(F$23:F$192)-MIN(ROW(F$23:F$192)),0,1)), --($G$23:$G$192=$A9))/$I9,0)</f>
        <v>12283.0618526966</v>
      </c>
      <c r="G9" s="123" t="str">
        <f aca="true">SUMPRODUCT(SUBTOTAL(3,OFFSET($G$23:$G$192,ROW($G$23:$G$192)-MIN(ROW($G$23:$G$192)),0,1)),--($G$23:$G$192=$A9))&amp;" Records"</f>
        <v>29 Records</v>
      </c>
      <c r="H9" s="96"/>
      <c r="I9" s="96" t="n">
        <f aca="true">SUMPRODUCT(SUBTOTAL(9,OFFSET($I$23:$I$192,ROW($I$23:$I$192)-MIN(ROW($I$23:$I$192)),0,1)),--($G$23:$G$192=$A9))</f>
        <v>4314.113399</v>
      </c>
      <c r="J9" s="97" t="n">
        <f aca="true">IFERROR(SUMPRODUCT($I$23:$I$192,SUBTOTAL(109,OFFSET(J$23:J$192,ROW(J$23:J$192)-MIN(ROW(J$23:J$192)),0,1)), --($G$23:$G$192=$A9))/$I9,0)</f>
        <v>0.288454217280996</v>
      </c>
      <c r="K9" s="98" t="n">
        <f aca="true">IFERROR(SUMPRODUCT($I$23:$I$192,SUBTOTAL(109,OFFSET(K$23:K$192,ROW(K$23:K$192)-MIN(ROW(K$23:K$192)),0,1)), --($G$23:$G$192=$A9))/$I9,0)</f>
        <v>0.0468533403389103</v>
      </c>
      <c r="L9" s="98" t="n">
        <f aca="true">IFERROR(SUMPRODUCT($I$23:$I$192,SUBTOTAL(109,OFFSET(L$23:L$192,ROW(L$23:L$192)-MIN(ROW(L$23:L$192)),0,1)), --($G$23:$G$192=$A9))/$I9,0)</f>
        <v>0.144215270862656</v>
      </c>
      <c r="M9" s="98" t="n">
        <f aca="true">IFERROR(SUMPRODUCT($I$23:$I$192,SUBTOTAL(109,OFFSET(M$23:M$192,ROW(M$23:M$192)-MIN(ROW(M$23:M$192)),0,1)), --($G$23:$G$192=$A9))/$I9,0)</f>
        <v>0.0721318547725546</v>
      </c>
      <c r="N9" s="98" t="n">
        <f aca="true">IFERROR(SUMPRODUCT($I$23:$I$192,SUBTOTAL(109,OFFSET(N$23:N$192,ROW(N$23:N$192)-MIN(ROW(N$23:N$192)),0,1)), --($G$23:$G$192=$A9))/$I9,0)</f>
        <v>0.0554990861108331</v>
      </c>
      <c r="O9" s="98" t="n">
        <f aca="true">IFERROR(SUMPRODUCT($I$23:$I$192,SUBTOTAL(109,OFFSET(O$23:O$192,ROW(O$23:O$192)-MIN(ROW(O$23:O$192)),0,1)), --($G$23:$G$192=$A9))/$I9,0)</f>
        <v>1.61433088493347</v>
      </c>
      <c r="P9" s="99" t="n">
        <f aca="true">IFERROR(SUMPRODUCT($I$23:$I$192,SUBTOTAL(109,OFFSET(P$23:P$192,ROW(P$23:P$192)-MIN(ROW(P$23:P$192)),0,1)), --($G$23:$G$192=$A9))/$I9,0)</f>
        <v>2.22110712976393</v>
      </c>
      <c r="Q9" s="100" t="n">
        <f aca="true">IFERROR(SUMPRODUCT($I$23:$I$192,SUBTOTAL(109,OFFSET(Q$23:Q$192,ROW(Q$23:Q$192)-MIN(ROW(Q$23:Q$192)),0,1)), --($G$23:$G$192=$A9))/$I9,0)</f>
        <v>0.342632651918615</v>
      </c>
      <c r="R9" s="101" t="n">
        <f aca="true">IFERROR(SUMPRODUCT($I$23:$I$192,SUBTOTAL(109,OFFSET(R$23:R$192,ROW(R$23:R$192)-MIN(ROW(R$23:R$192)),0,1)), --($G$23:$G$192=$A9))/$I9,0)</f>
        <v>0.0676979421771106</v>
      </c>
      <c r="S9" s="101" t="n">
        <f aca="true">IFERROR(SUMPRODUCT($I$23:$I$192,SUBTOTAL(109,OFFSET(S$23:S$192,ROW(S$23:S$192)-MIN(ROW(S$23:S$192)),0,1)), --($G$23:$G$192=$A9))/$I9,0)</f>
        <v>0.171546828864894</v>
      </c>
      <c r="T9" s="101" t="n">
        <f aca="true">IFERROR(SUMPRODUCT($I$23:$I$192,SUBTOTAL(109,OFFSET(T$23:T$192,ROW(T$23:T$192)-MIN(ROW(T$23:T$192)),0,1)), --($G$23:$G$192=$A9))/$I9,0)</f>
        <v>0.0791027563907112</v>
      </c>
      <c r="U9" s="101" t="n">
        <f aca="true">IFERROR(SUMPRODUCT($I$23:$I$192,SUBTOTAL(109,OFFSET(U$23:U$192,ROW(U$23:U$192)-MIN(ROW(U$23:U$192)),0,1)), --($G$23:$G$192=$A9))/$I9,0)</f>
        <v>0.0554990861108331</v>
      </c>
      <c r="V9" s="101" t="n">
        <f aca="true">IFERROR(SUMPRODUCT($I$23:$I$192,SUBTOTAL(109,OFFSET(V$23:V$192,ROW(V$23:V$192)-MIN(ROW(V$23:V$192)),0,1)), --($G$23:$G$192=$A9))/$I9,0)</f>
        <v>1.5627911372816</v>
      </c>
      <c r="W9" s="102" t="n">
        <f aca="true">IFERROR(SUMPRODUCT($I$23:$I$192,SUBTOTAL(109,OFFSET(W$23:W$192,ROW(W$23:W$192)-MIN(ROW(W$23:W$192)),0,1)), --($G$23:$G$192=$A9))/$I9,0)</f>
        <v>2.27922599407476</v>
      </c>
      <c r="X9" s="98" t="n">
        <f aca="true">IFERROR(SUMPRODUCT($I$23:$I$192,SUBTOTAL(109,OFFSET(X$23:X$192,ROW(X$23:X$192)-MIN(ROW(X$23:X$192)),0,1)), --($G$23:$G$192=$A9))/$I9,0)</f>
        <v>0.288454217280996</v>
      </c>
      <c r="Y9" s="98" t="n">
        <f aca="true">IFERROR(SUMPRODUCT($I$23:$I$192,SUBTOTAL(109,OFFSET(Y$23:Y$192,ROW(Y$23:Y$192)-MIN(ROW(Y$23:Y$192)),0,1)), --($G$23:$G$192=$A9))/$I9,0)</f>
        <v>0.0786249765663612</v>
      </c>
      <c r="Z9" s="98" t="n">
        <f aca="true">IFERROR(SUMPRODUCT($I$23:$I$192,SUBTOTAL(109,OFFSET(Z$23:Z$192,ROW(Z$23:Z$192)-MIN(ROW(Z$23:Z$192)),0,1)), --($G$23:$G$192=$A9))/$I9,0)</f>
        <v>0.167916206811327</v>
      </c>
      <c r="AA9" s="98" t="n">
        <f aca="true">IFERROR(SUMPRODUCT($I$23:$I$192,SUBTOTAL(109,OFFSET(AA$23:AA$192,ROW(AA$23:AA$192)-MIN(ROW(AA$23:AA$192)),0,1)), --($G$23:$G$192=$A9))/$I9,0)</f>
        <v>0.0929425392702803</v>
      </c>
      <c r="AB9" s="98" t="n">
        <f aca="true">IFERROR(SUMPRODUCT($I$23:$I$192,SUBTOTAL(109,OFFSET(AB$23:AB$192,ROW(AB$23:AB$192)-MIN(ROW(AB$23:AB$192)),0,1)), --($G$23:$G$192=$A9))/$I9,0)</f>
        <v>0.0554990861108331</v>
      </c>
      <c r="AC9" s="103" t="n">
        <f aca="true">IFERROR(SUMPRODUCT($I$23:$I$192,SUBTOTAL(109,OFFSET(AC$23:AC$192,ROW(AC$23:AC$192)-MIN(ROW(AC$23:AC$192)),0,1)), --($G$23:$G$192=$A9))/$I9,0)</f>
        <v>0.682763425261553</v>
      </c>
      <c r="AD9" s="104" t="n">
        <f aca="true">IFERROR(SUMPRODUCT($I$23:$I$192,SUBTOTAL(109,OFFSET(AD$23:AD$192,ROW(AD$23:AD$192)-MIN(ROW(AD$23:AD$192)),0,1)), --($G$23:$G$192=$A9))/$I9,0)</f>
        <v>-1.5964625688132</v>
      </c>
      <c r="AE9" s="105" t="n">
        <f aca="true">IFERROR(SUMPRODUCT($I$23:$I$192,SUBTOTAL(109,OFFSET(AE$23:AE$192,ROW(AE$23:AE$192)-MIN(ROW(AE$23:AE$192)),0,1)), --($G$23:$G$192=$A9))/$I9,0)</f>
        <v>0.708326221993452</v>
      </c>
      <c r="AF9" s="104" t="n">
        <f aca="false">IFERROR(W9/AC9,0)</f>
        <v>3.33823680318206</v>
      </c>
    </row>
    <row r="10" customFormat="false" ht="18.75" hidden="false" customHeight="true" outlineLevel="0" collapsed="false">
      <c r="A10" s="121" t="s">
        <v>105</v>
      </c>
      <c r="B10" s="92"/>
      <c r="C10" s="100" t="n">
        <f aca="true">IFERROR(SUMPRODUCT($I$23:$I$192,SUBTOTAL(109,OFFSET(C$23:C$192,ROW(C$23:C$192)-MIN(ROW(C$23:C$192)),0,1)), --($G$23:$G$192=$A10))/$I10,0)</f>
        <v>64.7945265998382</v>
      </c>
      <c r="D10" s="100" t="n">
        <f aca="true">IFERROR(SUMPRODUCT($I$23:$I$192,SUBTOTAL(109,OFFSET(D$23:D$192,ROW(D$23:D$192)-MIN(ROW(D$23:D$192)),0,1)), --($G$23:$G$192=$A10))/$I10,0)</f>
        <v>71.926208776512</v>
      </c>
      <c r="E10" s="108" t="n">
        <f aca="true">IFERROR(SUMPRODUCT($I$23:$I$192,SUBTOTAL(109,OFFSET(E$23:E$192,ROW(E$23:E$192)-MIN(ROW(E$23:E$192)),0,1)), --($G$23:$G$192=$A10))/$I10,0)</f>
        <v>0.683862359966484</v>
      </c>
      <c r="F10" s="122" t="n">
        <f aca="true">IFERROR(SUMPRODUCT($I$23:$I$192,SUBTOTAL(109,OFFSET(F$23:F$192,ROW(F$23:F$192)-MIN(ROW(F$23:F$192)),0,1)), --($G$23:$G$192=$A10))/$I10,0)</f>
        <v>10754.7470485576</v>
      </c>
      <c r="G10" s="123" t="str">
        <f aca="true">SUMPRODUCT(SUBTOTAL(3,OFFSET($G$23:$G$192,ROW($G$23:$G$192)-MIN(ROW($G$23:$G$192)),0,1)),--($G$23:$G$192=$A10))&amp;" Records"</f>
        <v>17 Records</v>
      </c>
      <c r="H10" s="96"/>
      <c r="I10" s="96" t="n">
        <f aca="true">SUMPRODUCT(SUBTOTAL(9,OFFSET($I$23:$I$192,ROW($I$23:$I$192)-MIN(ROW($I$23:$I$192)),0,1)),--($G$23:$G$192=$A10))</f>
        <v>89.722181</v>
      </c>
      <c r="J10" s="97" t="n">
        <f aca="true">IFERROR(SUMPRODUCT($I$23:$I$192,SUBTOTAL(109,OFFSET(J$23:J$192,ROW(J$23:J$192)-MIN(ROW(J$23:J$192)),0,1)), --($G$23:$G$192=$A10))/$I10,0)</f>
        <v>0.329140349419281</v>
      </c>
      <c r="K10" s="98" t="n">
        <f aca="true">IFERROR(SUMPRODUCT($I$23:$I$192,SUBTOTAL(109,OFFSET(K$23:K$192,ROW(K$23:K$192)-MIN(ROW(K$23:K$192)),0,1)), --($G$23:$G$192=$A10))/$I10,0)</f>
        <v>0.163961095350547</v>
      </c>
      <c r="L10" s="98" t="n">
        <f aca="true">IFERROR(SUMPRODUCT($I$23:$I$192,SUBTOTAL(109,OFFSET(L$23:L$192,ROW(L$23:L$192)-MIN(ROW(L$23:L$192)),0,1)), --($G$23:$G$192=$A10))/$I10,0)</f>
        <v>0.25156829367534</v>
      </c>
      <c r="M10" s="98" t="n">
        <f aca="true">IFERROR(SUMPRODUCT($I$23:$I$192,SUBTOTAL(109,OFFSET(M$23:M$192,ROW(M$23:M$192)-MIN(ROW(M$23:M$192)),0,1)), --($G$23:$G$192=$A10))/$I10,0)</f>
        <v>0.0934236793129226</v>
      </c>
      <c r="N10" s="98" t="n">
        <f aca="true">IFERROR(SUMPRODUCT($I$23:$I$192,SUBTOTAL(109,OFFSET(N$23:N$192,ROW(N$23:N$192)-MIN(ROW(N$23:N$192)),0,1)), --($G$23:$G$192=$A10))/$I10,0)</f>
        <v>0.0433037189209656</v>
      </c>
      <c r="O10" s="98" t="n">
        <f aca="true">IFERROR(SUMPRODUCT($I$23:$I$192,SUBTOTAL(109,OFFSET(O$23:O$192,ROW(O$23:O$192)-MIN(ROW(O$23:O$192)),0,1)), --($G$23:$G$192=$A10))/$I10,0)</f>
        <v>0.58612665384271</v>
      </c>
      <c r="P10" s="99" t="n">
        <f aca="true">IFERROR(SUMPRODUCT($I$23:$I$192,SUBTOTAL(109,OFFSET(P$23:P$192,ROW(P$23:P$192)-MIN(ROW(P$23:P$192)),0,1)), --($G$23:$G$192=$A10))/$I10,0)</f>
        <v>1.46810797217468</v>
      </c>
      <c r="Q10" s="100" t="n">
        <f aca="true">IFERROR(SUMPRODUCT($I$23:$I$192,SUBTOTAL(109,OFFSET(Q$23:Q$192,ROW(Q$23:Q$192)-MIN(ROW(Q$23:Q$192)),0,1)), --($G$23:$G$192=$A10))/$I10,0)</f>
        <v>0.465882639533696</v>
      </c>
      <c r="R10" s="101" t="n">
        <f aca="true">IFERROR(SUMPRODUCT($I$23:$I$192,SUBTOTAL(109,OFFSET(R$23:R$192,ROW(R$23:R$192)-MIN(ROW(R$23:R$192)),0,1)), --($G$23:$G$192=$A10))/$I10,0)</f>
        <v>0.161025585089154</v>
      </c>
      <c r="S10" s="101" t="n">
        <f aca="true">IFERROR(SUMPRODUCT($I$23:$I$192,SUBTOTAL(109,OFFSET(S$23:S$192,ROW(S$23:S$192)-MIN(ROW(S$23:S$192)),0,1)), --($G$23:$G$192=$A10))/$I10,0)</f>
        <v>0.326879248309847</v>
      </c>
      <c r="T10" s="101" t="n">
        <f aca="true">IFERROR(SUMPRODUCT($I$23:$I$192,SUBTOTAL(109,OFFSET(T$23:T$192,ROW(T$23:T$192)-MIN(ROW(T$23:T$192)),0,1)), --($G$23:$G$192=$A10))/$I10,0)</f>
        <v>0.116394548857434</v>
      </c>
      <c r="U10" s="101" t="n">
        <f aca="true">IFERROR(SUMPRODUCT($I$23:$I$192,SUBTOTAL(109,OFFSET(U$23:U$192,ROW(U$23:U$192)-MIN(ROW(U$23:U$192)),0,1)), --($G$23:$G$192=$A10))/$I10,0)</f>
        <v>0.0433037189209656</v>
      </c>
      <c r="V10" s="101" t="n">
        <f aca="true">IFERROR(SUMPRODUCT($I$23:$I$192,SUBTOTAL(109,OFFSET(V$23:V$192,ROW(V$23:V$192)-MIN(ROW(V$23:V$192)),0,1)), --($G$23:$G$192=$A10))/$I10,0)</f>
        <v>0.849539252584598</v>
      </c>
      <c r="W10" s="102" t="n">
        <f aca="true">IFERROR(SUMPRODUCT($I$23:$I$192,SUBTOTAL(109,OFFSET(W$23:W$192,ROW(W$23:W$192)-MIN(ROW(W$23:W$192)),0,1)), --($G$23:$G$192=$A10))/$I10,0)</f>
        <v>1.96300193407024</v>
      </c>
      <c r="X10" s="98" t="n">
        <f aca="true">IFERROR(SUMPRODUCT($I$23:$I$192,SUBTOTAL(109,OFFSET(X$23:X$192,ROW(X$23:X$192)-MIN(ROW(X$23:X$192)),0,1)), --($G$23:$G$192=$A10))/$I10,0)</f>
        <v>0.329140349419281</v>
      </c>
      <c r="Y10" s="98" t="n">
        <f aca="true">IFERROR(SUMPRODUCT($I$23:$I$192,SUBTOTAL(109,OFFSET(Y$23:Y$192,ROW(Y$23:Y$192)-MIN(ROW(Y$23:Y$192)),0,1)), --($G$23:$G$192=$A10))/$I10,0)</f>
        <v>0.165386894395712</v>
      </c>
      <c r="Z10" s="98" t="n">
        <f aca="true">IFERROR(SUMPRODUCT($I$23:$I$192,SUBTOTAL(109,OFFSET(Z$23:Z$192,ROW(Z$23:Z$192)-MIN(ROW(Z$23:Z$192)),0,1)), --($G$23:$G$192=$A10))/$I10,0)</f>
        <v>0.38262674505204</v>
      </c>
      <c r="AA10" s="98" t="n">
        <f aca="true">IFERROR(SUMPRODUCT($I$23:$I$192,SUBTOTAL(109,OFFSET(AA$23:AA$192,ROW(AA$23:AA$192)-MIN(ROW(AA$23:AA$192)),0,1)), --($G$23:$G$192=$A10))/$I10,0)</f>
        <v>0.184048615938126</v>
      </c>
      <c r="AB10" s="98" t="n">
        <f aca="true">IFERROR(SUMPRODUCT($I$23:$I$192,SUBTOTAL(109,OFFSET(AB$23:AB$192,ROW(AB$23:AB$192)-MIN(ROW(AB$23:AB$192)),0,1)), --($G$23:$G$192=$A10))/$I10,0)</f>
        <v>0.0433037189209656</v>
      </c>
      <c r="AC10" s="103" t="n">
        <f aca="true">IFERROR(SUMPRODUCT($I$23:$I$192,SUBTOTAL(109,OFFSET(AC$23:AC$192,ROW(AC$23:AC$192)-MIN(ROW(AC$23:AC$192)),0,1)), --($G$23:$G$192=$A10))/$I10,0)</f>
        <v>1.10477173179729</v>
      </c>
      <c r="AD10" s="104" t="n">
        <f aca="true">IFERROR(SUMPRODUCT($I$23:$I$192,SUBTOTAL(109,OFFSET(AD$23:AD$192,ROW(AD$23:AD$192)-MIN(ROW(AD$23:AD$192)),0,1)), --($G$23:$G$192=$A10))/$I10,0)</f>
        <v>-0.858230202272947</v>
      </c>
      <c r="AE10" s="105" t="n">
        <f aca="true">IFERROR(SUMPRODUCT($I$23:$I$192,SUBTOTAL(109,OFFSET(AE$23:AE$192,ROW(AE$23:AE$192)-MIN(ROW(AE$23:AE$192)),0,1)), --($G$23:$G$192=$A10))/$I10,0)</f>
        <v>0.609948643312627</v>
      </c>
      <c r="AF10" s="104" t="n">
        <f aca="false">IFERROR(W10/AC10,0)</f>
        <v>1.7768393936698</v>
      </c>
    </row>
    <row r="11" customFormat="false" ht="18.75" hidden="false" customHeight="true" outlineLevel="0" collapsed="false">
      <c r="A11" s="121" t="s">
        <v>106</v>
      </c>
      <c r="B11" s="92"/>
      <c r="C11" s="100" t="n">
        <f aca="true">IFERROR(SUMPRODUCT($I$23:$I$192,SUBTOTAL(109,OFFSET(C$23:C$192,ROW(C$23:C$192)-MIN(ROW(C$23:C$192)),0,1)), --($G$23:$G$192=$A11))/$I11,0)</f>
        <v>81.2294561716692</v>
      </c>
      <c r="D11" s="100" t="n">
        <f aca="true">IFERROR(SUMPRODUCT($I$23:$I$192,SUBTOTAL(109,OFFSET(D$23:D$192,ROW(D$23:D$192)-MIN(ROW(D$23:D$192)),0,1)), --($G$23:$G$192=$A11))/$I11,0)</f>
        <v>80.7516677633793</v>
      </c>
      <c r="E11" s="108" t="n">
        <f aca="true">IFERROR(SUMPRODUCT($I$23:$I$192,SUBTOTAL(109,OFFSET(E$23:E$192,ROW(E$23:E$192)-MIN(ROW(E$23:E$192)),0,1)), --($G$23:$G$192=$A11))/$I11,0)</f>
        <v>0.901576803165146</v>
      </c>
      <c r="F11" s="122" t="n">
        <f aca="true">IFERROR(SUMPRODUCT($I$23:$I$192,SUBTOTAL(109,OFFSET(F$23:F$192,ROW(F$23:F$192)-MIN(ROW(F$23:F$192)),0,1)), --($G$23:$G$192=$A11))/$I11,0)</f>
        <v>46839.3057616176</v>
      </c>
      <c r="G11" s="123" t="str">
        <f aca="true">SUMPRODUCT(SUBTOTAL(3,OFFSET($G$23:$G$192,ROW($G$23:$G$192)-MIN(ROW($G$23:$G$192)),0,1)),--($G$23:$G$192=$A11))&amp;" Records"</f>
        <v>27 Records</v>
      </c>
      <c r="H11" s="96"/>
      <c r="I11" s="96" t="n">
        <f aca="true">SUMPRODUCT(SUBTOTAL(9,OFFSET($I$23:$I$192,ROW($I$23:$I$192)-MIN(ROW($I$23:$I$192)),0,1)),--($G$23:$G$192=$A11))</f>
        <v>447.573924</v>
      </c>
      <c r="J11" s="97" t="n">
        <f aca="true">IFERROR(SUMPRODUCT($I$23:$I$192,SUBTOTAL(109,OFFSET(J$23:J$192,ROW(J$23:J$192)-MIN(ROW(J$23:J$192)),0,1)), --($G$23:$G$192=$A11))/$I11,0)</f>
        <v>0.74961152497347</v>
      </c>
      <c r="K11" s="98" t="n">
        <f aca="true">IFERROR(SUMPRODUCT($I$23:$I$192,SUBTOTAL(109,OFFSET(K$23:K$192,ROW(K$23:K$192)-MIN(ROW(K$23:K$192)),0,1)), --($G$23:$G$192=$A11))/$I11,0)</f>
        <v>0.113418238574596</v>
      </c>
      <c r="L11" s="98" t="n">
        <f aca="true">IFERROR(SUMPRODUCT($I$23:$I$192,SUBTOTAL(109,OFFSET(L$23:L$192,ROW(L$23:L$192)-MIN(ROW(L$23:L$192)),0,1)), --($G$23:$G$192=$A11))/$I11,0)</f>
        <v>0.716440060654651</v>
      </c>
      <c r="M11" s="98" t="n">
        <f aca="true">IFERROR(SUMPRODUCT($I$23:$I$192,SUBTOTAL(109,OFFSET(M$23:M$192,ROW(M$23:M$192)-MIN(ROW(M$23:M$192)),0,1)), --($G$23:$G$192=$A11))/$I11,0)</f>
        <v>0.0994073046355578</v>
      </c>
      <c r="N11" s="98" t="n">
        <f aca="true">IFERROR(SUMPRODUCT($I$23:$I$192,SUBTOTAL(109,OFFSET(N$23:N$192,ROW(N$23:N$192)-MIN(ROW(N$23:N$192)),0,1)), --($G$23:$G$192=$A11))/$I11,0)</f>
        <v>0.150886726260666</v>
      </c>
      <c r="O11" s="98" t="n">
        <f aca="true">IFERROR(SUMPRODUCT($I$23:$I$192,SUBTOTAL(109,OFFSET(O$23:O$192,ROW(O$23:O$192)-MIN(ROW(O$23:O$192)),0,1)), --($G$23:$G$192=$A11))/$I11,0)</f>
        <v>1.77842571509148</v>
      </c>
      <c r="P11" s="99" t="n">
        <f aca="true">IFERROR(SUMPRODUCT($I$23:$I$192,SUBTOTAL(109,OFFSET(P$23:P$192,ROW(P$23:P$192)-MIN(ROW(P$23:P$192)),0,1)), --($G$23:$G$192=$A11))/$I11,0)</f>
        <v>3.60825805920275</v>
      </c>
      <c r="Q11" s="100" t="n">
        <f aca="true">IFERROR(SUMPRODUCT($I$23:$I$192,SUBTOTAL(109,OFFSET(Q$23:Q$192,ROW(Q$23:Q$192)-MIN(ROW(Q$23:Q$192)),0,1)), --($G$23:$G$192=$A11))/$I11,0)</f>
        <v>0.869505639162303</v>
      </c>
      <c r="R11" s="101" t="n">
        <f aca="true">IFERROR(SUMPRODUCT($I$23:$I$192,SUBTOTAL(109,OFFSET(R$23:R$192,ROW(R$23:R$192)-MIN(ROW(R$23:R$192)),0,1)), --($G$23:$G$192=$A11))/$I11,0)</f>
        <v>0.238202120966279</v>
      </c>
      <c r="S11" s="101" t="n">
        <f aca="true">IFERROR(SUMPRODUCT($I$23:$I$192,SUBTOTAL(109,OFFSET(S$23:S$192,ROW(S$23:S$192)-MIN(ROW(S$23:S$192)),0,1)), --($G$23:$G$192=$A11))/$I11,0)</f>
        <v>0.629700379135582</v>
      </c>
      <c r="T11" s="101" t="n">
        <f aca="true">IFERROR(SUMPRODUCT($I$23:$I$192,SUBTOTAL(109,OFFSET(T$23:T$192,ROW(T$23:T$192)-MIN(ROW(T$23:T$192)),0,1)), --($G$23:$G$192=$A11))/$I11,0)</f>
        <v>0.170467498584658</v>
      </c>
      <c r="U11" s="101" t="n">
        <f aca="true">IFERROR(SUMPRODUCT($I$23:$I$192,SUBTOTAL(109,OFFSET(U$23:U$192,ROW(U$23:U$192)-MIN(ROW(U$23:U$192)),0,1)), --($G$23:$G$192=$A11))/$I11,0)</f>
        <v>0.150886726260666</v>
      </c>
      <c r="V11" s="101" t="n">
        <f aca="true">IFERROR(SUMPRODUCT($I$23:$I$192,SUBTOTAL(109,OFFSET(V$23:V$192,ROW(V$23:V$192)-MIN(ROW(V$23:V$192)),0,1)), --($G$23:$G$192=$A11))/$I11,0)</f>
        <v>2.33897816071608</v>
      </c>
      <c r="W11" s="102" t="n">
        <f aca="true">IFERROR(SUMPRODUCT($I$23:$I$192,SUBTOTAL(109,OFFSET(W$23:W$192,ROW(W$23:W$192)-MIN(ROW(W$23:W$192)),0,1)), --($G$23:$G$192=$A11))/$I11,0)</f>
        <v>4.39752644412323</v>
      </c>
      <c r="X11" s="98" t="n">
        <f aca="true">IFERROR(SUMPRODUCT($I$23:$I$192,SUBTOTAL(109,OFFSET(X$23:X$192,ROW(X$23:X$192)-MIN(ROW(X$23:X$192)),0,1)), --($G$23:$G$192=$A11))/$I11,0)</f>
        <v>0.74961152497347</v>
      </c>
      <c r="Y11" s="98" t="n">
        <f aca="true">IFERROR(SUMPRODUCT($I$23:$I$192,SUBTOTAL(109,OFFSET(Y$23:Y$192,ROW(Y$23:Y$192)-MIN(ROW(Y$23:Y$192)),0,1)), --($G$23:$G$192=$A11))/$I11,0)</f>
        <v>0.121241793080868</v>
      </c>
      <c r="Z11" s="98" t="n">
        <f aca="true">IFERROR(SUMPRODUCT($I$23:$I$192,SUBTOTAL(109,OFFSET(Z$23:Z$192,ROW(Z$23:Z$192)-MIN(ROW(Z$23:Z$192)),0,1)), --($G$23:$G$192=$A11))/$I11,0)</f>
        <v>0.960870467507397</v>
      </c>
      <c r="AA11" s="98" t="n">
        <f aca="true">IFERROR(SUMPRODUCT($I$23:$I$192,SUBTOTAL(109,OFFSET(AA$23:AA$192,ROW(AA$23:AA$192)-MIN(ROW(AA$23:AA$192)),0,1)), --($G$23:$G$192=$A11))/$I11,0)</f>
        <v>0.223723431068339</v>
      </c>
      <c r="AB11" s="98" t="n">
        <f aca="true">IFERROR(SUMPRODUCT($I$23:$I$192,SUBTOTAL(109,OFFSET(AB$23:AB$192,ROW(AB$23:AB$192)-MIN(ROW(AB$23:AB$192)),0,1)), --($G$23:$G$192=$A11))/$I11,0)</f>
        <v>0.150886726260666</v>
      </c>
      <c r="AC11" s="103" t="n">
        <f aca="true">IFERROR(SUMPRODUCT($I$23:$I$192,SUBTOTAL(109,OFFSET(AC$23:AC$192,ROW(AC$23:AC$192)-MIN(ROW(AC$23:AC$192)),0,1)), --($G$23:$G$192=$A11))/$I11,0)</f>
        <v>2.20648324451985</v>
      </c>
      <c r="AD11" s="104" t="n">
        <f aca="true">IFERROR(SUMPRODUCT($I$23:$I$192,SUBTOTAL(109,OFFSET(AD$23:AD$192,ROW(AD$23:AD$192)-MIN(ROW(AD$23:AD$192)),0,1)), --($G$23:$G$192=$A11))/$I11,0)</f>
        <v>-2.19104319960338</v>
      </c>
      <c r="AE11" s="105" t="n">
        <f aca="true">IFERROR(SUMPRODUCT($I$23:$I$192,SUBTOTAL(109,OFFSET(AE$23:AE$192,ROW(AE$23:AE$192)-MIN(ROW(AE$23:AE$192)),0,1)), --($G$23:$G$192=$A11))/$I11,0)</f>
        <v>1.36640196337712</v>
      </c>
      <c r="AF11" s="104" t="n">
        <f aca="false">IFERROR(W11/AC11,0)</f>
        <v>1.99300241914149</v>
      </c>
    </row>
    <row r="12" customFormat="false" ht="18.75" hidden="false" customHeight="true" outlineLevel="0" collapsed="false">
      <c r="A12" s="121" t="s">
        <v>107</v>
      </c>
      <c r="B12" s="92"/>
      <c r="C12" s="100" t="n">
        <f aca="true">IFERROR(SUMPRODUCT($I$23:$I$192,SUBTOTAL(109,OFFSET(C$23:C$192,ROW(C$23:C$192)-MIN(ROW(C$23:C$192)),0,1)), --($G$23:$G$192=$A12))/$I12,0)</f>
        <v>64.4936336492487</v>
      </c>
      <c r="D12" s="100" t="n">
        <f aca="true">IFERROR(SUMPRODUCT($I$23:$I$192,SUBTOTAL(109,OFFSET(D$23:D$192,ROW(D$23:D$192)-MIN(ROW(D$23:D$192)),0,1)), --($G$23:$G$192=$A12))/$I12,0)</f>
        <v>73.2663286548558</v>
      </c>
      <c r="E12" s="108" t="n">
        <f aca="true">IFERROR(SUMPRODUCT($I$23:$I$192,SUBTOTAL(109,OFFSET(E$23:E$192,ROW(E$23:E$192)-MIN(ROW(E$23:E$192)),0,1)), --($G$23:$G$192=$A12))/$I12,0)</f>
        <v>0.730614417851638</v>
      </c>
      <c r="F12" s="122" t="n">
        <f aca="true">IFERROR(SUMPRODUCT($I$23:$I$192,SUBTOTAL(109,OFFSET(F$23:F$192,ROW(F$23:F$192)-MIN(ROW(F$23:F$192)),0,1)), --($G$23:$G$192=$A12))/$I12,0)</f>
        <v>21266.8644393594</v>
      </c>
      <c r="G12" s="123" t="str">
        <f aca="true">SUMPRODUCT(SUBTOTAL(3,OFFSET($G$23:$G$192,ROW($G$23:$G$192)-MIN(ROW($G$23:$G$192)),0,1)),--($G$23:$G$192=$A12))&amp;" Records"</f>
        <v>23 Records</v>
      </c>
      <c r="H12" s="96"/>
      <c r="I12" s="96" t="n">
        <f aca="true">SUMPRODUCT(SUBTOTAL(9,OFFSET($I$23:$I$192,ROW($I$23:$I$192)-MIN(ROW($I$23:$I$192)),0,1)),--($G$23:$G$192=$A12))</f>
        <v>489.19119</v>
      </c>
      <c r="J12" s="97" t="n">
        <f aca="true">IFERROR(SUMPRODUCT($I$23:$I$192,SUBTOTAL(109,OFFSET(J$23:J$192,ROW(J$23:J$192)-MIN(ROW(J$23:J$192)),0,1)), --($G$23:$G$192=$A12))/$I12,0)</f>
        <v>0.441030363874705</v>
      </c>
      <c r="K12" s="98" t="n">
        <f aca="true">IFERROR(SUMPRODUCT($I$23:$I$192,SUBTOTAL(109,OFFSET(K$23:K$192,ROW(K$23:K$192)-MIN(ROW(K$23:K$192)),0,1)), --($G$23:$G$192=$A12))/$I12,0)</f>
        <v>0.0962465269253929</v>
      </c>
      <c r="L12" s="98" t="n">
        <f aca="true">IFERROR(SUMPRODUCT($I$23:$I$192,SUBTOTAL(109,OFFSET(L$23:L$192,ROW(L$23:L$192)-MIN(ROW(L$23:L$192)),0,1)), --($G$23:$G$192=$A12))/$I12,0)</f>
        <v>0.0591498934394137</v>
      </c>
      <c r="M12" s="98" t="n">
        <f aca="true">IFERROR(SUMPRODUCT($I$23:$I$192,SUBTOTAL(109,OFFSET(M$23:M$192,ROW(M$23:M$192)-MIN(ROW(M$23:M$192)),0,1)), --($G$23:$G$192=$A12))/$I12,0)</f>
        <v>0.0641305810719936</v>
      </c>
      <c r="N12" s="98" t="n">
        <f aca="true">IFERROR(SUMPRODUCT($I$23:$I$192,SUBTOTAL(109,OFFSET(N$23:N$192,ROW(N$23:N$192)-MIN(ROW(N$23:N$192)),0,1)), --($G$23:$G$192=$A12))/$I12,0)</f>
        <v>0.0470501413976813</v>
      </c>
      <c r="O12" s="98" t="n">
        <f aca="true">IFERROR(SUMPRODUCT($I$23:$I$192,SUBTOTAL(109,OFFSET(O$23:O$192,ROW(O$23:O$192)-MIN(ROW(O$23:O$192)),0,1)), --($G$23:$G$192=$A12))/$I12,0)</f>
        <v>2.28467455523882</v>
      </c>
      <c r="P12" s="99" t="n">
        <f aca="true">IFERROR(SUMPRODUCT($I$23:$I$192,SUBTOTAL(109,OFFSET(P$23:P$192,ROW(P$23:P$192)-MIN(ROW(P$23:P$192)),0,1)), --($G$23:$G$192=$A12))/$I12,0)</f>
        <v>2.99243737936082</v>
      </c>
      <c r="Q12" s="100" t="n">
        <f aca="true">IFERROR(SUMPRODUCT($I$23:$I$192,SUBTOTAL(109,OFFSET(Q$23:Q$192,ROW(Q$23:Q$192)-MIN(ROW(Q$23:Q$192)),0,1)), --($G$23:$G$192=$A12))/$I12,0)</f>
        <v>0.584988591045558</v>
      </c>
      <c r="R12" s="101" t="n">
        <f aca="true">IFERROR(SUMPRODUCT($I$23:$I$192,SUBTOTAL(109,OFFSET(R$23:R$192,ROW(R$23:R$192)-MIN(ROW(R$23:R$192)),0,1)), --($G$23:$G$192=$A12))/$I12,0)</f>
        <v>0.14594775267723</v>
      </c>
      <c r="S12" s="101" t="n">
        <f aca="true">IFERROR(SUMPRODUCT($I$23:$I$192,SUBTOTAL(109,OFFSET(S$23:S$192,ROW(S$23:S$192)-MIN(ROW(S$23:S$192)),0,1)), --($G$23:$G$192=$A12))/$I12,0)</f>
        <v>0.133312066719762</v>
      </c>
      <c r="T12" s="101" t="n">
        <f aca="true">IFERROR(SUMPRODUCT($I$23:$I$192,SUBTOTAL(109,OFFSET(T$23:T$192,ROW(T$23:T$192)-MIN(ROW(T$23:T$192)),0,1)), --($G$23:$G$192=$A12))/$I12,0)</f>
        <v>0.0691923305691585</v>
      </c>
      <c r="U12" s="101" t="n">
        <f aca="true">IFERROR(SUMPRODUCT($I$23:$I$192,SUBTOTAL(109,OFFSET(U$23:U$192,ROW(U$23:U$192)-MIN(ROW(U$23:U$192)),0,1)), --($G$23:$G$192=$A12))/$I12,0)</f>
        <v>0.0470501413976813</v>
      </c>
      <c r="V12" s="101" t="n">
        <f aca="true">IFERROR(SUMPRODUCT($I$23:$I$192,SUBTOTAL(109,OFFSET(V$23:V$192,ROW(V$23:V$192)-MIN(ROW(V$23:V$192)),0,1)), --($G$23:$G$192=$A12))/$I12,0)</f>
        <v>2.19732888642169</v>
      </c>
      <c r="W12" s="102" t="n">
        <f aca="true">IFERROR(SUMPRODUCT($I$23:$I$192,SUBTOTAL(109,OFFSET(W$23:W$192,ROW(W$23:W$192)-MIN(ROW(W$23:W$192)),0,1)), --($G$23:$G$192=$A12))/$I12,0)</f>
        <v>3.17728958458962</v>
      </c>
      <c r="X12" s="98" t="n">
        <f aca="true">IFERROR(SUMPRODUCT($I$23:$I$192,SUBTOTAL(109,OFFSET(X$23:X$192,ROW(X$23:X$192)-MIN(ROW(X$23:X$192)),0,1)), --($G$23:$G$192=$A12))/$I12,0)</f>
        <v>0.441030363874705</v>
      </c>
      <c r="Y12" s="98" t="n">
        <f aca="true">IFERROR(SUMPRODUCT($I$23:$I$192,SUBTOTAL(109,OFFSET(Y$23:Y$192,ROW(Y$23:Y$192)-MIN(ROW(Y$23:Y$192)),0,1)), --($G$23:$G$192=$A12))/$I12,0)</f>
        <v>0.169750920003281</v>
      </c>
      <c r="Z12" s="98" t="n">
        <f aca="true">IFERROR(SUMPRODUCT($I$23:$I$192,SUBTOTAL(109,OFFSET(Z$23:Z$192,ROW(Z$23:Z$192)-MIN(ROW(Z$23:Z$192)),0,1)), --($G$23:$G$192=$A12))/$I12,0)</f>
        <v>0.142079988684997</v>
      </c>
      <c r="AA12" s="98" t="n">
        <f aca="true">IFERROR(SUMPRODUCT($I$23:$I$192,SUBTOTAL(109,OFFSET(AA$23:AA$192,ROW(AA$23:AA$192)-MIN(ROW(AA$23:AA$192)),0,1)), --($G$23:$G$192=$A12))/$I12,0)</f>
        <v>0.0912904450507377</v>
      </c>
      <c r="AB12" s="98" t="n">
        <f aca="true">IFERROR(SUMPRODUCT($I$23:$I$192,SUBTOTAL(109,OFFSET(AB$23:AB$192,ROW(AB$23:AB$192)-MIN(ROW(AB$23:AB$192)),0,1)), --($G$23:$G$192=$A12))/$I12,0)</f>
        <v>0.0470501413976813</v>
      </c>
      <c r="AC12" s="103" t="n">
        <f aca="true">IFERROR(SUMPRODUCT($I$23:$I$192,SUBTOTAL(109,OFFSET(AC$23:AC$192,ROW(AC$23:AC$192)-MIN(ROW(AC$23:AC$192)),0,1)), --($G$23:$G$192=$A12))/$I12,0)</f>
        <v>0.891129890380896</v>
      </c>
      <c r="AD12" s="104" t="n">
        <f aca="true">IFERROR(SUMPRODUCT($I$23:$I$192,SUBTOTAL(109,OFFSET(AD$23:AD$192,ROW(AD$23:AD$192)-MIN(ROW(AD$23:AD$192)),0,1)), --($G$23:$G$192=$A12))/$I12,0)</f>
        <v>-2.28615969420872</v>
      </c>
      <c r="AE12" s="105" t="n">
        <f aca="true">IFERROR(SUMPRODUCT($I$23:$I$192,SUBTOTAL(109,OFFSET(AE$23:AE$192,ROW(AE$23:AE$192)-MIN(ROW(AE$23:AE$192)),0,1)), --($G$23:$G$192=$A12))/$I12,0)</f>
        <v>0.987530026102882</v>
      </c>
      <c r="AF12" s="104" t="n">
        <f aca="false">IFERROR(W12/AC12,0)</f>
        <v>3.56546180179362</v>
      </c>
    </row>
    <row r="13" customFormat="false" ht="18.75" hidden="false" customHeight="true" outlineLevel="0" collapsed="false">
      <c r="A13" s="121" t="s">
        <v>108</v>
      </c>
      <c r="B13" s="92"/>
      <c r="C13" s="100" t="n">
        <f aca="true">IFERROR(SUMPRODUCT($I$23:$I$192,SUBTOTAL(109,OFFSET(C$23:C$192,ROW(C$23:C$192)-MIN(ROW(C$23:C$192)),0,1)), --($G$23:$G$192=$A13))/$I13,0)</f>
        <v>73.4614154757216</v>
      </c>
      <c r="D13" s="100" t="n">
        <f aca="true">IFERROR(SUMPRODUCT($I$23:$I$192,SUBTOTAL(109,OFFSET(D$23:D$192,ROW(D$23:D$192)-MIN(ROW(D$23:D$192)),0,1)), --($G$23:$G$192=$A13))/$I13,0)</f>
        <v>77.0673477442099</v>
      </c>
      <c r="E13" s="108" t="n">
        <f aca="true">IFERROR(SUMPRODUCT($I$23:$I$192,SUBTOTAL(109,OFFSET(E$23:E$192,ROW(E$23:E$192)-MIN(ROW(E$23:E$192)),0,1)), --($G$23:$G$192=$A13))/$I13,0)</f>
        <v>0.880198605158835</v>
      </c>
      <c r="F13" s="122" t="n">
        <f aca="true">IFERROR(SUMPRODUCT($I$23:$I$192,SUBTOTAL(109,OFFSET(F$23:F$192,ROW(F$23:F$192)-MIN(ROW(F$23:F$192)),0,1)), --($G$23:$G$192=$A13))/$I13,0)</f>
        <v>54625.2230666126</v>
      </c>
      <c r="G13" s="123" t="str">
        <f aca="true">SUMPRODUCT(SUBTOTAL(3,OFFSET($G$23:$G$192,ROW($G$23:$G$192)-MIN(ROW($G$23:$G$192)),0,1)),--($G$23:$G$192=$A13))&amp;" Records"</f>
        <v>3 Records</v>
      </c>
      <c r="H13" s="96"/>
      <c r="I13" s="96" t="n">
        <f aca="true">SUMPRODUCT(SUBTOTAL(9,OFFSET($I$23:$I$192,ROW($I$23:$I$192)-MIN(ROW($I$23:$I$192)),0,1)),--($G$23:$G$192=$A13))</f>
        <v>510.309</v>
      </c>
      <c r="J13" s="97" t="n">
        <f aca="true">IFERROR(SUMPRODUCT($I$23:$I$192,SUBTOTAL(109,OFFSET(J$23:J$192,ROW(J$23:J$192)-MIN(ROW(J$23:J$192)),0,1)), --($G$23:$G$192=$A13))/$I13,0)</f>
        <v>1.40288737020119</v>
      </c>
      <c r="K13" s="98" t="n">
        <f aca="true">IFERROR(SUMPRODUCT($I$23:$I$192,SUBTOTAL(109,OFFSET(K$23:K$192,ROW(K$23:K$192)-MIN(ROW(K$23:K$192)),0,1)), --($G$23:$G$192=$A13))/$I13,0)</f>
        <v>0.237321769751268</v>
      </c>
      <c r="L13" s="98" t="n">
        <f aca="true">IFERROR(SUMPRODUCT($I$23:$I$192,SUBTOTAL(109,OFFSET(L$23:L$192,ROW(L$23:L$192)-MIN(ROW(L$23:L$192)),0,1)), --($G$23:$G$192=$A13))/$I13,0)</f>
        <v>0.834756141866987</v>
      </c>
      <c r="M13" s="98" t="n">
        <f aca="true">IFERROR(SUMPRODUCT($I$23:$I$192,SUBTOTAL(109,OFFSET(M$23:M$192,ROW(M$23:M$192)-MIN(ROW(M$23:M$192)),0,1)), --($G$23:$G$192=$A13))/$I13,0)</f>
        <v>0.0816575878536338</v>
      </c>
      <c r="N13" s="98" t="n">
        <f aca="true">IFERROR(SUMPRODUCT($I$23:$I$192,SUBTOTAL(109,OFFSET(N$23:N$192,ROW(N$23:N$192)-MIN(ROW(N$23:N$192)),0,1)), --($G$23:$G$192=$A13))/$I13,0)</f>
        <v>0.0600832828737099</v>
      </c>
      <c r="O13" s="98" t="n">
        <f aca="true">IFERROR(SUMPRODUCT($I$23:$I$192,SUBTOTAL(109,OFFSET(O$23:O$192,ROW(O$23:O$192)-MIN(ROW(O$23:O$192)),0,1)), --($G$23:$G$192=$A13))/$I13,0)</f>
        <v>3.65091977213806</v>
      </c>
      <c r="P13" s="99" t="n">
        <f aca="true">IFERROR(SUMPRODUCT($I$23:$I$192,SUBTOTAL(109,OFFSET(P$23:P$192,ROW(P$23:P$192)-MIN(ROW(P$23:P$192)),0,1)), --($G$23:$G$192=$A13))/$I13,0)</f>
        <v>6.26854929072386</v>
      </c>
      <c r="Q13" s="100" t="n">
        <f aca="true">IFERROR(SUMPRODUCT($I$23:$I$192,SUBTOTAL(109,OFFSET(Q$23:Q$192,ROW(Q$23:Q$192)-MIN(ROW(Q$23:Q$192)),0,1)), --($G$23:$G$192=$A13))/$I13,0)</f>
        <v>1.14189967647053</v>
      </c>
      <c r="R13" s="101" t="n">
        <f aca="true">IFERROR(SUMPRODUCT($I$23:$I$192,SUBTOTAL(109,OFFSET(R$23:R$192,ROW(R$23:R$192)-MIN(ROW(R$23:R$192)),0,1)), --($G$23:$G$192=$A13))/$I13,0)</f>
        <v>0.259818235618027</v>
      </c>
      <c r="S13" s="101" t="n">
        <f aca="true">IFERROR(SUMPRODUCT($I$23:$I$192,SUBTOTAL(109,OFFSET(S$23:S$192,ROW(S$23:S$192)-MIN(ROW(S$23:S$192)),0,1)), --($G$23:$G$192=$A13))/$I13,0)</f>
        <v>0.797365903795544</v>
      </c>
      <c r="T13" s="101" t="n">
        <f aca="true">IFERROR(SUMPRODUCT($I$23:$I$192,SUBTOTAL(109,OFFSET(T$23:T$192,ROW(T$23:T$192)-MIN(ROW(T$23:T$192)),0,1)), --($G$23:$G$192=$A13))/$I13,0)</f>
        <v>0.112090772453553</v>
      </c>
      <c r="U13" s="101" t="n">
        <f aca="true">IFERROR(SUMPRODUCT($I$23:$I$192,SUBTOTAL(109,OFFSET(U$23:U$192,ROW(U$23:U$192)-MIN(ROW(U$23:U$192)),0,1)), --($G$23:$G$192=$A13))/$I13,0)</f>
        <v>0.0600832828737099</v>
      </c>
      <c r="V13" s="101" t="n">
        <f aca="true">IFERROR(SUMPRODUCT($I$23:$I$192,SUBTOTAL(109,OFFSET(V$23:V$192,ROW(V$23:V$192)-MIN(ROW(V$23:V$192)),0,1)), --($G$23:$G$192=$A13))/$I13,0)</f>
        <v>3.90429120787601</v>
      </c>
      <c r="W13" s="102" t="n">
        <f aca="true">IFERROR(SUMPRODUCT($I$23:$I$192,SUBTOTAL(109,OFFSET(W$23:W$192,ROW(W$23:W$192)-MIN(ROW(W$23:W$192)),0,1)), --($G$23:$G$192=$A13))/$I13,0)</f>
        <v>6.27487926138869</v>
      </c>
      <c r="X13" s="98" t="n">
        <f aca="true">IFERROR(SUMPRODUCT($I$23:$I$192,SUBTOTAL(109,OFFSET(X$23:X$192,ROW(X$23:X$192)-MIN(ROW(X$23:X$192)),0,1)), --($G$23:$G$192=$A13))/$I13,0)</f>
        <v>1.40288737020119</v>
      </c>
      <c r="Y13" s="98" t="n">
        <f aca="true">IFERROR(SUMPRODUCT($I$23:$I$192,SUBTOTAL(109,OFFSET(Y$23:Y$192,ROW(Y$23:Y$192)-MIN(ROW(Y$23:Y$192)),0,1)), --($G$23:$G$192=$A13))/$I13,0)</f>
        <v>0.237321769751268</v>
      </c>
      <c r="Z13" s="98" t="n">
        <f aca="true">IFERROR(SUMPRODUCT($I$23:$I$192,SUBTOTAL(109,OFFSET(Z$23:Z$192,ROW(Z$23:Z$192)-MIN(ROW(Z$23:Z$192)),0,1)), --($G$23:$G$192=$A13))/$I13,0)</f>
        <v>1.70958121843824</v>
      </c>
      <c r="AA13" s="98" t="n">
        <f aca="true">IFERROR(SUMPRODUCT($I$23:$I$192,SUBTOTAL(109,OFFSET(AA$23:AA$192,ROW(AA$23:AA$192)-MIN(ROW(AA$23:AA$192)),0,1)), --($G$23:$G$192=$A13))/$I13,0)</f>
        <v>0.482920514825331</v>
      </c>
      <c r="AB13" s="98" t="n">
        <f aca="true">IFERROR(SUMPRODUCT($I$23:$I$192,SUBTOTAL(109,OFFSET(AB$23:AB$192,ROW(AB$23:AB$192)-MIN(ROW(AB$23:AB$192)),0,1)), --($G$23:$G$192=$A13))/$I13,0)</f>
        <v>0.0600832828737099</v>
      </c>
      <c r="AC13" s="103" t="n">
        <f aca="true">IFERROR(SUMPRODUCT($I$23:$I$192,SUBTOTAL(109,OFFSET(AC$23:AC$192,ROW(AC$23:AC$192)-MIN(ROW(AC$23:AC$192)),0,1)), --($G$23:$G$192=$A13))/$I13,0)</f>
        <v>3.89371752212875</v>
      </c>
      <c r="AD13" s="104" t="n">
        <f aca="true">IFERROR(SUMPRODUCT($I$23:$I$192,SUBTOTAL(109,OFFSET(AD$23:AD$192,ROW(AD$23:AD$192)-MIN(ROW(AD$23:AD$192)),0,1)), --($G$23:$G$192=$A13))/$I13,0)</f>
        <v>-2.38116173925994</v>
      </c>
      <c r="AE13" s="105" t="n">
        <f aca="true">IFERROR(SUMPRODUCT($I$23:$I$192,SUBTOTAL(109,OFFSET(AE$23:AE$192,ROW(AE$23:AE$192)-MIN(ROW(AE$23:AE$192)),0,1)), --($G$23:$G$192=$A13))/$I13,0)</f>
        <v>1.94958419898532</v>
      </c>
      <c r="AF13" s="104" t="n">
        <f aca="false">IFERROR(W13/AC13,0)</f>
        <v>1.6115394159251</v>
      </c>
    </row>
    <row r="14" customFormat="false" ht="18.75" hidden="false" customHeight="true" outlineLevel="0" collapsed="false">
      <c r="A14" s="121" t="s">
        <v>109</v>
      </c>
      <c r="B14" s="92"/>
      <c r="C14" s="100" t="n">
        <f aca="true">IFERROR(SUMPRODUCT($I$23:$I$192,SUBTOTAL(109,OFFSET(C$23:C$192,ROW(C$23:C$192)-MIN(ROW(C$23:C$192)),0,1)), --($G$23:$G$192=$A14))/$I14,0)</f>
        <v>76.3221187426936</v>
      </c>
      <c r="D14" s="100" t="n">
        <f aca="true">IFERROR(SUMPRODUCT($I$23:$I$192,SUBTOTAL(109,OFFSET(D$23:D$192,ROW(D$23:D$192)-MIN(ROW(D$23:D$192)),0,1)), --($G$23:$G$192=$A14))/$I14,0)</f>
        <v>75.933229817375</v>
      </c>
      <c r="E14" s="108" t="n">
        <f aca="true">IFERROR(SUMPRODUCT($I$23:$I$192,SUBTOTAL(109,OFFSET(E$23:E$192,ROW(E$23:E$192)-MIN(ROW(E$23:E$192)),0,1)), --($G$23:$G$192=$A14))/$I14,0)</f>
        <v>0.858352525650646</v>
      </c>
      <c r="F14" s="122" t="n">
        <f aca="true">IFERROR(SUMPRODUCT($I$23:$I$192,SUBTOTAL(109,OFFSET(F$23:F$192,ROW(F$23:F$192)-MIN(ROW(F$23:F$192)),0,1)), --($G$23:$G$192=$A14))/$I14,0)</f>
        <v>36258.6731315068</v>
      </c>
      <c r="G14" s="123" t="str">
        <f aca="true">SUMPRODUCT(SUBTOTAL(3,OFFSET($G$23:$G$192,ROW($G$23:$G$192)-MIN(ROW($G$23:$G$192)),0,1)),--($G$23:$G$192=$A14))&amp;" Records"</f>
        <v>10 Records</v>
      </c>
      <c r="H14" s="96"/>
      <c r="I14" s="96" t="n">
        <f aca="true">SUMPRODUCT(SUBTOTAL(9,OFFSET($I$23:$I$192,ROW($I$23:$I$192)-MIN(ROW($I$23:$I$192)),0,1)),--($G$23:$G$192=$A14))</f>
        <v>251.565592</v>
      </c>
      <c r="J14" s="97" t="n">
        <f aca="true">IFERROR(SUMPRODUCT($I$23:$I$192,SUBTOTAL(109,OFFSET(J$23:J$192,ROW(J$23:J$192)-MIN(ROW(J$23:J$192)),0,1)), --($G$23:$G$192=$A14))/$I14,0)</f>
        <v>1.04194350974675</v>
      </c>
      <c r="K14" s="98" t="n">
        <f aca="true">IFERROR(SUMPRODUCT($I$23:$I$192,SUBTOTAL(109,OFFSET(K$23:K$192,ROW(K$23:K$192)-MIN(ROW(K$23:K$192)),0,1)), --($G$23:$G$192=$A14))/$I14,0)</f>
        <v>0.0692096330805049</v>
      </c>
      <c r="L14" s="98" t="n">
        <f aca="true">IFERROR(SUMPRODUCT($I$23:$I$192,SUBTOTAL(109,OFFSET(L$23:L$192,ROW(L$23:L$192)-MIN(ROW(L$23:L$192)),0,1)), --($G$23:$G$192=$A14))/$I14,0)</f>
        <v>0.706803366519218</v>
      </c>
      <c r="M14" s="98" t="n">
        <f aca="true">IFERROR(SUMPRODUCT($I$23:$I$192,SUBTOTAL(109,OFFSET(M$23:M$192,ROW(M$23:M$192)-MIN(ROW(M$23:M$192)),0,1)), --($G$23:$G$192=$A14))/$I14,0)</f>
        <v>0.288957122363539</v>
      </c>
      <c r="N14" s="98" t="n">
        <f aca="true">IFERROR(SUMPRODUCT($I$23:$I$192,SUBTOTAL(109,OFFSET(N$23:N$192,ROW(N$23:N$192)-MIN(ROW(N$23:N$192)),0,1)), --($G$23:$G$192=$A14))/$I14,0)</f>
        <v>0.101031516209896</v>
      </c>
      <c r="O14" s="98" t="n">
        <f aca="true">IFERROR(SUMPRODUCT($I$23:$I$192,SUBTOTAL(109,OFFSET(O$23:O$192,ROW(O$23:O$192)-MIN(ROW(O$23:O$192)),0,1)), --($G$23:$G$192=$A14))/$I14,0)</f>
        <v>3.17100441211372</v>
      </c>
      <c r="P14" s="99" t="n">
        <f aca="true">IFERROR(SUMPRODUCT($I$23:$I$192,SUBTOTAL(109,OFFSET(P$23:P$192,ROW(P$23:P$192)-MIN(ROW(P$23:P$192)),0,1)), --($G$23:$G$192=$A14))/$I14,0)</f>
        <v>5.37929737181228</v>
      </c>
      <c r="Q14" s="100" t="n">
        <f aca="true">IFERROR(SUMPRODUCT($I$23:$I$192,SUBTOTAL(109,OFFSET(Q$23:Q$192,ROW(Q$23:Q$192)-MIN(ROW(Q$23:Q$192)),0,1)), --($G$23:$G$192=$A14))/$I14,0)</f>
        <v>1.02390930673858</v>
      </c>
      <c r="R14" s="101" t="n">
        <f aca="true">IFERROR(SUMPRODUCT($I$23:$I$192,SUBTOTAL(109,OFFSET(R$23:R$192,ROW(R$23:R$192)-MIN(ROW(R$23:R$192)),0,1)), --($G$23:$G$192=$A14))/$I14,0)</f>
        <v>0.126492598805007</v>
      </c>
      <c r="S14" s="101" t="n">
        <f aca="true">IFERROR(SUMPRODUCT($I$23:$I$192,SUBTOTAL(109,OFFSET(S$23:S$192,ROW(S$23:S$192)-MIN(ROW(S$23:S$192)),0,1)), --($G$23:$G$192=$A14))/$I14,0)</f>
        <v>0.625133939032489</v>
      </c>
      <c r="T14" s="101" t="n">
        <f aca="true">IFERROR(SUMPRODUCT($I$23:$I$192,SUBTOTAL(109,OFFSET(T$23:T$192,ROW(T$23:T$192)-MIN(ROW(T$23:T$192)),0,1)), --($G$23:$G$192=$A14))/$I14,0)</f>
        <v>0.18492733622331</v>
      </c>
      <c r="U14" s="101" t="n">
        <f aca="true">IFERROR(SUMPRODUCT($I$23:$I$192,SUBTOTAL(109,OFFSET(U$23:U$192,ROW(U$23:U$192)-MIN(ROW(U$23:U$192)),0,1)), --($G$23:$G$192=$A14))/$I14,0)</f>
        <v>0.101031516209896</v>
      </c>
      <c r="V14" s="101" t="n">
        <f aca="true">IFERROR(SUMPRODUCT($I$23:$I$192,SUBTOTAL(109,OFFSET(V$23:V$192,ROW(V$23:V$192)-MIN(ROW(V$23:V$192)),0,1)), --($G$23:$G$192=$A14))/$I14,0)</f>
        <v>3.16807685814203</v>
      </c>
      <c r="W14" s="102" t="n">
        <f aca="true">IFERROR(SUMPRODUCT($I$23:$I$192,SUBTOTAL(109,OFFSET(W$23:W$192,ROW(W$23:W$192)-MIN(ROW(W$23:W$192)),0,1)), --($G$23:$G$192=$A14))/$I14,0)</f>
        <v>5.22990313647504</v>
      </c>
      <c r="X14" s="98" t="n">
        <f aca="true">IFERROR(SUMPRODUCT($I$23:$I$192,SUBTOTAL(109,OFFSET(X$23:X$192,ROW(X$23:X$192)-MIN(ROW(X$23:X$192)),0,1)), --($G$23:$G$192=$A14))/$I14,0)</f>
        <v>1.04194350974675</v>
      </c>
      <c r="Y14" s="98" t="n">
        <f aca="true">IFERROR(SUMPRODUCT($I$23:$I$192,SUBTOTAL(109,OFFSET(Y$23:Y$192,ROW(Y$23:Y$192)-MIN(ROW(Y$23:Y$192)),0,1)), --($G$23:$G$192=$A14))/$I14,0)</f>
        <v>0.347099814302109</v>
      </c>
      <c r="Z14" s="98" t="n">
        <f aca="true">IFERROR(SUMPRODUCT($I$23:$I$192,SUBTOTAL(109,OFFSET(Z$23:Z$192,ROW(Z$23:Z$192)-MIN(ROW(Z$23:Z$192)),0,1)), --($G$23:$G$192=$A14))/$I14,0)</f>
        <v>2.74372044166517</v>
      </c>
      <c r="AA14" s="98" t="n">
        <f aca="true">IFERROR(SUMPRODUCT($I$23:$I$192,SUBTOTAL(109,OFFSET(AA$23:AA$192,ROW(AA$23:AA$192)-MIN(ROW(AA$23:AA$192)),0,1)), --($G$23:$G$192=$A14))/$I14,0)</f>
        <v>0.812506839170597</v>
      </c>
      <c r="AB14" s="98" t="n">
        <f aca="true">IFERROR(SUMPRODUCT($I$23:$I$192,SUBTOTAL(109,OFFSET(AB$23:AB$192,ROW(AB$23:AB$192)-MIN(ROW(AB$23:AB$192)),0,1)), --($G$23:$G$192=$A14))/$I14,0)</f>
        <v>0.101031516209896</v>
      </c>
      <c r="AC14" s="103" t="n">
        <f aca="true">IFERROR(SUMPRODUCT($I$23:$I$192,SUBTOTAL(109,OFFSET(AC$23:AC$192,ROW(AC$23:AC$192)-MIN(ROW(AC$23:AC$192)),0,1)), --($G$23:$G$192=$A14))/$I14,0)</f>
        <v>5.04604560894798</v>
      </c>
      <c r="AD14" s="104" t="n">
        <f aca="true">IFERROR(SUMPRODUCT($I$23:$I$192,SUBTOTAL(109,OFFSET(AD$23:AD$192,ROW(AD$23:AD$192)-MIN(ROW(AD$23:AD$192)),0,1)), --($G$23:$G$192=$A14))/$I14,0)</f>
        <v>-0.183857527527056</v>
      </c>
      <c r="AE14" s="105" t="n">
        <f aca="true">IFERROR(SUMPRODUCT($I$23:$I$192,SUBTOTAL(109,OFFSET(AE$23:AE$192,ROW(AE$23:AE$192)-MIN(ROW(AE$23:AE$192)),0,1)), --($G$23:$G$192=$A14))/$I14,0)</f>
        <v>1.62535550334721</v>
      </c>
      <c r="AF14" s="104" t="n">
        <f aca="false">IFERROR(W14/AC14,0)</f>
        <v>1.03643596229115</v>
      </c>
    </row>
    <row r="15" customFormat="false" ht="18.75" hidden="false" customHeight="true" outlineLevel="0" collapsed="false">
      <c r="A15" s="124" t="s">
        <v>110</v>
      </c>
      <c r="B15" s="93"/>
      <c r="C15" s="125" t="n">
        <f aca="true">IFERROR(SUMPRODUCT($I$23:$I$192,SUBTOTAL(109,OFFSET(C$23:C$192,ROW(C$23:C$192)-MIN(ROW(C$23:C$192)),0,1)), --($G$23:$G$192=$A15))/$I15,0)</f>
        <v>72.3465290809281</v>
      </c>
      <c r="D15" s="125" t="n">
        <f aca="true">IFERROR(SUMPRODUCT($I$23:$I$192,SUBTOTAL(109,OFFSET(D$23:D$192,ROW(D$23:D$192)-MIN(ROW(D$23:D$192)),0,1)), --($G$23:$G$192=$A15))/$I15,0)</f>
        <v>73.7779616944847</v>
      </c>
      <c r="E15" s="126" t="n">
        <f aca="true">IFERROR(SUMPRODUCT($I$23:$I$192,SUBTOTAL(109,OFFSET(E$23:E$192,ROW(E$23:E$192)-MIN(ROW(E$23:E$192)),0,1)), --($G$23:$G$192=$A15))/$I15,0)</f>
        <v>0.76440317806471</v>
      </c>
      <c r="F15" s="127" t="n">
        <f aca="true">IFERROR(SUMPRODUCT($I$23:$I$192,SUBTOTAL(109,OFFSET(F$23:F$192,ROW(F$23:F$192)-MIN(ROW(F$23:F$192)),0,1)), --($G$23:$G$192=$A15))/$I15,0)</f>
        <v>16063.3656113297</v>
      </c>
      <c r="G15" s="128" t="str">
        <f aca="true">SUMPRODUCT(SUBTOTAL(3,OFFSET($G$23:$G$192,ROW($G$23:$G$192)-MIN(ROW($G$23:$G$192)),0,1)),--($G$23:$G$192=$A15))&amp;" Records"</f>
        <v>10 Records</v>
      </c>
      <c r="H15" s="129"/>
      <c r="I15" s="129" t="n">
        <f aca="true">SUMPRODUCT(SUBTOTAL(9,OFFSET($I$23:$I$192,ROW($I$23:$I$192)-MIN(ROW($I$23:$I$192)),0,1)),--($G$23:$G$192=$A15))</f>
        <v>432.166279</v>
      </c>
      <c r="J15" s="130" t="n">
        <f aca="true">IFERROR(SUMPRODUCT($I$23:$I$192,SUBTOTAL(109,OFFSET(J$23:J$192,ROW(J$23:J$192)-MIN(ROW(J$23:J$192)),0,1)), --($G$23:$G$192=$A15))/$I15,0)</f>
        <v>0.79288921599318</v>
      </c>
      <c r="K15" s="131" t="n">
        <f aca="true">IFERROR(SUMPRODUCT($I$23:$I$192,SUBTOTAL(109,OFFSET(K$23:K$192,ROW(K$23:K$192)-MIN(ROW(K$23:K$192)),0,1)), --($G$23:$G$192=$A15))/$I15,0)</f>
        <v>0.706520608485513</v>
      </c>
      <c r="L15" s="131" t="n">
        <f aca="true">IFERROR(SUMPRODUCT($I$23:$I$192,SUBTOTAL(109,OFFSET(L$23:L$192,ROW(L$23:L$192)-MIN(ROW(L$23:L$192)),0,1)), --($G$23:$G$192=$A15))/$I15,0)</f>
        <v>0.548589360510934</v>
      </c>
      <c r="M15" s="131" t="n">
        <f aca="true">IFERROR(SUMPRODUCT($I$23:$I$192,SUBTOTAL(109,OFFSET(M$23:M$192,ROW(M$23:M$192)-MIN(ROW(M$23:M$192)),0,1)), --($G$23:$G$192=$A15))/$I15,0)</f>
        <v>0.130977992963676</v>
      </c>
      <c r="N15" s="131" t="n">
        <f aca="true">IFERROR(SUMPRODUCT($I$23:$I$192,SUBTOTAL(109,OFFSET(N$23:N$192,ROW(N$23:N$192)-MIN(ROW(N$23:N$192)),0,1)), --($G$23:$G$192=$A15))/$I15,0)</f>
        <v>0.0805183785614148</v>
      </c>
      <c r="O15" s="131" t="n">
        <f aca="true">IFERROR(SUMPRODUCT($I$23:$I$192,SUBTOTAL(109,OFFSET(O$23:O$192,ROW(O$23:O$192)-MIN(ROW(O$23:O$192)),0,1)), --($G$23:$G$192=$A15))/$I15,0)</f>
        <v>0.782832664762352</v>
      </c>
      <c r="P15" s="132" t="n">
        <f aca="true">IFERROR(SUMPRODUCT($I$23:$I$192,SUBTOTAL(109,OFFSET(P$23:P$192,ROW(P$23:P$192)-MIN(ROW(P$23:P$192)),0,1)), --($G$23:$G$192=$A15))/$I15,0)</f>
        <v>3.04259194085571</v>
      </c>
      <c r="Q15" s="125" t="n">
        <f aca="true">IFERROR(SUMPRODUCT($I$23:$I$192,SUBTOTAL(109,OFFSET(Q$23:Q$192,ROW(Q$23:Q$192)-MIN(ROW(Q$23:Q$192)),0,1)), --($G$23:$G$192=$A15))/$I15,0)</f>
        <v>0.492401011676341</v>
      </c>
      <c r="R15" s="133" t="n">
        <f aca="true">IFERROR(SUMPRODUCT($I$23:$I$192,SUBTOTAL(109,OFFSET(R$23:R$192,ROW(R$23:R$192)-MIN(ROW(R$23:R$192)),0,1)), --($G$23:$G$192=$A15))/$I15,0)</f>
        <v>0.580711997080642</v>
      </c>
      <c r="S15" s="133" t="n">
        <f aca="true">IFERROR(SUMPRODUCT($I$23:$I$192,SUBTOTAL(109,OFFSET(S$23:S$192,ROW(S$23:S$192)-MIN(ROW(S$23:S$192)),0,1)), --($G$23:$G$192=$A15))/$I15,0)</f>
        <v>0.345505714130463</v>
      </c>
      <c r="T15" s="133" t="n">
        <f aca="true">IFERROR(SUMPRODUCT($I$23:$I$192,SUBTOTAL(109,OFFSET(T$23:T$192,ROW(T$23:T$192)-MIN(ROW(T$23:T$192)),0,1)), --($G$23:$G$192=$A15))/$I15,0)</f>
        <v>0.0817173627561071</v>
      </c>
      <c r="U15" s="133" t="n">
        <f aca="true">IFERROR(SUMPRODUCT($I$23:$I$192,SUBTOTAL(109,OFFSET(U$23:U$192,ROW(U$23:U$192)-MIN(ROW(U$23:U$192)),0,1)), --($G$23:$G$192=$A15))/$I15,0)</f>
        <v>0.0805183785614148</v>
      </c>
      <c r="V15" s="133" t="n">
        <f aca="true">IFERROR(SUMPRODUCT($I$23:$I$192,SUBTOTAL(109,OFFSET(V$23:V$192,ROW(V$23:V$192)-MIN(ROW(V$23:V$192)),0,1)), --($G$23:$G$192=$A15))/$I15,0)</f>
        <v>0.89172309749785</v>
      </c>
      <c r="W15" s="134" t="n">
        <f aca="true">IFERROR(SUMPRODUCT($I$23:$I$192,SUBTOTAL(109,OFFSET(W$23:W$192,ROW(W$23:W$192)-MIN(ROW(W$23:W$192)),0,1)), --($G$23:$G$192=$A15))/$I15,0)</f>
        <v>2.47270262047678</v>
      </c>
      <c r="X15" s="130" t="n">
        <f aca="true">IFERROR(SUMPRODUCT($I$23:$I$192,SUBTOTAL(109,OFFSET(X$23:X$192,ROW(X$23:X$192)-MIN(ROW(X$23:X$192)),0,1)), --($G$23:$G$192=$A15))/$I15,0)</f>
        <v>0.79288921599318</v>
      </c>
      <c r="Y15" s="131" t="n">
        <f aca="true">IFERROR(SUMPRODUCT($I$23:$I$192,SUBTOTAL(109,OFFSET(Y$23:Y$192,ROW(Y$23:Y$192)-MIN(ROW(Y$23:Y$192)),0,1)), --($G$23:$G$192=$A15))/$I15,0)</f>
        <v>0.798696462307741</v>
      </c>
      <c r="Z15" s="131" t="n">
        <f aca="true">IFERROR(SUMPRODUCT($I$23:$I$192,SUBTOTAL(109,OFFSET(Z$23:Z$192,ROW(Z$23:Z$192)-MIN(ROW(Z$23:Z$192)),0,1)), --($G$23:$G$192=$A15))/$I15,0)</f>
        <v>4.40678232654288</v>
      </c>
      <c r="AA15" s="131" t="n">
        <f aca="true">IFERROR(SUMPRODUCT($I$23:$I$192,SUBTOTAL(109,OFFSET(AA$23:AA$192,ROW(AA$23:AA$192)-MIN(ROW(AA$23:AA$192)),0,1)), --($G$23:$G$192=$A15))/$I15,0)</f>
        <v>0.313540512595153</v>
      </c>
      <c r="AB15" s="131" t="n">
        <f aca="true">IFERROR(SUMPRODUCT($I$23:$I$192,SUBTOTAL(109,OFFSET(AB$23:AB$192,ROW(AB$23:AB$192)-MIN(ROW(AB$23:AB$192)),0,1)), --($G$23:$G$192=$A15))/$I15,0)</f>
        <v>0.0805183785614148</v>
      </c>
      <c r="AC15" s="135" t="n">
        <f aca="true">IFERROR(SUMPRODUCT($I$23:$I$192,SUBTOTAL(109,OFFSET(AC$23:AC$192,ROW(AC$23:AC$192)-MIN(ROW(AC$23:AC$192)),0,1)), --($G$23:$G$192=$A15))/$I15,0)</f>
        <v>6.39299623080958</v>
      </c>
      <c r="AD15" s="136" t="n">
        <f aca="true">IFERROR(SUMPRODUCT($I$23:$I$192,SUBTOTAL(109,OFFSET(AD$23:AD$192,ROW(AD$23:AD$192)-MIN(ROW(AD$23:AD$192)),0,1)), --($G$23:$G$192=$A15))/$I15,0)</f>
        <v>3.9202936103328</v>
      </c>
      <c r="AE15" s="136" t="n">
        <f aca="true">IFERROR(SUMPRODUCT($I$23:$I$192,SUBTOTAL(109,OFFSET(AE$23:AE$192,ROW(AE$23:AE$192)-MIN(ROW(AE$23:AE$192)),0,1)), --($G$23:$G$192=$A15))/$I15,0)</f>
        <v>0.768226729052592</v>
      </c>
      <c r="AF15" s="136" t="n">
        <f aca="false">IFERROR(W15/AC15,0)</f>
        <v>0.386783056207692</v>
      </c>
    </row>
    <row r="16" customFormat="false" ht="18.75" hidden="false" customHeight="true" outlineLevel="0" collapsed="false">
      <c r="A16" s="137" t="s">
        <v>111</v>
      </c>
      <c r="B16" s="138" t="s">
        <v>112</v>
      </c>
      <c r="C16" s="139" t="n">
        <f aca="true" t="array" ref="C16:C16">IFERROR(SUMPRODUCT($I$23:$I$192,SUBTOTAL(109,OFFSET(C$23:C$192,ROW(C$23:C$192)-MIN(ROW(C$23:C$192)),0,1)), --($H$23:$H$192=$B16))/$I16,0)</f>
        <v>55.4204625456781</v>
      </c>
      <c r="D16" s="139" t="n">
        <f aca="true" t="array" ref="D16:D16">IFERROR(SUMPRODUCT($I$23:$I$192,SUBTOTAL(109,OFFSET(D$23:D$192,ROW(D$23:D$192)-MIN(ROW(D$23:D$192)),0,1)), --($H$23:$H$192=$B16))/$I16,0)</f>
        <v>65.1482674733242</v>
      </c>
      <c r="E16" s="140" t="n">
        <f aca="true" t="array" ref="E16:E16">IFERROR(SUMPRODUCT($I$23:$I$192,SUBTOTAL(109,OFFSET(E$23:E$192,ROW(E$23:E$192)-MIN(ROW(E$23:E$192)),0,1)), --($H$23:$H$192=$B16))/$I16,0)</f>
        <v>0.514868139360845</v>
      </c>
      <c r="F16" s="141" t="n">
        <f aca="true" t="array" ref="F16:F16">IFERROR(SUMPRODUCT($I$23:$I$192,SUBTOTAL(109,OFFSET(F$23:F$192,ROW(F$23:F$192)-MIN(ROW(F$23:F$192)),0,1)), --($H$23:$H$192=$B16))/$I16,0)</f>
        <v>3339.62315382894</v>
      </c>
      <c r="G16" s="142" t="str">
        <f aca="true">SUMPRODUCT(SUBTOTAL(3,OFFSET($H$23:$H$192,ROW($H$23:$H$192)-MIN(ROW($H$23:$H$192)),0,1)),--($H$23:$H$192="LI"))&amp;" Records"</f>
        <v>35 Records</v>
      </c>
      <c r="H16" s="143"/>
      <c r="I16" s="143" t="n">
        <f aca="true">SUMPRODUCT(SUBTOTAL(9,OFFSET($I$23:$I$192,ROW($I$23:$I$192)-MIN(ROW($I$23:$I$192)),0,1)),--($H$23:$H$192="LI"))</f>
        <v>1101.555293</v>
      </c>
      <c r="J16" s="144" t="n">
        <f aca="true">IFERROR(SUMPRODUCT($I$23:$I$192,SUBTOTAL(109,OFFSET(J$23:J$192,ROW(J$23:J$192)-MIN(ROW(J$23:J$192)),0,1)), --($H$23:$H$192="LI"))/$I16,0)</f>
        <v>0.251251466848519</v>
      </c>
      <c r="K16" s="144" t="n">
        <f aca="true">IFERROR(SUMPRODUCT($I$23:$I$192,SUBTOTAL(109,OFFSET(K$23:K$192,ROW(K$23:K$192)-MIN(ROW(K$23:K$192)),0,1)), --($H$23:$H$192="LI"))/$I16,0)</f>
        <v>0.118713039063033</v>
      </c>
      <c r="L16" s="144" t="n">
        <f aca="true">IFERROR(SUMPRODUCT($I$23:$I$192,SUBTOTAL(109,OFFSET(L$23:L$192,ROW(L$23:L$192)-MIN(ROW(L$23:L$192)),0,1)), --($H$23:$H$192="LI"))/$I16,0)</f>
        <v>0.226363308864787</v>
      </c>
      <c r="M16" s="144" t="n">
        <f aca="true">IFERROR(SUMPRODUCT($I$23:$I$192,SUBTOTAL(109,OFFSET(M$23:M$192,ROW(M$23:M$192)-MIN(ROW(M$23:M$192)),0,1)), --($H$23:$H$192="LI"))/$I16,0)</f>
        <v>0.0273926304487377</v>
      </c>
      <c r="N16" s="144" t="n">
        <f aca="true">IFERROR(SUMPRODUCT($I$23:$I$192,SUBTOTAL(109,OFFSET(N$23:N$192,ROW(N$23:N$192)-MIN(ROW(N$23:N$192)),0,1)), --($H$23:$H$192="LI"))/$I16,0)</f>
        <v>0.0501280761082957</v>
      </c>
      <c r="O16" s="144" t="n">
        <f aca="true">IFERROR(SUMPRODUCT($I$23:$I$192,SUBTOTAL(109,OFFSET(O$23:O$192,ROW(O$23:O$192)-MIN(ROW(O$23:O$192)),0,1)), --($H$23:$H$192="LI"))/$I16,0)</f>
        <v>0.129151425632522</v>
      </c>
      <c r="P16" s="99" t="n">
        <f aca="true">IFERROR(SUMPRODUCT($I$23:$I$192,SUBTOTAL(109,OFFSET(P$23:P$192,ROW(P$23:P$192)-MIN(ROW(P$23:P$192)),0,1)), --($H$23:$H$192="LI"))/$I16,0)</f>
        <v>0.802865272557862</v>
      </c>
      <c r="Q16" s="145" t="n">
        <f aca="true">IFERROR(SUMPRODUCT($I$23:$I$192,SUBTOTAL(109,OFFSET(Q$23:Q$192,ROW(Q$23:Q$192)-MIN(ROW(Q$23:Q$192)),0,1)), --($H$23:$H$192="LI"))/$I16,0)</f>
        <v>0.27645620592193</v>
      </c>
      <c r="R16" s="145" t="n">
        <f aca="true">IFERROR(SUMPRODUCT($I$23:$I$192,SUBTOTAL(109,OFFSET(R$23:R$192,ROW(R$23:R$192)-MIN(ROW(R$23:R$192)),0,1)), --($H$23:$H$192="LI"))/$I16,0)</f>
        <v>0.118835211070063</v>
      </c>
      <c r="S16" s="145" t="n">
        <f aca="true">IFERROR(SUMPRODUCT($I$23:$I$192,SUBTOTAL(109,OFFSET(S$23:S$192,ROW(S$23:S$192)-MIN(ROW(S$23:S$192)),0,1)), --($H$23:$H$192="LI"))/$I16,0)</f>
        <v>0.230483960997135</v>
      </c>
      <c r="T16" s="145" t="n">
        <f aca="true">IFERROR(SUMPRODUCT($I$23:$I$192,SUBTOTAL(109,OFFSET(T$23:T$192,ROW(T$23:T$192)-MIN(ROW(T$23:T$192)),0,1)), --($H$23:$H$192="LI"))/$I16,0)</f>
        <v>0.0314379974805314</v>
      </c>
      <c r="U16" s="145" t="n">
        <f aca="true">IFERROR(SUMPRODUCT($I$23:$I$192,SUBTOTAL(109,OFFSET(U$23:U$192,ROW(U$23:U$192)-MIN(ROW(U$23:U$192)),0,1)), --($H$23:$H$192="LI"))/$I16,0)</f>
        <v>0.0501280761082957</v>
      </c>
      <c r="V16" s="145" t="n">
        <f aca="true">IFERROR(SUMPRODUCT($I$23:$I$192,SUBTOTAL(109,OFFSET(V$23:V$192,ROW(V$23:V$192)-MIN(ROW(V$23:V$192)),0,1)), --($H$23:$H$192="LI"))/$I16,0)</f>
        <v>0.198720758278813</v>
      </c>
      <c r="W16" s="102" t="n">
        <f aca="true">IFERROR(SUMPRODUCT($I$23:$I$192,SUBTOTAL(109,OFFSET(W$23:W$192,ROW(W$23:W$192)-MIN(ROW(W$23:W$192)),0,1)), --($H$23:$H$192="LI"))/$I16,0)</f>
        <v>0.906076096440671</v>
      </c>
      <c r="X16" s="144" t="n">
        <f aca="true">IFERROR(SUMPRODUCT($I$23:$I$192,SUBTOTAL(109,OFFSET(X$23:X$192,ROW(X$23:X$192)-MIN(ROW(X$23:X$192)),0,1)), --($H$23:$H$192="LI"))/$I16,0)</f>
        <v>0.251251466848519</v>
      </c>
      <c r="Y16" s="144" t="n">
        <f aca="true">IFERROR(SUMPRODUCT($I$23:$I$192,SUBTOTAL(109,OFFSET(Y$23:Y$192,ROW(Y$23:Y$192)-MIN(ROW(Y$23:Y$192)),0,1)), --($H$23:$H$192="LI"))/$I16,0)</f>
        <v>0.182224304793023</v>
      </c>
      <c r="Z16" s="144" t="n">
        <f aca="true">IFERROR(SUMPRODUCT($I$23:$I$192,SUBTOTAL(109,OFFSET(Z$23:Z$192,ROW(Z$23:Z$192)-MIN(ROW(Z$23:Z$192)),0,1)), --($H$23:$H$192="LI"))/$I16,0)</f>
        <v>0.274768783533048</v>
      </c>
      <c r="AA16" s="144" t="n">
        <f aca="true">IFERROR(SUMPRODUCT($I$23:$I$192,SUBTOTAL(109,OFFSET(AA$23:AA$192,ROW(AA$23:AA$192)-MIN(ROW(AA$23:AA$192)),0,1)), --($H$23:$H$192="LI"))/$I16,0)</f>
        <v>0.0619010863442876</v>
      </c>
      <c r="AB16" s="144" t="n">
        <f aca="true">IFERROR(SUMPRODUCT($I$23:$I$192,SUBTOTAL(109,OFFSET(AB$23:AB$192,ROW(AB$23:AB$192)-MIN(ROW(AB$23:AB$192)),0,1)), --($H$23:$H$192="LI"))/$I16,0)</f>
        <v>0.0501280761082957</v>
      </c>
      <c r="AC16" s="146" t="n">
        <f aca="true">IFERROR(SUMPRODUCT($I$23:$I$192,SUBTOTAL(109,OFFSET(AC$23:AC$192,ROW(AC$23:AC$192)-MIN(ROW(AC$23:AC$192)),0,1)), --($H$23:$H$192="LI"))/$I16,0)</f>
        <v>0.820070862982999</v>
      </c>
      <c r="AD16" s="147" t="n">
        <f aca="true">IFERROR(SUMPRODUCT($I$23:$I$192,SUBTOTAL(109,OFFSET(AD$23:AD$192,ROW(AD$23:AD$192)-MIN(ROW(AD$23:AD$192)),0,1)), --($H$23:$H$192="LI"))/$I16,0)</f>
        <v>-0.0860052334576727</v>
      </c>
      <c r="AE16" s="148" t="n">
        <f aca="true">IFERROR(SUMPRODUCT($I$23:$I$192,SUBTOTAL(109,OFFSET(AE$23:AE$192,ROW(AE$23:AE$192)-MIN(ROW(AE$23:AE$192)),0,1)), --($H$23:$H$192="LI"))/$I16,0)</f>
        <v>0.281679776017381</v>
      </c>
      <c r="AF16" s="149" t="n">
        <f aca="false">IFERROR(W16/AC16,0)</f>
        <v>1.10487536789788</v>
      </c>
    </row>
    <row r="17" customFormat="false" ht="18.75" hidden="false" customHeight="true" outlineLevel="0" collapsed="false">
      <c r="A17" s="137" t="s">
        <v>113</v>
      </c>
      <c r="B17" s="138" t="s">
        <v>114</v>
      </c>
      <c r="C17" s="150" t="n">
        <f aca="true" t="array" ref="C17:C17">IFERROR(SUMPRODUCT($I$23:$I$192,SUBTOTAL(109,OFFSET(C$23:C$192,ROW(C$23:C$192)-MIN(ROW(C$23:C$192)),0,1)), --($H$23:$H$192=$B17))/$I17,0)</f>
        <v>62.9977078737653</v>
      </c>
      <c r="D17" s="150" t="n">
        <f aca="true" t="array" ref="D17:D17">IFERROR(SUMPRODUCT($I$23:$I$192,SUBTOTAL(109,OFFSET(D$23:D$192,ROW(D$23:D$192)-MIN(ROW(D$23:D$192)),0,1)), --($H$23:$H$192=$B17))/$I17,0)</f>
        <v>66.9569661771049</v>
      </c>
      <c r="E17" s="151" t="n">
        <f aca="true" t="array" ref="E17:E17">IFERROR(SUMPRODUCT($I$23:$I$192,SUBTOTAL(109,OFFSET(E$23:E$192,ROW(E$23:E$192)-MIN(ROW(E$23:E$192)),0,1)), --($H$23:$H$192=$B17))/$I17,0)</f>
        <v>0.634827991020676</v>
      </c>
      <c r="F17" s="141" t="n">
        <f aca="true" t="array" ref="F17:F17">IFERROR(SUMPRODUCT($I$23:$I$192,SUBTOTAL(109,OFFSET(F$23:F$192,ROW(F$23:F$192)-MIN(ROW(F$23:F$192)),0,1)), --($H$23:$H$192=$B17))/$I17,0)</f>
        <v>8194.51485742832</v>
      </c>
      <c r="G17" s="142" t="str">
        <f aca="true">SUMPRODUCT(SUBTOTAL(3,OFFSET($H$23:$H$192,ROW($H$23:$H$192)-MIN(ROW($H$23:$H$192)),0,1)),--($H$23:$H$192="LM"))&amp;" Records"</f>
        <v>43 Records</v>
      </c>
      <c r="H17" s="143"/>
      <c r="I17" s="143" t="n">
        <f aca="true">SUMPRODUCT(SUBTOTAL(9,OFFSET($I$23:$I$192,ROW($I$23:$I$192)-MIN(ROW($I$23:$I$192)),0,1)),--($H$23:$H$192="LM"))</f>
        <v>3053.210606</v>
      </c>
      <c r="J17" s="144" t="n">
        <f aca="true">IFERROR(SUMPRODUCT($I$23:$I$192,SUBTOTAL(109,OFFSET(J$23:J$192,ROW(J$23:J$192)-MIN(ROW(J$23:J$192)),0,1)), --($H$23:$H$192="LM"))/$I17,0)</f>
        <v>0.281021142766854</v>
      </c>
      <c r="K17" s="144" t="n">
        <f aca="true">IFERROR(SUMPRODUCT($I$23:$I$192,SUBTOTAL(109,OFFSET(K$23:K$192,ROW(K$23:K$192)-MIN(ROW(K$23:K$192)),0,1)), --($H$23:$H$192="LM"))/$I17,0)</f>
        <v>0.0587442993151321</v>
      </c>
      <c r="L17" s="144" t="n">
        <f aca="true">IFERROR(SUMPRODUCT($I$23:$I$192,SUBTOTAL(109,OFFSET(L$23:L$192,ROW(L$23:L$192)-MIN(ROW(L$23:L$192)),0,1)), --($H$23:$H$192="LM"))/$I17,0)</f>
        <v>0.141425922251955</v>
      </c>
      <c r="M17" s="144" t="n">
        <f aca="true">IFERROR(SUMPRODUCT($I$23:$I$192,SUBTOTAL(109,OFFSET(M$23:M$192,ROW(M$23:M$192)-MIN(ROW(M$23:M$192)),0,1)), --($H$23:$H$192="LM"))/$I17,0)</f>
        <v>0.0607280858187874</v>
      </c>
      <c r="N17" s="144" t="n">
        <f aca="true">IFERROR(SUMPRODUCT($I$23:$I$192,SUBTOTAL(109,OFFSET(N$23:N$192,ROW(N$23:N$192)-MIN(ROW(N$23:N$192)),0,1)), --($H$23:$H$192="LM"))/$I17,0)</f>
        <v>0.0448180312956767</v>
      </c>
      <c r="O17" s="144" t="n">
        <f aca="true">IFERROR(SUMPRODUCT($I$23:$I$192,SUBTOTAL(109,OFFSET(O$23:O$192,ROW(O$23:O$192)-MIN(ROW(O$23:O$192)),0,1)), --($H$23:$H$192="LM"))/$I17,0)</f>
        <v>0.631229239961575</v>
      </c>
      <c r="P17" s="99" t="n">
        <f aca="true">IFERROR(SUMPRODUCT($I$23:$I$192,SUBTOTAL(109,OFFSET(P$23:P$192,ROW(P$23:P$192)-MIN(ROW(P$23:P$192)),0,1)), --($H$23:$H$192="LM"))/$I17,0)</f>
        <v>1.21789639093308</v>
      </c>
      <c r="Q17" s="145" t="n">
        <f aca="true">IFERROR(SUMPRODUCT($I$23:$I$192,SUBTOTAL(109,OFFSET(Q$23:Q$192,ROW(Q$23:Q$192)-MIN(ROW(Q$23:Q$192)),0,1)), --($H$23:$H$192="LM"))/$I17,0)</f>
        <v>0.295597255672903</v>
      </c>
      <c r="R17" s="145" t="n">
        <f aca="true">IFERROR(SUMPRODUCT($I$23:$I$192,SUBTOTAL(109,OFFSET(R$23:R$192,ROW(R$23:R$192)-MIN(ROW(R$23:R$192)),0,1)), --($H$23:$H$192="LM"))/$I17,0)</f>
        <v>0.068409773437686</v>
      </c>
      <c r="S17" s="145" t="n">
        <f aca="true">IFERROR(SUMPRODUCT($I$23:$I$192,SUBTOTAL(109,OFFSET(S$23:S$192,ROW(S$23:S$192)-MIN(ROW(S$23:S$192)),0,1)), --($H$23:$H$192="LM"))/$I17,0)</f>
        <v>0.143747355836023</v>
      </c>
      <c r="T17" s="145" t="n">
        <f aca="true">IFERROR(SUMPRODUCT($I$23:$I$192,SUBTOTAL(109,OFFSET(T$23:T$192,ROW(T$23:T$192)-MIN(ROW(T$23:T$192)),0,1)), --($H$23:$H$192="LM"))/$I17,0)</f>
        <v>0.055947974822409</v>
      </c>
      <c r="U17" s="145" t="n">
        <f aca="true">IFERROR(SUMPRODUCT($I$23:$I$192,SUBTOTAL(109,OFFSET(U$23:U$192,ROW(U$23:U$192)-MIN(ROW(U$23:U$192)),0,1)), --($H$23:$H$192="LM"))/$I17,0)</f>
        <v>0.0448180312956767</v>
      </c>
      <c r="V17" s="145" t="n">
        <f aca="true">IFERROR(SUMPRODUCT($I$23:$I$192,SUBTOTAL(109,OFFSET(V$23:V$192,ROW(V$23:V$192)-MIN(ROW(V$23:V$192)),0,1)), --($H$23:$H$192="LM"))/$I17,0)</f>
        <v>0.677884988943668</v>
      </c>
      <c r="W17" s="102" t="n">
        <f aca="true">IFERROR(SUMPRODUCT($I$23:$I$192,SUBTOTAL(109,OFFSET(W$23:W$192,ROW(W$23:W$192)-MIN(ROW(W$23:W$192)),0,1)), --($H$23:$H$192="LM"))/$I17,0)</f>
        <v>1.28625967848285</v>
      </c>
      <c r="X17" s="144" t="n">
        <f aca="true">IFERROR(SUMPRODUCT($I$23:$I$192,SUBTOTAL(109,OFFSET(X$23:X$192,ROW(X$23:X$192)-MIN(ROW(X$23:X$192)),0,1)), --($H$23:$H$192="LM"))/$I17,0)</f>
        <v>0.281021142766854</v>
      </c>
      <c r="Y17" s="144" t="n">
        <f aca="true">IFERROR(SUMPRODUCT($I$23:$I$192,SUBTOTAL(109,OFFSET(Y$23:Y$192,ROW(Y$23:Y$192)-MIN(ROW(Y$23:Y$192)),0,1)), --($H$23:$H$192="LM"))/$I17,0)</f>
        <v>0.0879805883462859</v>
      </c>
      <c r="Z17" s="144" t="n">
        <f aca="true">IFERROR(SUMPRODUCT($I$23:$I$192,SUBTOTAL(109,OFFSET(Z$23:Z$192,ROW(Z$23:Z$192)-MIN(ROW(Z$23:Z$192)),0,1)), --($H$23:$H$192="LM"))/$I17,0)</f>
        <v>0.168123377573515</v>
      </c>
      <c r="AA17" s="144" t="n">
        <f aca="true">IFERROR(SUMPRODUCT($I$23:$I$192,SUBTOTAL(109,OFFSET(AA$23:AA$192,ROW(AA$23:AA$192)-MIN(ROW(AA$23:AA$192)),0,1)), --($H$23:$H$192="LM"))/$I17,0)</f>
        <v>0.0682018261006264</v>
      </c>
      <c r="AB17" s="144" t="n">
        <f aca="true">IFERROR(SUMPRODUCT($I$23:$I$192,SUBTOTAL(109,OFFSET(AB$23:AB$192,ROW(AB$23:AB$192)-MIN(ROW(AB$23:AB$192)),0,1)), --($H$23:$H$192="LM"))/$I17,0)</f>
        <v>0.0448180312956767</v>
      </c>
      <c r="AC17" s="146" t="n">
        <f aca="true">IFERROR(SUMPRODUCT($I$23:$I$192,SUBTOTAL(109,OFFSET(AC$23:AC$192,ROW(AC$23:AC$192)-MIN(ROW(AC$23:AC$192)),0,1)), --($H$23:$H$192="LM"))/$I17,0)</f>
        <v>0.650200928795673</v>
      </c>
      <c r="AD17" s="147" t="n">
        <f aca="true">IFERROR(SUMPRODUCT($I$23:$I$192,SUBTOTAL(109,OFFSET(AD$23:AD$192,ROW(AD$23:AD$192)-MIN(ROW(AD$23:AD$192)),0,1)), --($H$23:$H$192="LM"))/$I17,0)</f>
        <v>-0.636058749687181</v>
      </c>
      <c r="AE17" s="148" t="n">
        <f aca="true">IFERROR(SUMPRODUCT($I$23:$I$192,SUBTOTAL(109,OFFSET(AE$23:AE$192,ROW(AE$23:AE$192)-MIN(ROW(AE$23:AE$192)),0,1)), --($H$23:$H$192="LM"))/$I17,0)</f>
        <v>0.399784045084638</v>
      </c>
      <c r="AF17" s="149" t="n">
        <f aca="false">IFERROR(W17/AC17,0)</f>
        <v>1.97824952490504</v>
      </c>
    </row>
    <row r="18" customFormat="false" ht="18.75" hidden="false" customHeight="true" outlineLevel="0" collapsed="false">
      <c r="A18" s="137" t="s">
        <v>115</v>
      </c>
      <c r="B18" s="138" t="s">
        <v>116</v>
      </c>
      <c r="C18" s="150" t="n">
        <f aca="true" t="array" ref="C18:C18">IFERROR(SUMPRODUCT($I$23:$I$192,SUBTOTAL(109,OFFSET(C$23:C$192,ROW(C$23:C$192)-MIN(ROW(C$23:C$192)),0,1)), --($H$23:$H$192=$B18))/$I18,0)</f>
        <v>70.913527167752</v>
      </c>
      <c r="D18" s="150" t="n">
        <f aca="true" t="array" ref="D18:D18">IFERROR(SUMPRODUCT($I$23:$I$192,SUBTOTAL(109,OFFSET(D$23:D$192,ROW(D$23:D$192)-MIN(ROW(D$23:D$192)),0,1)), --($H$23:$H$192=$B18))/$I18,0)</f>
        <v>76.5716986845747</v>
      </c>
      <c r="E18" s="151" t="n">
        <f aca="true" t="array" ref="E18:E18">IFERROR(SUMPRODUCT($I$23:$I$192,SUBTOTAL(109,OFFSET(E$23:E$192,ROW(E$23:E$192)-MIN(ROW(E$23:E$192)),0,1)), --($H$23:$H$192=$B18))/$I18,0)</f>
        <v>0.789348833945871</v>
      </c>
      <c r="F18" s="141" t="n">
        <f aca="true" t="array" ref="F18:F18">IFERROR(SUMPRODUCT($I$23:$I$192,SUBTOTAL(109,OFFSET(F$23:F$192,ROW(F$23:F$192)-MIN(ROW(F$23:F$192)),0,1)), --($H$23:$H$192=$B18))/$I18,0)</f>
        <v>16618.5836796424</v>
      </c>
      <c r="G18" s="142" t="str">
        <f aca="true">SUMPRODUCT(SUBTOTAL(3,OFFSET($H$23:$H$192,ROW($H$23:$H$192)-MIN(ROW($H$23:$H$192)),0,1)),--($H$23:$H$192="UM"))&amp;" Records"</f>
        <v>45 Records</v>
      </c>
      <c r="H18" s="143"/>
      <c r="I18" s="143" t="n">
        <f aca="true">SUMPRODUCT(SUBTOTAL(9,OFFSET($I$23:$I$192,ROW($I$23:$I$192)-MIN(ROW($I$23:$I$192)),0,1)),--($H$23:$H$192="UM"))</f>
        <v>2702.990042</v>
      </c>
      <c r="J18" s="144" t="n">
        <f aca="true">IFERROR(SUMPRODUCT($I$23:$I$192,SUBTOTAL(109,OFFSET(J$23:J$192,ROW(J$23:J$192)-MIN(ROW(J$23:J$192)),0,1)), --($H$23:$H$192="UM"))/$I18,0)</f>
        <v>0.487960613259633</v>
      </c>
      <c r="K18" s="144" t="n">
        <f aca="true">IFERROR(SUMPRODUCT($I$23:$I$192,SUBTOTAL(109,OFFSET(K$23:K$192,ROW(K$23:K$192)-MIN(ROW(K$23:K$192)),0,1)), --($H$23:$H$192="UM"))/$I18,0)</f>
        <v>0.170325581160613</v>
      </c>
      <c r="L18" s="144" t="n">
        <f aca="true">IFERROR(SUMPRODUCT($I$23:$I$192,SUBTOTAL(109,OFFSET(L$23:L$192,ROW(L$23:L$192)-MIN(ROW(L$23:L$192)),0,1)), --($H$23:$H$192="UM"))/$I18,0)</f>
        <v>0.256680249456132</v>
      </c>
      <c r="M18" s="144" t="n">
        <f aca="true">IFERROR(SUMPRODUCT($I$23:$I$192,SUBTOTAL(109,OFFSET(M$23:M$192,ROW(M$23:M$192)-MIN(ROW(M$23:M$192)),0,1)), --($H$23:$H$192="UM"))/$I18,0)</f>
        <v>0.0960000265161909</v>
      </c>
      <c r="N18" s="144" t="n">
        <f aca="true">IFERROR(SUMPRODUCT($I$23:$I$192,SUBTOTAL(109,OFFSET(N$23:N$192,ROW(N$23:N$192)-MIN(ROW(N$23:N$192)),0,1)), --($H$23:$H$192="UM"))/$I18,0)</f>
        <v>0.0704420944796067</v>
      </c>
      <c r="O18" s="144" t="n">
        <f aca="true">IFERROR(SUMPRODUCT($I$23:$I$192,SUBTOTAL(109,OFFSET(O$23:O$192,ROW(O$23:O$192)-MIN(ROW(O$23:O$192)),0,1)), --($H$23:$H$192="UM"))/$I18,0)</f>
        <v>2.44532441534574</v>
      </c>
      <c r="P18" s="99" t="n">
        <f aca="true">IFERROR(SUMPRODUCT($I$23:$I$192,SUBTOTAL(109,OFFSET(P$23:P$192,ROW(P$23:P$192)-MIN(ROW(P$23:P$192)),0,1)), --($H$23:$H$192="UM"))/$I18,0)</f>
        <v>3.52634822593549</v>
      </c>
      <c r="Q18" s="145" t="n">
        <f aca="true">IFERROR(SUMPRODUCT($I$23:$I$192,SUBTOTAL(109,OFFSET(Q$23:Q$192,ROW(Q$23:Q$192)-MIN(ROW(Q$23:Q$192)),0,1)), --($H$23:$H$192="UM"))/$I18,0)</f>
        <v>0.516995324926913</v>
      </c>
      <c r="R18" s="145" t="n">
        <f aca="true">IFERROR(SUMPRODUCT($I$23:$I$192,SUBTOTAL(109,OFFSET(R$23:R$192,ROW(R$23:R$192)-MIN(ROW(R$23:R$192)),0,1)), --($H$23:$H$192="UM"))/$I18,0)</f>
        <v>0.187596045637596</v>
      </c>
      <c r="S18" s="145" t="n">
        <f aca="true">IFERROR(SUMPRODUCT($I$23:$I$192,SUBTOTAL(109,OFFSET(S$23:S$192,ROW(S$23:S$192)-MIN(ROW(S$23:S$192)),0,1)), --($H$23:$H$192="UM"))/$I18,0)</f>
        <v>0.270878318408174</v>
      </c>
      <c r="T18" s="145" t="n">
        <f aca="true">IFERROR(SUMPRODUCT($I$23:$I$192,SUBTOTAL(109,OFFSET(T$23:T$192,ROW(T$23:T$192)-MIN(ROW(T$23:T$192)),0,1)), --($H$23:$H$192="UM"))/$I18,0)</f>
        <v>0.0937558456617503</v>
      </c>
      <c r="U18" s="145" t="n">
        <f aca="true">IFERROR(SUMPRODUCT($I$23:$I$192,SUBTOTAL(109,OFFSET(U$23:U$192,ROW(U$23:U$192)-MIN(ROW(U$23:U$192)),0,1)), --($H$23:$H$192="UM"))/$I18,0)</f>
        <v>0.0704420944796067</v>
      </c>
      <c r="V18" s="145" t="n">
        <f aca="true">IFERROR(SUMPRODUCT($I$23:$I$192,SUBTOTAL(109,OFFSET(V$23:V$192,ROW(V$23:V$192)-MIN(ROW(V$23:V$192)),0,1)), --($H$23:$H$192="UM"))/$I18,0)</f>
        <v>2.32290517503616</v>
      </c>
      <c r="W18" s="152" t="n">
        <f aca="true">IFERROR(SUMPRODUCT($I$23:$I$192,SUBTOTAL(109,OFFSET(W$23:W$192,ROW(W$23:W$192)-MIN(ROW(W$23:W$192)),0,1)), --($H$23:$H$192="UM"))/$I18,0)</f>
        <v>3.46246948490423</v>
      </c>
      <c r="X18" s="144" t="n">
        <f aca="true">IFERROR(SUMPRODUCT($I$23:$I$192,SUBTOTAL(109,OFFSET(X$23:X$192,ROW(X$23:X$192)-MIN(ROW(X$23:X$192)),0,1)), --($H$23:$H$192="UM"))/$I18,0)</f>
        <v>0.487960613259633</v>
      </c>
      <c r="Y18" s="144" t="n">
        <f aca="true">IFERROR(SUMPRODUCT($I$23:$I$192,SUBTOTAL(109,OFFSET(Y$23:Y$192,ROW(Y$23:Y$192)-MIN(ROW(Y$23:Y$192)),0,1)), --($H$23:$H$192="UM"))/$I18,0)</f>
        <v>0.255889171690482</v>
      </c>
      <c r="Z18" s="144" t="n">
        <f aca="true">IFERROR(SUMPRODUCT($I$23:$I$192,SUBTOTAL(109,OFFSET(Z$23:Z$192,ROW(Z$23:Z$192)-MIN(ROW(Z$23:Z$192)),0,1)), --($H$23:$H$192="UM"))/$I18,0)</f>
        <v>1.0931669882715</v>
      </c>
      <c r="AA18" s="144" t="n">
        <f aca="true">IFERROR(SUMPRODUCT($I$23:$I$192,SUBTOTAL(109,OFFSET(AA$23:AA$192,ROW(AA$23:AA$192)-MIN(ROW(AA$23:AA$192)),0,1)), --($H$23:$H$192="UM"))/$I18,0)</f>
        <v>0.175753904561</v>
      </c>
      <c r="AB18" s="144" t="n">
        <f aca="true">IFERROR(SUMPRODUCT($I$23:$I$192,SUBTOTAL(109,OFFSET(AB$23:AB$192,ROW(AB$23:AB$192)-MIN(ROW(AB$23:AB$192)),0,1)), --($H$23:$H$192="UM"))/$I18,0)</f>
        <v>0.0704420944796067</v>
      </c>
      <c r="AC18" s="146" t="n">
        <f aca="true">IFERROR(SUMPRODUCT($I$23:$I$192,SUBTOTAL(109,OFFSET(AC$23:AC$192,ROW(AC$23:AC$192)-MIN(ROW(AC$23:AC$192)),0,1)), --($H$23:$H$192="UM"))/$I18,0)</f>
        <v>2.08220764875056</v>
      </c>
      <c r="AD18" s="147" t="n">
        <f aca="true">IFERROR(SUMPRODUCT($I$23:$I$192,SUBTOTAL(109,OFFSET(AD$23:AD$192,ROW(AD$23:AD$192)-MIN(ROW(AD$23:AD$192)),0,1)), --($H$23:$H$192="UM"))/$I18,0)</f>
        <v>-1.38026183615367</v>
      </c>
      <c r="AE18" s="148" t="n">
        <f aca="true">IFERROR(SUMPRODUCT($I$23:$I$192,SUBTOTAL(109,OFFSET(AE$23:AE$192,ROW(AE$23:AE$192)-MIN(ROW(AE$23:AE$192)),0,1)), --($H$23:$H$192="UM"))/$I18,0)</f>
        <v>1.07594596569476</v>
      </c>
      <c r="AF18" s="149" t="n">
        <f aca="false">IFERROR(W18/AC18,0)</f>
        <v>1.66288385645971</v>
      </c>
    </row>
    <row r="19" customFormat="false" ht="18.75" hidden="false" customHeight="true" outlineLevel="0" collapsed="false">
      <c r="A19" s="153" t="s">
        <v>117</v>
      </c>
      <c r="B19" s="154" t="s">
        <v>118</v>
      </c>
      <c r="C19" s="155" t="n">
        <f aca="true" t="array" ref="C19:C19">IFERROR(SUMPRODUCT($I$23:$I$192,SUBTOTAL(109,OFFSET(C$23:C$192,ROW(C$23:C$192)-MIN(ROW(C$23:C$192)),0,1)), --($H$23:$H$192=$B19))/$I19,0)</f>
        <v>77.7985162800145</v>
      </c>
      <c r="D19" s="155" t="n">
        <f aca="true" t="array" ref="D19:D19">IFERROR(SUMPRODUCT($I$23:$I$192,SUBTOTAL(109,OFFSET(D$23:D$192,ROW(D$23:D$192)-MIN(ROW(D$23:D$192)),0,1)), --($H$23:$H$192=$B19))/$I19,0)</f>
        <v>80.3875684342784</v>
      </c>
      <c r="E19" s="156" t="n">
        <f aca="true" t="array" ref="E19:E19">IFERROR(SUMPRODUCT($I$23:$I$192,SUBTOTAL(109,OFFSET(E$23:E$192,ROW(E$23:E$192)-MIN(ROW(E$23:E$192)),0,1)), --($H$23:$H$192=$B19))/$I19,0)</f>
        <v>0.913217099094677</v>
      </c>
      <c r="F19" s="157" t="n">
        <f aca="true" t="array" ref="F19:F19">IFERROR(SUMPRODUCT($I$23:$I$192,SUBTOTAL(109,OFFSET(F$23:F$192,ROW(F$23:F$192)-MIN(ROW(F$23:F$192)),0,1)), --($H$23:$H$192=$B19))/$I19,0)</f>
        <v>54300.6890435544</v>
      </c>
      <c r="G19" s="158" t="str">
        <f aca="true">SUMPRODUCT(SUBTOTAL(3,OFFSET($H$23:$H$192,ROW($H$23:$H$192)-MIN(ROW($H$23:$H$192)),0,1)),--($H$23:$H$192="HI"))&amp;" Records"</f>
        <v>47 Records</v>
      </c>
      <c r="H19" s="159"/>
      <c r="I19" s="159" t="n">
        <f aca="true">SUMPRODUCT(SUBTOTAL(9,OFFSET($I$23:$I$192,ROW($I$23:$I$192)-MIN(ROW($I$23:$I$192)),0,1)),--($H$23:$H$192="HI"))</f>
        <v>1168.359985</v>
      </c>
      <c r="J19" s="160" t="n">
        <f aca="true">IFERROR(SUMPRODUCT($I$23:$I$192,SUBTOTAL(109,OFFSET(J$23:J$192,ROW(J$23:J$192)-MIN(ROW(J$23:J$192)),0,1)), --($H$23:$H$192="HI"))/$I19,0)</f>
        <v>0.953070406287494</v>
      </c>
      <c r="K19" s="160" t="n">
        <f aca="true">IFERROR(SUMPRODUCT($I$23:$I$192,SUBTOTAL(109,OFFSET(K$23:K$192,ROW(K$23:K$192)-MIN(ROW(K$23:K$192)),0,1)),--($H$23:$H$192="HI")/$I19),0)</f>
        <v>0.19138342606196</v>
      </c>
      <c r="L19" s="160" t="n">
        <f aca="true">IFERROR(SUMPRODUCT($I$23:$I$192,SUBTOTAL(109,OFFSET(L$23:L$192,ROW(L$23:L$192)-MIN(ROW(L$23:L$192)),0,1)),--($H$23:$H$192="HI")/$I19),0)</f>
        <v>0.683460335869</v>
      </c>
      <c r="M19" s="160" t="n">
        <f aca="true">IFERROR(SUMPRODUCT($I$23:$I$192,SUBTOTAL(109,OFFSET(M$23:M$192,ROW(M$23:M$192)-MIN(ROW(M$23:M$192)),0,1)),--($H$23:$H$192="HI")/$I19),0)</f>
        <v>0.128079868776916</v>
      </c>
      <c r="N19" s="160" t="n">
        <f aca="true">IFERROR(SUMPRODUCT($I$23:$I$192,SUBTOTAL(109,OFFSET(N$23:N$192,ROW(N$23:N$192)-MIN(ROW(N$23:N$192)),0,1)),--($H$23:$H$192="HI")/$I19),0)</f>
        <v>0.0987790335946844</v>
      </c>
      <c r="O19" s="160" t="n">
        <f aca="true">IFERROR(SUMPRODUCT($I$23:$I$192,SUBTOTAL(109,OFFSET(O$23:O$192,ROW(O$23:O$192)-MIN(ROW(O$23:O$192)),0,1)),--($H$23:$H$192="HI")/$I19),0)</f>
        <v>3.18782116851597</v>
      </c>
      <c r="P19" s="161" t="n">
        <f aca="true">IFERROR(SUMPRODUCT($I$23:$I$192,SUBTOTAL(109,OFFSET(P$23:P$192,ROW(P$23:P$192)-MIN(ROW(P$23:P$192)),0,1)),--($H$23:$H$192="HI")/$I19),0)</f>
        <v>5.24286871120291</v>
      </c>
      <c r="Q19" s="162" t="n">
        <f aca="true">IFERROR(SUMPRODUCT($I$23:$I$192,SUBTOTAL(109,OFFSET(Q$23:Q$192,ROW(Q$23:Q$192)-MIN(ROW(Q$23:Q$192)),0,1)), --($H$23:$H$192="HI"))/$I19,0)</f>
        <v>0.947823625898143</v>
      </c>
      <c r="R19" s="162" t="n">
        <f aca="true">IFERROR(SUMPRODUCT($I$23:$I$192,SUBTOTAL(109,OFFSET(R$23:R$192,ROW(R$23:R$192)-MIN(ROW(R$23:R$192)),0,1)),--($H$23:$H$192="HI")/$I19),0)</f>
        <v>0.250653598757065</v>
      </c>
      <c r="S19" s="162" t="n">
        <f aca="true">IFERROR(SUMPRODUCT($I$23:$I$192,SUBTOTAL(109,OFFSET(S$23:S$192,ROW(S$23:S$192)-MIN(ROW(S$23:S$192)),0,1)),--($H$23:$H$192="HI")/$I19),0)</f>
        <v>0.647462293496811</v>
      </c>
      <c r="T19" s="162" t="n">
        <f aca="true">IFERROR(SUMPRODUCT($I$23:$I$192,SUBTOTAL(109,OFFSET(T$23:T$192,ROW(T$23:T$192)-MIN(ROW(T$23:T$192)),0,1)),--($H$23:$H$192="HI")/$I19),0)</f>
        <v>0.179154432266011</v>
      </c>
      <c r="U19" s="162" t="n">
        <f aca="true">IFERROR(SUMPRODUCT($I$23:$I$192,SUBTOTAL(109,OFFSET(U$23:U$192,ROW(U$23:U$192)-MIN(ROW(U$23:U$192)),0,1)),--($H$23:$H$192="HI")/$I19),0)</f>
        <v>0.0987790335946844</v>
      </c>
      <c r="V19" s="162" t="n">
        <f aca="true">IFERROR(SUMPRODUCT($I$23:$I$192,SUBTOTAL(109,OFFSET(V$23:V$192,ROW(V$23:V$192)-MIN(ROW(V$23:V$192)),0,1)),--($H$23:$H$192="HI")/$I19),0)</f>
        <v>3.52683171756777</v>
      </c>
      <c r="W19" s="163" t="n">
        <f aca="true">IFERROR(SUMPRODUCT($I$23:$I$192,SUBTOTAL(109,OFFSET(W$23:W$192,ROW(W$23:W$192)-MIN(ROW(W$23:W$192)),0,1)),--($H$23:$H$192="HI")/$I19),0)</f>
        <v>5.65046877022581</v>
      </c>
      <c r="X19" s="160" t="n">
        <f aca="true">IFERROR(SUMPRODUCT($I$23:$I$192,SUBTOTAL(109,OFFSET(X$23:X$192,ROW(X$23:X$192)-MIN(ROW(X$23:X$192)),0,1)),--($H$23:$H$192="HI")/$I19),0)</f>
        <v>0.953070406287494</v>
      </c>
      <c r="Y19" s="160" t="n">
        <f aca="true">IFERROR(SUMPRODUCT($I$23:$I$192,SUBTOTAL(109,OFFSET(Y$23:Y$192,ROW(Y$23:Y$192)-MIN(ROW(Y$23:Y$192)),0,1)),--($H$23:$H$192="HI")/$I19),0)</f>
        <v>0.242963336552475</v>
      </c>
      <c r="Z19" s="160" t="n">
        <f aca="true">IFERROR(SUMPRODUCT($I$23:$I$192,SUBTOTAL(109,OFFSET(Z$23:Z$192,ROW(Z$23:Z$192)-MIN(ROW(Z$23:Z$192)),0,1)),--($H$23:$H$192="HI")/$I19),0)</f>
        <v>1.17958847810506</v>
      </c>
      <c r="AA19" s="160" t="n">
        <f aca="true">IFERROR(SUMPRODUCT($I$23:$I$192,SUBTOTAL(109,OFFSET(AA$23:AA$192,ROW(AA$23:AA$192)-MIN(ROW(AA$23:AA$192)),0,1)),--($H$23:$H$192="HI")/$I19),0)</f>
        <v>0.422988019589699</v>
      </c>
      <c r="AB19" s="160" t="n">
        <f aca="true">IFERROR(SUMPRODUCT($I$23:$I$192,SUBTOTAL(109,OFFSET(AB$23:AB$192,ROW(AB$23:AB$192)-MIN(ROW(AB$23:AB$192)),0,1)),--($H$23:$H$192="HI")/$I19),0)</f>
        <v>0.0987790335946844</v>
      </c>
      <c r="AC19" s="164" t="n">
        <f aca="true">IFERROR(SUMPRODUCT($I$23:$I$192,SUBTOTAL(109,OFFSET(AC$23:AC$192,ROW(AC$23:AC$192)-MIN(ROW(AC$23:AC$192)),0,1)),--($H$23:$H$192="HI")/$I19),0)</f>
        <v>2.89770096376846</v>
      </c>
      <c r="AD19" s="165" t="n">
        <f aca="true">IFERROR(SUMPRODUCT($I$23:$I$192,SUBTOTAL(109,OFFSET(AD$23:AD$192,ROW(AD$23:AD$192)-MIN(ROW(AD$23:AD$192)),0,1)),--($H$23:$H$192="HI")/$I19),0)</f>
        <v>-2.75276780645736</v>
      </c>
      <c r="AE19" s="166" t="n">
        <f aca="true">IFERROR(SUMPRODUCT($I$23:$I$192,SUBTOTAL(109,OFFSET(AE$23:AE$192,ROW(AE$23:AE$192)-MIN(ROW(AE$23:AE$192)),0,1)),--($H$23:$H$192="HI")/$I19),0)</f>
        <v>1.75567395663589</v>
      </c>
      <c r="AF19" s="165" t="n">
        <f aca="false">IFERROR(W19/AC19,0)</f>
        <v>1.94998339748536</v>
      </c>
    </row>
    <row r="20" customFormat="false" ht="18.75" hidden="false" customHeight="true" outlineLevel="0" collapsed="false">
      <c r="A20" s="167"/>
      <c r="B20" s="168"/>
      <c r="C20" s="168"/>
      <c r="D20" s="168"/>
      <c r="F20" s="169"/>
      <c r="G20" s="168"/>
      <c r="H20" s="170"/>
      <c r="I20" s="171"/>
      <c r="J20" s="172"/>
      <c r="K20" s="172"/>
      <c r="L20" s="172"/>
      <c r="M20" s="172"/>
      <c r="N20" s="172"/>
      <c r="O20" s="172"/>
      <c r="P20" s="173"/>
      <c r="Q20" s="172"/>
      <c r="R20" s="172"/>
      <c r="S20" s="172"/>
      <c r="T20" s="172"/>
      <c r="U20" s="172"/>
      <c r="V20" s="172"/>
      <c r="W20" s="173"/>
      <c r="X20" s="172"/>
      <c r="Y20" s="172"/>
      <c r="Z20" s="172"/>
      <c r="AA20" s="172"/>
      <c r="AB20" s="172"/>
      <c r="AC20" s="174"/>
      <c r="AD20" s="175"/>
      <c r="AE20" s="175"/>
      <c r="AF20" s="175"/>
    </row>
    <row r="21" customFormat="false" ht="33.85" hidden="false" customHeight="false" outlineLevel="0" collapsed="false">
      <c r="A21" s="176"/>
      <c r="B21" s="176"/>
      <c r="C21" s="176"/>
      <c r="D21" s="176"/>
      <c r="E21" s="176"/>
      <c r="F21" s="176"/>
      <c r="G21" s="176"/>
      <c r="H21" s="176"/>
      <c r="I21" s="176"/>
      <c r="J21" s="177"/>
      <c r="K21" s="178"/>
      <c r="L21" s="178"/>
      <c r="M21" s="178"/>
      <c r="N21" s="178"/>
      <c r="O21" s="178"/>
      <c r="P21" s="178"/>
      <c r="Q21" s="178"/>
      <c r="R21" s="178"/>
      <c r="S21" s="178"/>
      <c r="T21" s="178"/>
      <c r="U21" s="178"/>
      <c r="V21" s="178"/>
      <c r="W21" s="177"/>
      <c r="X21" s="177"/>
      <c r="Y21" s="177"/>
      <c r="Z21" s="177"/>
      <c r="AA21" s="177"/>
      <c r="AB21" s="177"/>
      <c r="AC21" s="177"/>
      <c r="AD21" s="179"/>
      <c r="AE21" s="179"/>
      <c r="AF21" s="179"/>
    </row>
    <row r="22" s="182" customFormat="true" ht="69" hidden="false" customHeight="true" outlineLevel="0" collapsed="false">
      <c r="A22" s="64" t="s">
        <v>78</v>
      </c>
      <c r="B22" s="65" t="s">
        <v>119</v>
      </c>
      <c r="C22" s="65" t="s">
        <v>80</v>
      </c>
      <c r="D22" s="65" t="s">
        <v>81</v>
      </c>
      <c r="E22" s="65" t="s">
        <v>82</v>
      </c>
      <c r="F22" s="64" t="s">
        <v>83</v>
      </c>
      <c r="G22" s="64" t="s">
        <v>84</v>
      </c>
      <c r="H22" s="64" t="s">
        <v>85</v>
      </c>
      <c r="I22" s="64" t="s">
        <v>86</v>
      </c>
      <c r="J22" s="180" t="s">
        <v>87</v>
      </c>
      <c r="K22" s="67" t="s">
        <v>88</v>
      </c>
      <c r="L22" s="67" t="s">
        <v>89</v>
      </c>
      <c r="M22" s="67" t="s">
        <v>90</v>
      </c>
      <c r="N22" s="67" t="s">
        <v>91</v>
      </c>
      <c r="O22" s="67" t="s">
        <v>92</v>
      </c>
      <c r="P22" s="68" t="s">
        <v>93</v>
      </c>
      <c r="Q22" s="69" t="s">
        <v>87</v>
      </c>
      <c r="R22" s="69" t="s">
        <v>88</v>
      </c>
      <c r="S22" s="69" t="s">
        <v>89</v>
      </c>
      <c r="T22" s="69" t="s">
        <v>90</v>
      </c>
      <c r="U22" s="69" t="s">
        <v>91</v>
      </c>
      <c r="V22" s="69" t="s">
        <v>92</v>
      </c>
      <c r="W22" s="70" t="s">
        <v>94</v>
      </c>
      <c r="X22" s="71" t="s">
        <v>95</v>
      </c>
      <c r="Y22" s="71" t="s">
        <v>96</v>
      </c>
      <c r="Z22" s="71" t="s">
        <v>97</v>
      </c>
      <c r="AA22" s="71" t="s">
        <v>98</v>
      </c>
      <c r="AB22" s="71" t="s">
        <v>92</v>
      </c>
      <c r="AC22" s="72" t="s">
        <v>99</v>
      </c>
      <c r="AD22" s="73" t="s">
        <v>100</v>
      </c>
      <c r="AE22" s="74" t="s">
        <v>101</v>
      </c>
      <c r="AF22" s="74" t="s">
        <v>102</v>
      </c>
      <c r="AG22" s="181"/>
      <c r="AH22" s="181"/>
      <c r="AI22" s="181"/>
      <c r="AJ22" s="181"/>
      <c r="AK22" s="181"/>
      <c r="AL22" s="181"/>
      <c r="AM22" s="181"/>
      <c r="AN22" s="181"/>
      <c r="AO22" s="181"/>
      <c r="AP22" s="181"/>
      <c r="AQ22" s="181"/>
      <c r="AR22" s="181"/>
      <c r="AS22" s="181"/>
      <c r="AT22" s="181"/>
      <c r="AU22" s="181"/>
      <c r="AV22" s="181"/>
      <c r="AW22" s="181"/>
      <c r="AX22" s="181"/>
      <c r="AY22" s="181"/>
      <c r="AZ22" s="181"/>
      <c r="BA22" s="181"/>
      <c r="BB22" s="181"/>
      <c r="BC22" s="181"/>
      <c r="BD22" s="181"/>
      <c r="BE22" s="181"/>
      <c r="BF22" s="181"/>
      <c r="BG22" s="181"/>
      <c r="BH22" s="181"/>
      <c r="BI22" s="181"/>
      <c r="BJ22" s="181"/>
      <c r="BK22" s="181"/>
      <c r="BL22" s="181"/>
      <c r="BM22" s="181"/>
      <c r="BN22" s="181"/>
      <c r="BO22" s="181"/>
      <c r="BP22" s="181"/>
      <c r="BQ22" s="181"/>
      <c r="BR22" s="181"/>
      <c r="BS22" s="181"/>
      <c r="BT22" s="181"/>
      <c r="BU22" s="181"/>
      <c r="BV22" s="181"/>
      <c r="BW22" s="181"/>
      <c r="BX22" s="181"/>
      <c r="BY22" s="181"/>
      <c r="BZ22" s="181"/>
      <c r="CA22" s="181"/>
      <c r="CB22" s="181"/>
      <c r="CC22" s="181"/>
      <c r="CD22" s="181"/>
      <c r="CE22" s="181"/>
      <c r="CF22" s="181"/>
      <c r="CG22" s="181"/>
      <c r="CH22" s="181"/>
      <c r="CI22" s="181"/>
      <c r="CJ22" s="181"/>
      <c r="CK22" s="181"/>
      <c r="CL22" s="181"/>
      <c r="CM22" s="181"/>
      <c r="CN22" s="181"/>
      <c r="CO22" s="181"/>
      <c r="CP22" s="181"/>
      <c r="CQ22" s="181"/>
      <c r="CR22" s="181"/>
      <c r="CS22" s="181"/>
      <c r="CT22" s="181"/>
      <c r="CU22" s="181"/>
      <c r="CV22" s="181"/>
      <c r="CW22" s="181"/>
      <c r="CX22" s="181"/>
      <c r="CY22" s="181"/>
      <c r="CZ22" s="181"/>
      <c r="DA22" s="181"/>
      <c r="DB22" s="181"/>
      <c r="DC22" s="181"/>
      <c r="DD22" s="181"/>
      <c r="DE22" s="181"/>
      <c r="DF22" s="181"/>
      <c r="DG22" s="181"/>
      <c r="DH22" s="181"/>
      <c r="DI22" s="181"/>
      <c r="DJ22" s="181"/>
      <c r="DK22" s="181"/>
      <c r="DL22" s="181"/>
      <c r="DM22" s="181"/>
      <c r="DN22" s="181"/>
      <c r="DO22" s="181"/>
      <c r="DP22" s="181"/>
      <c r="DQ22" s="181"/>
      <c r="DR22" s="181"/>
      <c r="DS22" s="181"/>
      <c r="DT22" s="181"/>
      <c r="DU22" s="181"/>
      <c r="DV22" s="181"/>
      <c r="DW22" s="181"/>
      <c r="DX22" s="181"/>
      <c r="DY22" s="181"/>
      <c r="DZ22" s="181"/>
      <c r="EA22" s="181"/>
      <c r="EB22" s="181"/>
      <c r="EC22" s="181"/>
      <c r="ED22" s="181"/>
      <c r="EE22" s="181"/>
      <c r="EF22" s="181"/>
      <c r="EG22" s="181"/>
      <c r="EH22" s="181"/>
      <c r="EI22" s="181"/>
      <c r="EJ22" s="181"/>
      <c r="EK22" s="181"/>
      <c r="EL22" s="181"/>
      <c r="EM22" s="181"/>
      <c r="EN22" s="181"/>
      <c r="EO22" s="181"/>
      <c r="EP22" s="181"/>
      <c r="EQ22" s="181"/>
      <c r="ER22" s="181"/>
      <c r="ES22" s="181"/>
      <c r="ET22" s="181"/>
      <c r="EU22" s="181"/>
      <c r="EV22" s="181"/>
      <c r="EW22" s="181"/>
      <c r="EX22" s="181"/>
      <c r="EY22" s="181"/>
      <c r="EZ22" s="181"/>
      <c r="FA22" s="181"/>
      <c r="FB22" s="181"/>
      <c r="FC22" s="181"/>
      <c r="FD22" s="181"/>
      <c r="FE22" s="181"/>
      <c r="FF22" s="181"/>
      <c r="FG22" s="181"/>
      <c r="FH22" s="181"/>
      <c r="FI22" s="181"/>
      <c r="FJ22" s="181"/>
      <c r="FK22" s="181"/>
      <c r="FL22" s="181"/>
      <c r="FM22" s="181"/>
      <c r="FN22" s="181"/>
      <c r="FO22" s="181"/>
      <c r="FP22" s="181"/>
      <c r="FQ22" s="181"/>
      <c r="FR22" s="181"/>
      <c r="FS22" s="181"/>
      <c r="FT22" s="181"/>
      <c r="FU22" s="181"/>
    </row>
    <row r="23" customFormat="false" ht="15" hidden="false" customHeight="true" outlineLevel="0" collapsed="false">
      <c r="A23" s="183" t="s">
        <v>120</v>
      </c>
      <c r="B23" s="184" t="s">
        <v>121</v>
      </c>
      <c r="C23" s="185" t="n">
        <v>48.24</v>
      </c>
      <c r="D23" s="185" t="n">
        <v>62.88</v>
      </c>
      <c r="E23" s="186" t="n">
        <v>0.49</v>
      </c>
      <c r="F23" s="187"/>
      <c r="G23" s="188" t="s">
        <v>107</v>
      </c>
      <c r="H23" s="189" t="s">
        <v>112</v>
      </c>
      <c r="I23" s="190" t="n">
        <v>43.3729</v>
      </c>
      <c r="J23" s="191" t="n">
        <v>0.332</v>
      </c>
      <c r="K23" s="192" t="n">
        <v>0.136</v>
      </c>
      <c r="L23" s="192" t="n">
        <v>0.047</v>
      </c>
      <c r="M23" s="192" t="n">
        <v>0</v>
      </c>
      <c r="N23" s="192" t="n">
        <v>0.03</v>
      </c>
      <c r="O23" s="192" t="n">
        <v>0.057</v>
      </c>
      <c r="P23" s="193" t="n">
        <v>0.603</v>
      </c>
      <c r="Q23" s="191" t="n">
        <v>0.424</v>
      </c>
      <c r="R23" s="192" t="n">
        <v>0.138</v>
      </c>
      <c r="S23" s="192" t="n">
        <v>0.052</v>
      </c>
      <c r="T23" s="192" t="n">
        <v>0</v>
      </c>
      <c r="U23" s="192" t="n">
        <v>0.03</v>
      </c>
      <c r="V23" s="192" t="n">
        <v>0.068</v>
      </c>
      <c r="W23" s="194" t="n">
        <v>0.713</v>
      </c>
      <c r="X23" s="191" t="n">
        <v>0.332</v>
      </c>
      <c r="Y23" s="192" t="n">
        <v>0.136</v>
      </c>
      <c r="Z23" s="192" t="n">
        <v>0.013</v>
      </c>
      <c r="AA23" s="192" t="n">
        <v>0.001</v>
      </c>
      <c r="AB23" s="192" t="n">
        <v>0.03</v>
      </c>
      <c r="AC23" s="195" t="n">
        <v>0.511</v>
      </c>
      <c r="AD23" s="196" t="n">
        <v>-0.202</v>
      </c>
      <c r="AE23" s="197" t="n">
        <v>0.222</v>
      </c>
      <c r="AF23" s="198" t="n">
        <v>1.395</v>
      </c>
      <c r="AG23" s="90"/>
      <c r="AH23" s="90"/>
      <c r="AI23" s="90"/>
      <c r="AJ23" s="90"/>
      <c r="AK23" s="90"/>
      <c r="AL23" s="90"/>
      <c r="AM23" s="90"/>
      <c r="AN23" s="90"/>
      <c r="AO23" s="90"/>
      <c r="AP23" s="90"/>
      <c r="AQ23" s="199"/>
      <c r="AR23" s="199"/>
      <c r="AS23" s="199"/>
      <c r="AT23" s="199"/>
      <c r="AU23" s="199"/>
      <c r="AV23" s="199"/>
      <c r="AW23" s="199"/>
      <c r="AX23" s="199"/>
      <c r="AY23" s="199"/>
      <c r="AZ23" s="199"/>
      <c r="BA23" s="199"/>
      <c r="BB23" s="199"/>
      <c r="BC23" s="199"/>
      <c r="BD23" s="199"/>
      <c r="BE23" s="199"/>
      <c r="BF23" s="199"/>
      <c r="BG23" s="199"/>
      <c r="BH23" s="199"/>
      <c r="BI23" s="199"/>
      <c r="BJ23" s="199"/>
      <c r="BK23" s="199"/>
      <c r="BL23" s="199"/>
      <c r="BM23" s="199"/>
      <c r="BN23" s="199"/>
      <c r="BO23" s="199"/>
      <c r="BP23" s="199"/>
      <c r="BQ23" s="199"/>
      <c r="BR23" s="199"/>
      <c r="BS23" s="199"/>
      <c r="BT23" s="199"/>
      <c r="BU23" s="199"/>
      <c r="BV23" s="199"/>
      <c r="BW23" s="199"/>
      <c r="BX23" s="199"/>
      <c r="BY23" s="199"/>
      <c r="BZ23" s="199"/>
      <c r="CA23" s="199"/>
      <c r="CB23" s="199"/>
      <c r="CC23" s="199"/>
      <c r="CD23" s="199"/>
      <c r="CE23" s="199"/>
      <c r="CF23" s="199"/>
      <c r="CG23" s="199"/>
      <c r="CH23" s="199"/>
      <c r="CI23" s="199"/>
      <c r="CJ23" s="199"/>
      <c r="CK23" s="199"/>
      <c r="CL23" s="199"/>
      <c r="CM23" s="199"/>
      <c r="CN23" s="199"/>
      <c r="CO23" s="199"/>
      <c r="CP23" s="199"/>
      <c r="CQ23" s="199"/>
      <c r="CR23" s="199"/>
      <c r="CS23" s="199"/>
      <c r="CT23" s="199"/>
      <c r="CU23" s="199"/>
      <c r="CV23" s="199"/>
      <c r="CW23" s="199"/>
      <c r="CX23" s="199"/>
      <c r="CY23" s="199"/>
      <c r="CZ23" s="199"/>
      <c r="DA23" s="199"/>
      <c r="DB23" s="199"/>
      <c r="DC23" s="199"/>
      <c r="DD23" s="199"/>
      <c r="DE23" s="199"/>
      <c r="DF23" s="199"/>
      <c r="DG23" s="199"/>
      <c r="DH23" s="199"/>
      <c r="DI23" s="199"/>
      <c r="DJ23" s="199"/>
      <c r="DK23" s="199"/>
      <c r="DL23" s="199"/>
      <c r="DM23" s="199"/>
      <c r="DN23" s="199"/>
      <c r="DO23" s="199"/>
      <c r="DP23" s="199"/>
      <c r="DQ23" s="199"/>
      <c r="DR23" s="199"/>
      <c r="DS23" s="199"/>
      <c r="DT23" s="199"/>
      <c r="DU23" s="199"/>
      <c r="DV23" s="199"/>
      <c r="DW23" s="199"/>
      <c r="DX23" s="199"/>
      <c r="DY23" s="199"/>
      <c r="DZ23" s="199"/>
      <c r="EA23" s="199"/>
      <c r="EB23" s="199"/>
      <c r="EC23" s="199"/>
      <c r="ED23" s="199"/>
      <c r="EE23" s="199"/>
      <c r="EF23" s="199"/>
      <c r="EG23" s="199"/>
      <c r="EH23" s="199"/>
      <c r="EI23" s="199"/>
      <c r="EJ23" s="199"/>
      <c r="EK23" s="199"/>
      <c r="EL23" s="199"/>
      <c r="EM23" s="199"/>
      <c r="EN23" s="199"/>
    </row>
    <row r="24" customFormat="false" ht="15" hidden="false" customHeight="true" outlineLevel="0" collapsed="false">
      <c r="A24" s="183" t="s">
        <v>122</v>
      </c>
      <c r="B24" s="184" t="s">
        <v>121</v>
      </c>
      <c r="C24" s="185" t="n">
        <v>75.03</v>
      </c>
      <c r="D24" s="185" t="n">
        <v>76.83</v>
      </c>
      <c r="E24" s="186" t="n">
        <v>0.78</v>
      </c>
      <c r="F24" s="187" t="n">
        <v>16476.7</v>
      </c>
      <c r="G24" s="188" t="s">
        <v>109</v>
      </c>
      <c r="H24" s="189" t="s">
        <v>116</v>
      </c>
      <c r="I24" s="190" t="n">
        <v>2.82602</v>
      </c>
      <c r="J24" s="191" t="n">
        <v>0.59</v>
      </c>
      <c r="K24" s="192" t="n">
        <v>0.194</v>
      </c>
      <c r="L24" s="192" t="n">
        <v>0.125</v>
      </c>
      <c r="M24" s="192" t="n">
        <v>0.02</v>
      </c>
      <c r="N24" s="192" t="n">
        <v>0.067</v>
      </c>
      <c r="O24" s="192" t="n">
        <v>0.496</v>
      </c>
      <c r="P24" s="193" t="n">
        <v>1.492</v>
      </c>
      <c r="Q24" s="191" t="n">
        <v>0.777</v>
      </c>
      <c r="R24" s="192" t="n">
        <v>0.28</v>
      </c>
      <c r="S24" s="192" t="n">
        <v>0.189</v>
      </c>
      <c r="T24" s="192" t="n">
        <v>0.059</v>
      </c>
      <c r="U24" s="192" t="n">
        <v>0.067</v>
      </c>
      <c r="V24" s="192" t="n">
        <v>0.688</v>
      </c>
      <c r="W24" s="194" t="n">
        <v>2.06</v>
      </c>
      <c r="X24" s="191" t="n">
        <v>0.59</v>
      </c>
      <c r="Y24" s="192" t="n">
        <v>0.194</v>
      </c>
      <c r="Z24" s="192" t="n">
        <v>0.231</v>
      </c>
      <c r="AA24" s="192" t="n">
        <v>0.081</v>
      </c>
      <c r="AB24" s="192" t="n">
        <v>0.067</v>
      </c>
      <c r="AC24" s="195" t="n">
        <v>1.163</v>
      </c>
      <c r="AD24" s="196" t="n">
        <v>-0.897</v>
      </c>
      <c r="AE24" s="197" t="n">
        <v>0.64</v>
      </c>
      <c r="AF24" s="198" t="n">
        <v>1.771</v>
      </c>
      <c r="AG24" s="90"/>
      <c r="AH24" s="90"/>
      <c r="AI24" s="90"/>
      <c r="AJ24" s="90"/>
      <c r="AK24" s="90"/>
      <c r="AL24" s="90"/>
      <c r="AM24" s="90"/>
      <c r="AN24" s="90"/>
      <c r="AO24" s="90"/>
      <c r="AP24" s="90"/>
      <c r="AQ24" s="199"/>
      <c r="AR24" s="199"/>
      <c r="AS24" s="199"/>
      <c r="AT24" s="199"/>
      <c r="AU24" s="199"/>
      <c r="AV24" s="199"/>
      <c r="AW24" s="199"/>
      <c r="AX24" s="199"/>
      <c r="AY24" s="199"/>
      <c r="AZ24" s="199"/>
      <c r="BA24" s="199"/>
      <c r="BB24" s="199"/>
      <c r="BC24" s="199"/>
      <c r="BD24" s="199"/>
      <c r="BE24" s="199"/>
      <c r="BF24" s="199"/>
      <c r="BG24" s="199"/>
      <c r="BH24" s="199"/>
      <c r="BI24" s="199"/>
      <c r="BJ24" s="199"/>
      <c r="BK24" s="199"/>
      <c r="BL24" s="199"/>
      <c r="BM24" s="199"/>
      <c r="BN24" s="199"/>
      <c r="BO24" s="199"/>
      <c r="BP24" s="199"/>
      <c r="BQ24" s="199"/>
      <c r="BR24" s="199"/>
      <c r="BS24" s="199"/>
      <c r="BT24" s="199"/>
      <c r="BU24" s="199"/>
      <c r="BV24" s="199"/>
      <c r="BW24" s="199"/>
      <c r="BX24" s="199"/>
      <c r="BY24" s="199"/>
      <c r="BZ24" s="199"/>
      <c r="CA24" s="199"/>
      <c r="CB24" s="199"/>
      <c r="CC24" s="199"/>
      <c r="CD24" s="199"/>
      <c r="CE24" s="199"/>
      <c r="CF24" s="199"/>
      <c r="CG24" s="199"/>
      <c r="CH24" s="199"/>
      <c r="CI24" s="199"/>
      <c r="CJ24" s="199"/>
      <c r="CK24" s="199"/>
      <c r="CL24" s="199"/>
      <c r="CM24" s="199"/>
      <c r="CN24" s="199"/>
      <c r="CO24" s="199"/>
      <c r="CP24" s="199"/>
      <c r="CQ24" s="199"/>
      <c r="CR24" s="199"/>
      <c r="CS24" s="199"/>
      <c r="CT24" s="199"/>
      <c r="CU24" s="199"/>
      <c r="CV24" s="199"/>
      <c r="CW24" s="199"/>
      <c r="CX24" s="199"/>
      <c r="CY24" s="199"/>
      <c r="CZ24" s="199"/>
      <c r="DA24" s="199"/>
      <c r="DB24" s="199"/>
      <c r="DC24" s="199"/>
      <c r="DD24" s="199"/>
      <c r="DE24" s="199"/>
      <c r="DF24" s="199"/>
      <c r="DG24" s="199"/>
      <c r="DH24" s="199"/>
      <c r="DI24" s="199"/>
      <c r="DJ24" s="199"/>
      <c r="DK24" s="199"/>
      <c r="DL24" s="199"/>
      <c r="DM24" s="199"/>
      <c r="DN24" s="199"/>
      <c r="DO24" s="199"/>
      <c r="DP24" s="199"/>
      <c r="DQ24" s="199"/>
      <c r="DR24" s="199"/>
      <c r="DS24" s="199"/>
      <c r="DT24" s="199"/>
      <c r="DU24" s="199"/>
      <c r="DV24" s="199"/>
      <c r="DW24" s="199"/>
      <c r="DX24" s="199"/>
      <c r="DY24" s="199"/>
      <c r="DZ24" s="199"/>
      <c r="EA24" s="199"/>
      <c r="EB24" s="199"/>
      <c r="EC24" s="199"/>
      <c r="ED24" s="199"/>
      <c r="EE24" s="199"/>
      <c r="EF24" s="199"/>
      <c r="EG24" s="199"/>
      <c r="EH24" s="199"/>
      <c r="EI24" s="199"/>
      <c r="EJ24" s="199"/>
      <c r="EK24" s="199"/>
      <c r="EL24" s="199"/>
      <c r="EM24" s="199"/>
      <c r="EN24" s="199"/>
    </row>
    <row r="25" customFormat="false" ht="15" hidden="false" customHeight="true" outlineLevel="0" collapsed="false">
      <c r="A25" s="183" t="s">
        <v>123</v>
      </c>
      <c r="B25" s="184" t="s">
        <v>121</v>
      </c>
      <c r="C25" s="185" t="n">
        <v>70.47</v>
      </c>
      <c r="D25" s="185" t="n">
        <v>77.13</v>
      </c>
      <c r="E25" s="186" t="n">
        <v>0.75</v>
      </c>
      <c r="F25" s="187" t="n">
        <v>13162.7</v>
      </c>
      <c r="G25" s="188" t="s">
        <v>103</v>
      </c>
      <c r="H25" s="189" t="s">
        <v>116</v>
      </c>
      <c r="I25" s="190" t="n">
        <v>46.2788</v>
      </c>
      <c r="J25" s="191" t="n">
        <v>0.334</v>
      </c>
      <c r="K25" s="192" t="n">
        <v>0.114</v>
      </c>
      <c r="L25" s="192" t="n">
        <v>0.077</v>
      </c>
      <c r="M25" s="192" t="n">
        <v>0.018</v>
      </c>
      <c r="N25" s="192" t="n">
        <v>0.029</v>
      </c>
      <c r="O25" s="192" t="n">
        <v>1.349</v>
      </c>
      <c r="P25" s="193" t="n">
        <v>1.921</v>
      </c>
      <c r="Q25" s="191" t="n">
        <v>0.603</v>
      </c>
      <c r="R25" s="192" t="n">
        <v>0.133</v>
      </c>
      <c r="S25" s="192" t="n">
        <v>0.148</v>
      </c>
      <c r="T25" s="192" t="n">
        <v>0.027</v>
      </c>
      <c r="U25" s="192" t="n">
        <v>0.029</v>
      </c>
      <c r="V25" s="192" t="n">
        <v>1.426</v>
      </c>
      <c r="W25" s="194" t="n">
        <v>2.367</v>
      </c>
      <c r="X25" s="191" t="n">
        <v>0.334</v>
      </c>
      <c r="Y25" s="192" t="n">
        <v>0.227</v>
      </c>
      <c r="Z25" s="192" t="n">
        <v>0.024</v>
      </c>
      <c r="AA25" s="192" t="n">
        <v>0.007</v>
      </c>
      <c r="AB25" s="192" t="n">
        <v>0.029</v>
      </c>
      <c r="AC25" s="195" t="n">
        <v>0.621</v>
      </c>
      <c r="AD25" s="196" t="n">
        <v>-1.746</v>
      </c>
      <c r="AE25" s="197" t="n">
        <v>0.736</v>
      </c>
      <c r="AF25" s="198" t="n">
        <v>3.812</v>
      </c>
      <c r="AG25" s="90"/>
      <c r="AH25" s="90"/>
      <c r="AI25" s="90"/>
      <c r="AJ25" s="90"/>
      <c r="AK25" s="90"/>
      <c r="AL25" s="90"/>
      <c r="AM25" s="90"/>
      <c r="AN25" s="90"/>
      <c r="AO25" s="90"/>
      <c r="AP25" s="90"/>
      <c r="AQ25" s="199"/>
      <c r="AR25" s="199"/>
      <c r="AS25" s="199"/>
      <c r="AT25" s="199"/>
      <c r="AU25" s="199"/>
      <c r="AV25" s="199"/>
      <c r="AW25" s="199"/>
      <c r="AX25" s="199"/>
      <c r="AY25" s="199"/>
      <c r="AZ25" s="199"/>
      <c r="BA25" s="199"/>
      <c r="BB25" s="199"/>
      <c r="BC25" s="199"/>
      <c r="BD25" s="199"/>
      <c r="BE25" s="199"/>
      <c r="BF25" s="199"/>
      <c r="BG25" s="199"/>
      <c r="BH25" s="199"/>
      <c r="BI25" s="199"/>
      <c r="BJ25" s="199"/>
      <c r="BK25" s="199"/>
      <c r="BL25" s="199"/>
      <c r="BM25" s="199"/>
      <c r="BN25" s="199"/>
      <c r="BO25" s="199"/>
      <c r="BP25" s="199"/>
      <c r="BQ25" s="199"/>
      <c r="BR25" s="199"/>
      <c r="BS25" s="199"/>
      <c r="BT25" s="199"/>
      <c r="BU25" s="199"/>
      <c r="BV25" s="199"/>
      <c r="BW25" s="199"/>
      <c r="BX25" s="199"/>
      <c r="BY25" s="199"/>
      <c r="BZ25" s="199"/>
      <c r="CA25" s="199"/>
      <c r="CB25" s="199"/>
      <c r="CC25" s="199"/>
      <c r="CD25" s="199"/>
      <c r="CE25" s="199"/>
      <c r="CF25" s="199"/>
      <c r="CG25" s="199"/>
      <c r="CH25" s="199"/>
      <c r="CI25" s="199"/>
      <c r="CJ25" s="199"/>
      <c r="CK25" s="199"/>
      <c r="CL25" s="199"/>
      <c r="CM25" s="199"/>
      <c r="CN25" s="199"/>
      <c r="CO25" s="199"/>
      <c r="CP25" s="199"/>
      <c r="CQ25" s="199"/>
      <c r="CR25" s="199"/>
      <c r="CS25" s="199"/>
      <c r="CT25" s="199"/>
      <c r="CU25" s="199"/>
      <c r="CV25" s="199"/>
      <c r="CW25" s="199"/>
      <c r="CX25" s="199"/>
      <c r="CY25" s="199"/>
      <c r="CZ25" s="199"/>
      <c r="DA25" s="199"/>
      <c r="DB25" s="199"/>
      <c r="DC25" s="199"/>
      <c r="DD25" s="199"/>
      <c r="DE25" s="199"/>
      <c r="DF25" s="199"/>
      <c r="DG25" s="199"/>
      <c r="DH25" s="199"/>
      <c r="DI25" s="199"/>
      <c r="DJ25" s="199"/>
      <c r="DK25" s="199"/>
      <c r="DL25" s="199"/>
      <c r="DM25" s="199"/>
      <c r="DN25" s="199"/>
      <c r="DO25" s="199"/>
      <c r="DP25" s="199"/>
      <c r="DQ25" s="199"/>
      <c r="DR25" s="199"/>
      <c r="DS25" s="199"/>
      <c r="DT25" s="199"/>
      <c r="DU25" s="199"/>
      <c r="DV25" s="199"/>
      <c r="DW25" s="199"/>
      <c r="DX25" s="199"/>
      <c r="DY25" s="199"/>
      <c r="DZ25" s="199"/>
      <c r="EA25" s="199"/>
      <c r="EB25" s="199"/>
      <c r="EC25" s="199"/>
      <c r="ED25" s="199"/>
      <c r="EE25" s="199"/>
      <c r="EF25" s="199"/>
      <c r="EG25" s="199"/>
      <c r="EH25" s="199"/>
      <c r="EI25" s="199"/>
      <c r="EJ25" s="199"/>
      <c r="EK25" s="199"/>
      <c r="EL25" s="199"/>
      <c r="EM25" s="199"/>
      <c r="EN25" s="199"/>
    </row>
    <row r="26" customFormat="false" ht="15" hidden="false" customHeight="true" outlineLevel="0" collapsed="false">
      <c r="A26" s="183" t="s">
        <v>124</v>
      </c>
      <c r="B26" s="184" t="s">
        <v>121</v>
      </c>
      <c r="C26" s="185" t="n">
        <v>51.93</v>
      </c>
      <c r="D26" s="185" t="n">
        <v>61.93</v>
      </c>
      <c r="E26" s="186" t="n">
        <v>0.59</v>
      </c>
      <c r="F26" s="187" t="n">
        <v>5711.85</v>
      </c>
      <c r="G26" s="188" t="s">
        <v>103</v>
      </c>
      <c r="H26" s="189" t="s">
        <v>114</v>
      </c>
      <c r="I26" s="190" t="n">
        <v>37.8046</v>
      </c>
      <c r="J26" s="191" t="n">
        <v>0.16</v>
      </c>
      <c r="K26" s="192" t="n">
        <v>0.082</v>
      </c>
      <c r="L26" s="192" t="n">
        <v>0.077</v>
      </c>
      <c r="M26" s="192" t="n">
        <v>0.055</v>
      </c>
      <c r="N26" s="192" t="n">
        <v>0.044</v>
      </c>
      <c r="O26" s="192" t="n">
        <v>0.193</v>
      </c>
      <c r="P26" s="193" t="n">
        <v>0.612</v>
      </c>
      <c r="Q26" s="191" t="n">
        <v>0.242</v>
      </c>
      <c r="R26" s="192" t="n">
        <v>0.097</v>
      </c>
      <c r="S26" s="192" t="n">
        <v>0.084</v>
      </c>
      <c r="T26" s="192" t="n">
        <v>0.056</v>
      </c>
      <c r="U26" s="192" t="n">
        <v>0.044</v>
      </c>
      <c r="V26" s="192" t="n">
        <v>0.238</v>
      </c>
      <c r="W26" s="194" t="n">
        <v>0.762</v>
      </c>
      <c r="X26" s="191" t="n">
        <v>0.16</v>
      </c>
      <c r="Y26" s="192" t="n">
        <v>0.588</v>
      </c>
      <c r="Z26" s="192" t="n">
        <v>0.397</v>
      </c>
      <c r="AA26" s="192" t="n">
        <v>0.142</v>
      </c>
      <c r="AB26" s="192" t="n">
        <v>0.044</v>
      </c>
      <c r="AC26" s="195" t="n">
        <v>1.332</v>
      </c>
      <c r="AD26" s="196" t="n">
        <v>0.57</v>
      </c>
      <c r="AE26" s="197" t="n">
        <v>0.237</v>
      </c>
      <c r="AF26" s="198" t="n">
        <v>0.572</v>
      </c>
      <c r="AG26" s="90"/>
      <c r="AH26" s="90"/>
      <c r="AI26" s="90"/>
      <c r="AJ26" s="90"/>
      <c r="AK26" s="90"/>
      <c r="AL26" s="90"/>
      <c r="AM26" s="90"/>
      <c r="AN26" s="90"/>
      <c r="AO26" s="90"/>
      <c r="AP26" s="90"/>
      <c r="AQ26" s="199"/>
      <c r="AR26" s="199"/>
      <c r="AS26" s="199"/>
      <c r="AT26" s="199"/>
      <c r="AU26" s="199"/>
      <c r="AV26" s="199"/>
      <c r="AW26" s="199"/>
      <c r="AX26" s="199"/>
      <c r="AY26" s="199"/>
      <c r="AZ26" s="199"/>
      <c r="BA26" s="199"/>
      <c r="BB26" s="199"/>
      <c r="BC26" s="199"/>
      <c r="BD26" s="199"/>
      <c r="BE26" s="199"/>
      <c r="BF26" s="199"/>
      <c r="BG26" s="199"/>
      <c r="BH26" s="199"/>
      <c r="BI26" s="199"/>
      <c r="BJ26" s="199"/>
      <c r="BK26" s="199"/>
      <c r="BL26" s="199"/>
      <c r="BM26" s="199"/>
      <c r="BN26" s="199"/>
      <c r="BO26" s="199"/>
      <c r="BP26" s="199"/>
      <c r="BQ26" s="199"/>
      <c r="BR26" s="199"/>
      <c r="BS26" s="199"/>
      <c r="BT26" s="199"/>
      <c r="BU26" s="199"/>
      <c r="BV26" s="199"/>
      <c r="BW26" s="199"/>
      <c r="BX26" s="199"/>
      <c r="BY26" s="199"/>
      <c r="BZ26" s="199"/>
      <c r="CA26" s="199"/>
      <c r="CB26" s="199"/>
      <c r="CC26" s="199"/>
      <c r="CD26" s="199"/>
      <c r="CE26" s="199"/>
      <c r="CF26" s="199"/>
      <c r="CG26" s="199"/>
      <c r="CH26" s="199"/>
      <c r="CI26" s="199"/>
      <c r="CJ26" s="199"/>
      <c r="CK26" s="199"/>
      <c r="CL26" s="199"/>
      <c r="CM26" s="199"/>
      <c r="CN26" s="199"/>
      <c r="CO26" s="199"/>
      <c r="CP26" s="199"/>
      <c r="CQ26" s="199"/>
      <c r="CR26" s="199"/>
      <c r="CS26" s="199"/>
      <c r="CT26" s="199"/>
      <c r="CU26" s="199"/>
      <c r="CV26" s="199"/>
      <c r="CW26" s="199"/>
      <c r="CX26" s="199"/>
      <c r="CY26" s="199"/>
      <c r="CZ26" s="199"/>
      <c r="DA26" s="199"/>
      <c r="DB26" s="199"/>
      <c r="DC26" s="199"/>
      <c r="DD26" s="199"/>
      <c r="DE26" s="199"/>
      <c r="DF26" s="199"/>
      <c r="DG26" s="199"/>
      <c r="DH26" s="199"/>
      <c r="DI26" s="199"/>
      <c r="DJ26" s="199"/>
      <c r="DK26" s="199"/>
      <c r="DL26" s="199"/>
      <c r="DM26" s="199"/>
      <c r="DN26" s="199"/>
      <c r="DO26" s="199"/>
      <c r="DP26" s="199"/>
      <c r="DQ26" s="199"/>
      <c r="DR26" s="199"/>
      <c r="DS26" s="199"/>
      <c r="DT26" s="199"/>
      <c r="DU26" s="199"/>
      <c r="DV26" s="199"/>
      <c r="DW26" s="199"/>
      <c r="DX26" s="199"/>
      <c r="DY26" s="199"/>
      <c r="DZ26" s="199"/>
      <c r="EA26" s="199"/>
      <c r="EB26" s="199"/>
      <c r="EC26" s="199"/>
      <c r="ED26" s="199"/>
      <c r="EE26" s="199"/>
      <c r="EF26" s="199"/>
      <c r="EG26" s="199"/>
      <c r="EH26" s="199"/>
      <c r="EI26" s="199"/>
      <c r="EJ26" s="199"/>
      <c r="EK26" s="199"/>
      <c r="EL26" s="199"/>
      <c r="EM26" s="199"/>
      <c r="EN26" s="199"/>
    </row>
    <row r="27" customFormat="false" ht="15" hidden="false" customHeight="true" outlineLevel="0" collapsed="false">
      <c r="A27" s="183" t="s">
        <v>125</v>
      </c>
      <c r="B27" s="184" t="s">
        <v>126</v>
      </c>
      <c r="C27" s="185"/>
      <c r="D27" s="185" t="n">
        <v>79.24</v>
      </c>
      <c r="E27" s="186" t="n">
        <v>0.82</v>
      </c>
      <c r="F27" s="187" t="n">
        <v>21808.4</v>
      </c>
      <c r="G27" s="188" t="s">
        <v>105</v>
      </c>
      <c r="H27" s="189" t="s">
        <v>118</v>
      </c>
      <c r="I27" s="190" t="n">
        <v>0.094816</v>
      </c>
      <c r="J27" s="191" t="n">
        <v>0.06</v>
      </c>
      <c r="K27" s="192" t="n">
        <v>0.021</v>
      </c>
      <c r="L27" s="192" t="n">
        <v>0</v>
      </c>
      <c r="M27" s="192" t="n">
        <v>0.089</v>
      </c>
      <c r="N27" s="192" t="n">
        <v>0</v>
      </c>
      <c r="O27" s="192" t="n">
        <v>3.73</v>
      </c>
      <c r="P27" s="193" t="n">
        <v>3.9</v>
      </c>
      <c r="Q27" s="191" t="n">
        <v>0.51</v>
      </c>
      <c r="R27" s="192" t="n">
        <v>0.41</v>
      </c>
      <c r="S27" s="192" t="n">
        <v>0.235</v>
      </c>
      <c r="T27" s="192" t="n">
        <v>0.187</v>
      </c>
      <c r="U27" s="192" t="n">
        <v>0</v>
      </c>
      <c r="V27" s="192" t="n">
        <v>5</v>
      </c>
      <c r="W27" s="194" t="n">
        <v>6.343</v>
      </c>
      <c r="X27" s="191" t="n">
        <v>0.06</v>
      </c>
      <c r="Y27" s="192" t="n">
        <v>0.021</v>
      </c>
      <c r="Z27" s="192" t="n">
        <v>0.072</v>
      </c>
      <c r="AA27" s="192" t="n">
        <v>0.736</v>
      </c>
      <c r="AB27" s="192" t="n">
        <v>0</v>
      </c>
      <c r="AC27" s="195" t="n">
        <v>0.89</v>
      </c>
      <c r="AD27" s="196" t="n">
        <v>-5.453</v>
      </c>
      <c r="AE27" s="197" t="n">
        <v>1.971</v>
      </c>
      <c r="AF27" s="198" t="n">
        <v>7.127</v>
      </c>
      <c r="AG27" s="90"/>
      <c r="AH27" s="90"/>
      <c r="AI27" s="90"/>
      <c r="AJ27" s="90"/>
      <c r="AK27" s="90"/>
      <c r="AL27" s="90"/>
      <c r="AM27" s="90"/>
      <c r="AN27" s="90"/>
      <c r="AO27" s="90"/>
      <c r="AP27" s="90"/>
      <c r="AQ27" s="199"/>
      <c r="AR27" s="199"/>
      <c r="AS27" s="199"/>
      <c r="AT27" s="199"/>
      <c r="AU27" s="199"/>
      <c r="AV27" s="199"/>
      <c r="AW27" s="199"/>
      <c r="AX27" s="199"/>
      <c r="AY27" s="199"/>
      <c r="AZ27" s="199"/>
      <c r="BA27" s="199"/>
      <c r="BB27" s="199"/>
      <c r="BC27" s="199"/>
      <c r="BD27" s="199"/>
      <c r="BE27" s="199"/>
      <c r="BF27" s="199"/>
      <c r="BG27" s="199"/>
      <c r="BH27" s="199"/>
      <c r="BI27" s="199"/>
      <c r="BJ27" s="199"/>
      <c r="BK27" s="199"/>
      <c r="BL27" s="199"/>
      <c r="BM27" s="199"/>
      <c r="BN27" s="199"/>
      <c r="BO27" s="199"/>
      <c r="BP27" s="199"/>
      <c r="BQ27" s="199"/>
      <c r="BR27" s="199"/>
      <c r="BS27" s="199"/>
      <c r="BT27" s="199"/>
      <c r="BU27" s="199"/>
      <c r="BV27" s="199"/>
      <c r="BW27" s="199"/>
      <c r="BX27" s="199"/>
      <c r="BY27" s="199"/>
      <c r="BZ27" s="199"/>
      <c r="CA27" s="199"/>
      <c r="CB27" s="199"/>
      <c r="CC27" s="199"/>
      <c r="CD27" s="199"/>
      <c r="CE27" s="199"/>
      <c r="CF27" s="199"/>
      <c r="CG27" s="199"/>
      <c r="CH27" s="199"/>
      <c r="CI27" s="199"/>
      <c r="CJ27" s="199"/>
      <c r="CK27" s="199"/>
      <c r="CL27" s="199"/>
      <c r="CM27" s="199"/>
      <c r="CN27" s="199"/>
      <c r="CO27" s="199"/>
      <c r="CP27" s="199"/>
      <c r="CQ27" s="199"/>
      <c r="CR27" s="199"/>
      <c r="CS27" s="199"/>
      <c r="CT27" s="199"/>
      <c r="CU27" s="199"/>
      <c r="CV27" s="199"/>
      <c r="CW27" s="199"/>
      <c r="CX27" s="199"/>
      <c r="CY27" s="199"/>
      <c r="CZ27" s="199"/>
      <c r="DA27" s="199"/>
      <c r="DB27" s="199"/>
      <c r="DC27" s="199"/>
      <c r="DD27" s="199"/>
      <c r="DE27" s="199"/>
      <c r="DF27" s="199"/>
      <c r="DG27" s="199"/>
      <c r="DH27" s="199"/>
      <c r="DI27" s="199"/>
      <c r="DJ27" s="199"/>
      <c r="DK27" s="199"/>
      <c r="DL27" s="199"/>
      <c r="DM27" s="199"/>
      <c r="DN27" s="199"/>
      <c r="DO27" s="199"/>
      <c r="DP27" s="199"/>
      <c r="DQ27" s="199"/>
      <c r="DR27" s="199"/>
      <c r="DS27" s="199"/>
      <c r="DT27" s="199"/>
      <c r="DU27" s="199"/>
      <c r="DV27" s="199"/>
      <c r="DW27" s="199"/>
      <c r="DX27" s="199"/>
      <c r="DY27" s="199"/>
      <c r="DZ27" s="199"/>
      <c r="EA27" s="199"/>
      <c r="EB27" s="199"/>
      <c r="EC27" s="199"/>
      <c r="ED27" s="199"/>
      <c r="EE27" s="199"/>
      <c r="EF27" s="199"/>
      <c r="EG27" s="199"/>
      <c r="EH27" s="199"/>
      <c r="EI27" s="199"/>
      <c r="EJ27" s="199"/>
      <c r="EK27" s="199"/>
      <c r="EL27" s="199"/>
      <c r="EM27" s="199"/>
      <c r="EN27" s="199"/>
    </row>
    <row r="28" customFormat="false" ht="15" hidden="false" customHeight="true" outlineLevel="0" collapsed="false">
      <c r="A28" s="183" t="s">
        <v>127</v>
      </c>
      <c r="B28" s="184" t="s">
        <v>121</v>
      </c>
      <c r="C28" s="185" t="n">
        <v>74.4</v>
      </c>
      <c r="D28" s="185" t="n">
        <v>76.06</v>
      </c>
      <c r="E28" s="186" t="n">
        <v>0.84</v>
      </c>
      <c r="F28" s="187" t="n">
        <v>21074.3</v>
      </c>
      <c r="G28" s="188" t="s">
        <v>110</v>
      </c>
      <c r="H28" s="189" t="s">
        <v>116</v>
      </c>
      <c r="I28" s="190" t="n">
        <v>46.0579</v>
      </c>
      <c r="J28" s="191" t="n">
        <v>2.426</v>
      </c>
      <c r="K28" s="192" t="n">
        <v>0.708</v>
      </c>
      <c r="L28" s="192" t="n">
        <v>0.267</v>
      </c>
      <c r="M28" s="192" t="n">
        <v>0.213</v>
      </c>
      <c r="N28" s="192" t="n">
        <v>0.094</v>
      </c>
      <c r="O28" s="192" t="n">
        <v>1.313</v>
      </c>
      <c r="P28" s="193" t="n">
        <v>5.023</v>
      </c>
      <c r="Q28" s="191" t="n">
        <v>1.046</v>
      </c>
      <c r="R28" s="192" t="n">
        <v>0.438</v>
      </c>
      <c r="S28" s="192" t="n">
        <v>0.297</v>
      </c>
      <c r="T28" s="192" t="n">
        <v>0.096</v>
      </c>
      <c r="U28" s="192" t="n">
        <v>0.094</v>
      </c>
      <c r="V28" s="192" t="n">
        <v>1.318</v>
      </c>
      <c r="W28" s="194" t="n">
        <v>3.29</v>
      </c>
      <c r="X28" s="191" t="n">
        <v>2.426</v>
      </c>
      <c r="Y28" s="192" t="n">
        <v>1.148</v>
      </c>
      <c r="Z28" s="192" t="n">
        <v>0.597</v>
      </c>
      <c r="AA28" s="192" t="n">
        <v>1.486</v>
      </c>
      <c r="AB28" s="192" t="n">
        <v>0.094</v>
      </c>
      <c r="AC28" s="195" t="n">
        <v>5.752</v>
      </c>
      <c r="AD28" s="196" t="n">
        <v>2.462</v>
      </c>
      <c r="AE28" s="197" t="n">
        <v>1.022</v>
      </c>
      <c r="AF28" s="198" t="n">
        <v>0.572</v>
      </c>
      <c r="AG28" s="90"/>
      <c r="AH28" s="90"/>
      <c r="AI28" s="90"/>
      <c r="AJ28" s="90"/>
      <c r="AL28" s="90"/>
      <c r="AM28" s="90"/>
      <c r="AN28" s="90"/>
      <c r="AO28" s="90"/>
      <c r="AP28" s="90"/>
      <c r="AQ28" s="199"/>
      <c r="AR28" s="199"/>
      <c r="AS28" s="199"/>
      <c r="AT28" s="199"/>
      <c r="AU28" s="199"/>
      <c r="AV28" s="199"/>
      <c r="AW28" s="199"/>
      <c r="AX28" s="199"/>
      <c r="AY28" s="199"/>
      <c r="AZ28" s="199"/>
      <c r="BA28" s="199"/>
      <c r="BB28" s="199"/>
      <c r="BC28" s="199"/>
      <c r="BD28" s="199"/>
      <c r="BE28" s="199"/>
      <c r="BF28" s="199"/>
      <c r="BG28" s="199"/>
      <c r="BH28" s="199"/>
      <c r="BI28" s="199"/>
      <c r="BJ28" s="199"/>
      <c r="BK28" s="199"/>
      <c r="BL28" s="199"/>
      <c r="BM28" s="199"/>
      <c r="BN28" s="199"/>
      <c r="BO28" s="199"/>
      <c r="BP28" s="199"/>
      <c r="BQ28" s="199"/>
      <c r="BR28" s="199"/>
      <c r="BS28" s="199"/>
      <c r="BT28" s="199"/>
      <c r="BU28" s="199"/>
      <c r="BV28" s="199"/>
      <c r="BW28" s="199"/>
      <c r="BX28" s="199"/>
      <c r="BY28" s="199"/>
      <c r="BZ28" s="199"/>
      <c r="CA28" s="199"/>
      <c r="CB28" s="199"/>
      <c r="CC28" s="199"/>
      <c r="CD28" s="199"/>
      <c r="CE28" s="199"/>
      <c r="CF28" s="199"/>
      <c r="CG28" s="199"/>
      <c r="CH28" s="199"/>
      <c r="CI28" s="199"/>
      <c r="CJ28" s="199"/>
      <c r="CK28" s="199"/>
      <c r="CL28" s="199"/>
      <c r="CM28" s="199"/>
      <c r="CN28" s="199"/>
      <c r="CO28" s="199"/>
      <c r="CP28" s="199"/>
      <c r="CQ28" s="199"/>
      <c r="CR28" s="199"/>
      <c r="CS28" s="199"/>
      <c r="CT28" s="199"/>
      <c r="CU28" s="199"/>
      <c r="CV28" s="199"/>
      <c r="CW28" s="199"/>
      <c r="CX28" s="199"/>
      <c r="CY28" s="199"/>
      <c r="CZ28" s="199"/>
      <c r="DA28" s="199"/>
      <c r="DB28" s="199"/>
      <c r="DC28" s="199"/>
      <c r="DD28" s="199"/>
      <c r="DE28" s="199"/>
      <c r="DF28" s="199"/>
      <c r="DG28" s="199"/>
      <c r="DH28" s="199"/>
      <c r="DI28" s="199"/>
      <c r="DJ28" s="199"/>
      <c r="DK28" s="199"/>
      <c r="DL28" s="199"/>
      <c r="DM28" s="199"/>
      <c r="DN28" s="199"/>
      <c r="DO28" s="199"/>
      <c r="DP28" s="199"/>
      <c r="DQ28" s="199"/>
      <c r="DR28" s="199"/>
      <c r="DS28" s="199"/>
      <c r="DT28" s="199"/>
      <c r="DU28" s="199"/>
      <c r="DV28" s="199"/>
      <c r="DW28" s="199"/>
      <c r="DX28" s="199"/>
      <c r="DY28" s="199"/>
      <c r="DZ28" s="199"/>
      <c r="EA28" s="199"/>
      <c r="EB28" s="199"/>
      <c r="EC28" s="199"/>
      <c r="ED28" s="199"/>
      <c r="EE28" s="199"/>
      <c r="EF28" s="199"/>
      <c r="EG28" s="199"/>
      <c r="EH28" s="199"/>
      <c r="EI28" s="199"/>
      <c r="EJ28" s="199"/>
      <c r="EK28" s="199"/>
      <c r="EL28" s="199"/>
      <c r="EM28" s="199"/>
      <c r="EN28" s="199"/>
    </row>
    <row r="29" customFormat="false" ht="15" hidden="false" customHeight="true" outlineLevel="0" collapsed="false">
      <c r="A29" s="183" t="s">
        <v>128</v>
      </c>
      <c r="B29" s="184" t="s">
        <v>121</v>
      </c>
      <c r="C29" s="185" t="n">
        <v>74.09</v>
      </c>
      <c r="D29" s="185" t="n">
        <v>73.37</v>
      </c>
      <c r="E29" s="186" t="n">
        <v>0.77</v>
      </c>
      <c r="F29" s="187" t="n">
        <v>17366.1</v>
      </c>
      <c r="G29" s="188" t="s">
        <v>107</v>
      </c>
      <c r="H29" s="189" t="s">
        <v>114</v>
      </c>
      <c r="I29" s="190" t="n">
        <v>2.77798</v>
      </c>
      <c r="J29" s="191" t="n">
        <v>0.406</v>
      </c>
      <c r="K29" s="192" t="n">
        <v>0.198</v>
      </c>
      <c r="L29" s="192" t="n">
        <v>0.101</v>
      </c>
      <c r="M29" s="192" t="n">
        <v>0.001</v>
      </c>
      <c r="N29" s="192" t="n">
        <v>0.027</v>
      </c>
      <c r="O29" s="192" t="n">
        <v>1.245</v>
      </c>
      <c r="P29" s="193" t="n">
        <v>1.978</v>
      </c>
      <c r="Q29" s="191" t="n">
        <v>0.693</v>
      </c>
      <c r="R29" s="192" t="n">
        <v>0.243</v>
      </c>
      <c r="S29" s="192" t="n">
        <v>0.201</v>
      </c>
      <c r="T29" s="192" t="n">
        <v>0.001</v>
      </c>
      <c r="U29" s="192" t="n">
        <v>0.027</v>
      </c>
      <c r="V29" s="192" t="n">
        <v>1.775</v>
      </c>
      <c r="W29" s="194" t="n">
        <v>2.94</v>
      </c>
      <c r="X29" s="191" t="n">
        <v>0.406</v>
      </c>
      <c r="Y29" s="192" t="n">
        <v>0.279</v>
      </c>
      <c r="Z29" s="192" t="n">
        <v>0.101</v>
      </c>
      <c r="AA29" s="192" t="n">
        <v>0.017</v>
      </c>
      <c r="AB29" s="192" t="n">
        <v>0.027</v>
      </c>
      <c r="AC29" s="195" t="n">
        <v>0.829</v>
      </c>
      <c r="AD29" s="196" t="n">
        <v>-2.111</v>
      </c>
      <c r="AE29" s="197" t="n">
        <v>0.914</v>
      </c>
      <c r="AF29" s="198" t="n">
        <v>3.546</v>
      </c>
      <c r="AG29" s="90"/>
      <c r="AH29" s="90"/>
      <c r="AI29" s="90"/>
      <c r="AJ29" s="90"/>
      <c r="AK29" s="90"/>
      <c r="AL29" s="90"/>
      <c r="AM29" s="90"/>
      <c r="AN29" s="90"/>
      <c r="AO29" s="90"/>
      <c r="AP29" s="90"/>
      <c r="AQ29" s="199"/>
      <c r="AR29" s="199"/>
      <c r="AS29" s="199"/>
      <c r="AT29" s="199"/>
      <c r="AU29" s="199"/>
      <c r="AV29" s="199"/>
      <c r="AW29" s="199"/>
      <c r="AX29" s="199"/>
      <c r="AY29" s="199"/>
      <c r="AZ29" s="199"/>
      <c r="BA29" s="199"/>
      <c r="BB29" s="199"/>
      <c r="BC29" s="199"/>
      <c r="BD29" s="199"/>
      <c r="BE29" s="199"/>
      <c r="BF29" s="199"/>
      <c r="BG29" s="199"/>
      <c r="BH29" s="199"/>
      <c r="BI29" s="199"/>
      <c r="BJ29" s="199"/>
      <c r="BK29" s="199"/>
      <c r="BL29" s="199"/>
      <c r="BM29" s="199"/>
      <c r="BN29" s="199"/>
      <c r="BO29" s="199"/>
      <c r="BP29" s="199"/>
      <c r="BQ29" s="199"/>
      <c r="BR29" s="199"/>
      <c r="BS29" s="199"/>
      <c r="BT29" s="199"/>
      <c r="BU29" s="199"/>
      <c r="BV29" s="199"/>
      <c r="BW29" s="199"/>
      <c r="BX29" s="199"/>
      <c r="BY29" s="199"/>
      <c r="BZ29" s="199"/>
      <c r="CA29" s="199"/>
      <c r="CB29" s="199"/>
      <c r="CC29" s="199"/>
      <c r="CD29" s="199"/>
      <c r="CE29" s="199"/>
      <c r="CF29" s="199"/>
      <c r="CG29" s="199"/>
      <c r="CH29" s="199"/>
      <c r="CI29" s="199"/>
      <c r="CJ29" s="199"/>
      <c r="CK29" s="199"/>
      <c r="CL29" s="199"/>
      <c r="CM29" s="199"/>
      <c r="CN29" s="199"/>
      <c r="CO29" s="199"/>
      <c r="CP29" s="199"/>
      <c r="CQ29" s="199"/>
      <c r="CR29" s="199"/>
      <c r="CS29" s="199"/>
      <c r="CT29" s="199"/>
      <c r="CU29" s="199"/>
      <c r="CV29" s="199"/>
      <c r="CW29" s="199"/>
      <c r="CX29" s="199"/>
      <c r="CY29" s="199"/>
      <c r="CZ29" s="199"/>
      <c r="DA29" s="199"/>
      <c r="DB29" s="199"/>
      <c r="DC29" s="199"/>
      <c r="DD29" s="199"/>
      <c r="DE29" s="199"/>
      <c r="DF29" s="199"/>
      <c r="DG29" s="199"/>
      <c r="DH29" s="199"/>
      <c r="DI29" s="199"/>
      <c r="DJ29" s="199"/>
      <c r="DK29" s="199"/>
      <c r="DL29" s="199"/>
      <c r="DM29" s="199"/>
      <c r="DN29" s="199"/>
      <c r="DO29" s="199"/>
      <c r="DP29" s="199"/>
      <c r="DQ29" s="199"/>
      <c r="DR29" s="199"/>
      <c r="DS29" s="199"/>
      <c r="DT29" s="199"/>
      <c r="DU29" s="199"/>
      <c r="DV29" s="199"/>
      <c r="DW29" s="199"/>
      <c r="DX29" s="199"/>
      <c r="DY29" s="199"/>
      <c r="DZ29" s="199"/>
      <c r="EA29" s="199"/>
      <c r="EB29" s="199"/>
      <c r="EC29" s="199"/>
      <c r="ED29" s="199"/>
      <c r="EE29" s="199"/>
      <c r="EF29" s="199"/>
      <c r="EG29" s="199"/>
      <c r="EH29" s="199"/>
      <c r="EI29" s="199"/>
      <c r="EJ29" s="199"/>
      <c r="EK29" s="199"/>
      <c r="EL29" s="199"/>
      <c r="EM29" s="199"/>
      <c r="EN29" s="199"/>
    </row>
    <row r="30" customFormat="false" ht="15" hidden="false" customHeight="true" outlineLevel="0" collapsed="false">
      <c r="A30" s="183" t="s">
        <v>129</v>
      </c>
      <c r="B30" s="184" t="s">
        <v>121</v>
      </c>
      <c r="C30" s="185" t="n">
        <v>76.88</v>
      </c>
      <c r="D30" s="185" t="n">
        <v>83.2</v>
      </c>
      <c r="E30" s="186" t="n">
        <v>0.95</v>
      </c>
      <c r="F30" s="187" t="n">
        <v>53206.7</v>
      </c>
      <c r="G30" s="188" t="s">
        <v>104</v>
      </c>
      <c r="H30" s="189" t="s">
        <v>118</v>
      </c>
      <c r="I30" s="190" t="n">
        <v>26.6995</v>
      </c>
      <c r="J30" s="191" t="n">
        <v>2.998</v>
      </c>
      <c r="K30" s="192" t="n">
        <v>2.132</v>
      </c>
      <c r="L30" s="192" t="n">
        <v>0.751</v>
      </c>
      <c r="M30" s="192" t="n">
        <v>0.055</v>
      </c>
      <c r="N30" s="192" t="n">
        <v>0.057</v>
      </c>
      <c r="O30" s="192" t="n">
        <v>4.89</v>
      </c>
      <c r="P30" s="193" t="n">
        <v>10.883</v>
      </c>
      <c r="Q30" s="191" t="n">
        <v>0.916</v>
      </c>
      <c r="R30" s="192" t="n">
        <v>0.605</v>
      </c>
      <c r="S30" s="192" t="n">
        <v>0.823</v>
      </c>
      <c r="T30" s="192" t="n">
        <v>0.122</v>
      </c>
      <c r="U30" s="192" t="n">
        <v>0.057</v>
      </c>
      <c r="V30" s="192" t="n">
        <v>4.757</v>
      </c>
      <c r="W30" s="194" t="n">
        <v>7.279</v>
      </c>
      <c r="X30" s="191" t="n">
        <v>2.998</v>
      </c>
      <c r="Y30" s="192" t="n">
        <v>4.344</v>
      </c>
      <c r="Z30" s="192" t="n">
        <v>1.879</v>
      </c>
      <c r="AA30" s="192" t="n">
        <v>2.73</v>
      </c>
      <c r="AB30" s="192" t="n">
        <v>0.057</v>
      </c>
      <c r="AC30" s="195" t="n">
        <v>12.007</v>
      </c>
      <c r="AD30" s="196" t="n">
        <v>4.728</v>
      </c>
      <c r="AE30" s="197" t="n">
        <v>2.262</v>
      </c>
      <c r="AF30" s="198" t="n">
        <v>0.606</v>
      </c>
      <c r="AG30" s="90"/>
      <c r="AH30" s="90"/>
      <c r="AI30" s="90"/>
      <c r="AJ30" s="90"/>
      <c r="AK30" s="90"/>
      <c r="AL30" s="90"/>
      <c r="AM30" s="90"/>
      <c r="AN30" s="90"/>
      <c r="AO30" s="90"/>
      <c r="AP30" s="90"/>
      <c r="AQ30" s="199"/>
      <c r="AR30" s="199"/>
      <c r="AS30" s="199"/>
      <c r="AT30" s="199"/>
      <c r="AU30" s="199"/>
      <c r="AV30" s="199"/>
      <c r="AW30" s="199"/>
      <c r="AX30" s="199"/>
      <c r="AY30" s="199"/>
      <c r="AZ30" s="199"/>
      <c r="BA30" s="199"/>
      <c r="BB30" s="199"/>
      <c r="BC30" s="199"/>
      <c r="BD30" s="199"/>
      <c r="BE30" s="199"/>
      <c r="BF30" s="199"/>
      <c r="BG30" s="199"/>
      <c r="BH30" s="199"/>
      <c r="BI30" s="199"/>
      <c r="BJ30" s="199"/>
      <c r="BK30" s="199"/>
      <c r="BL30" s="199"/>
      <c r="BM30" s="199"/>
      <c r="BN30" s="199"/>
      <c r="BO30" s="199"/>
      <c r="BP30" s="199"/>
      <c r="BQ30" s="199"/>
      <c r="BR30" s="199"/>
      <c r="BS30" s="199"/>
      <c r="BT30" s="199"/>
      <c r="BU30" s="199"/>
      <c r="BV30" s="199"/>
      <c r="BW30" s="199"/>
      <c r="BX30" s="199"/>
      <c r="BY30" s="199"/>
      <c r="BZ30" s="199"/>
      <c r="CA30" s="199"/>
      <c r="CB30" s="199"/>
      <c r="CC30" s="199"/>
      <c r="CD30" s="199"/>
      <c r="CE30" s="199"/>
      <c r="CF30" s="199"/>
      <c r="CG30" s="199"/>
      <c r="CH30" s="199"/>
      <c r="CI30" s="199"/>
      <c r="CJ30" s="199"/>
      <c r="CK30" s="199"/>
      <c r="CL30" s="199"/>
      <c r="CM30" s="199"/>
      <c r="CN30" s="199"/>
      <c r="CO30" s="199"/>
      <c r="CP30" s="199"/>
      <c r="CQ30" s="199"/>
      <c r="CR30" s="199"/>
      <c r="CS30" s="199"/>
      <c r="CT30" s="199"/>
      <c r="CU30" s="199"/>
      <c r="CV30" s="199"/>
      <c r="CW30" s="199"/>
      <c r="CX30" s="199"/>
      <c r="CY30" s="199"/>
      <c r="CZ30" s="199"/>
      <c r="DA30" s="199"/>
      <c r="DB30" s="199"/>
      <c r="DC30" s="199"/>
      <c r="DD30" s="199"/>
      <c r="DE30" s="199"/>
      <c r="DF30" s="199"/>
      <c r="DG30" s="199"/>
      <c r="DH30" s="199"/>
      <c r="DI30" s="199"/>
      <c r="DJ30" s="199"/>
      <c r="DK30" s="199"/>
      <c r="DL30" s="199"/>
      <c r="DM30" s="199"/>
      <c r="DN30" s="199"/>
      <c r="DO30" s="199"/>
      <c r="DP30" s="199"/>
      <c r="DQ30" s="199"/>
      <c r="DR30" s="199"/>
      <c r="DS30" s="199"/>
      <c r="DT30" s="199"/>
      <c r="DU30" s="199"/>
      <c r="DV30" s="199"/>
      <c r="DW30" s="199"/>
      <c r="DX30" s="199"/>
      <c r="DY30" s="199"/>
      <c r="DZ30" s="199"/>
      <c r="EA30" s="199"/>
      <c r="EB30" s="199"/>
      <c r="EC30" s="199"/>
      <c r="ED30" s="199"/>
      <c r="EE30" s="199"/>
      <c r="EF30" s="199"/>
      <c r="EG30" s="199"/>
      <c r="EH30" s="199"/>
      <c r="EI30" s="199"/>
      <c r="EJ30" s="199"/>
      <c r="EK30" s="199"/>
      <c r="EL30" s="199"/>
      <c r="EM30" s="199"/>
      <c r="EN30" s="199"/>
    </row>
    <row r="31" customFormat="false" ht="15" hidden="false" customHeight="true" outlineLevel="0" collapsed="false">
      <c r="A31" s="183" t="s">
        <v>130</v>
      </c>
      <c r="B31" s="184" t="s">
        <v>121</v>
      </c>
      <c r="C31" s="185" t="n">
        <v>82.55</v>
      </c>
      <c r="D31" s="185" t="n">
        <v>81.09</v>
      </c>
      <c r="E31" s="186" t="n">
        <v>0.92</v>
      </c>
      <c r="F31" s="187" t="n">
        <v>55469.7</v>
      </c>
      <c r="G31" s="188" t="s">
        <v>106</v>
      </c>
      <c r="H31" s="189" t="s">
        <v>118</v>
      </c>
      <c r="I31" s="190" t="n">
        <v>8.97714</v>
      </c>
      <c r="J31" s="191" t="n">
        <v>0.563</v>
      </c>
      <c r="K31" s="192" t="n">
        <v>0.128</v>
      </c>
      <c r="L31" s="192" t="n">
        <v>1.342</v>
      </c>
      <c r="M31" s="192" t="n">
        <v>0</v>
      </c>
      <c r="N31" s="192" t="n">
        <v>0.2</v>
      </c>
      <c r="O31" s="192" t="n">
        <v>2.167</v>
      </c>
      <c r="P31" s="193" t="n">
        <v>4.401</v>
      </c>
      <c r="Q31" s="191" t="n">
        <v>0.913</v>
      </c>
      <c r="R31" s="192" t="n">
        <v>0.261</v>
      </c>
      <c r="S31" s="192" t="n">
        <v>0.941</v>
      </c>
      <c r="T31" s="192" t="n">
        <v>0.043</v>
      </c>
      <c r="U31" s="192" t="n">
        <v>0.2</v>
      </c>
      <c r="V31" s="192" t="n">
        <v>3.555</v>
      </c>
      <c r="W31" s="194" t="n">
        <v>5.914</v>
      </c>
      <c r="X31" s="191" t="n">
        <v>0.563</v>
      </c>
      <c r="Y31" s="192" t="n">
        <v>0.128</v>
      </c>
      <c r="Z31" s="192" t="n">
        <v>2.004</v>
      </c>
      <c r="AA31" s="192" t="n">
        <v>0.005</v>
      </c>
      <c r="AB31" s="192" t="n">
        <v>0.2</v>
      </c>
      <c r="AC31" s="195" t="n">
        <v>2.902</v>
      </c>
      <c r="AD31" s="196" t="n">
        <v>-3.012</v>
      </c>
      <c r="AE31" s="197" t="n">
        <v>1.838</v>
      </c>
      <c r="AF31" s="198" t="n">
        <v>2.038</v>
      </c>
      <c r="AG31" s="90"/>
      <c r="AH31" s="90"/>
      <c r="AI31" s="90"/>
      <c r="AJ31" s="90"/>
      <c r="AK31" s="90"/>
      <c r="AL31" s="90"/>
      <c r="AM31" s="90"/>
      <c r="AN31" s="90"/>
      <c r="AO31" s="90"/>
      <c r="AP31" s="90"/>
      <c r="AQ31" s="199"/>
      <c r="AR31" s="199"/>
      <c r="AS31" s="199"/>
      <c r="AT31" s="199"/>
      <c r="AU31" s="199"/>
      <c r="AV31" s="199"/>
      <c r="AW31" s="199"/>
      <c r="AX31" s="199"/>
      <c r="AY31" s="199"/>
      <c r="AZ31" s="199"/>
      <c r="BA31" s="199"/>
      <c r="BB31" s="199"/>
      <c r="BC31" s="199"/>
      <c r="BD31" s="199"/>
      <c r="BE31" s="199"/>
      <c r="BF31" s="199"/>
      <c r="BG31" s="199"/>
      <c r="BH31" s="199"/>
      <c r="BI31" s="199"/>
      <c r="BJ31" s="199"/>
      <c r="BK31" s="199"/>
      <c r="BL31" s="199"/>
      <c r="BM31" s="199"/>
      <c r="BN31" s="199"/>
      <c r="BO31" s="199"/>
      <c r="BP31" s="199"/>
      <c r="BQ31" s="199"/>
      <c r="BR31" s="199"/>
      <c r="BS31" s="199"/>
      <c r="BT31" s="199"/>
      <c r="BU31" s="199"/>
      <c r="BV31" s="199"/>
      <c r="BW31" s="199"/>
      <c r="BX31" s="199"/>
      <c r="BY31" s="199"/>
      <c r="BZ31" s="199"/>
      <c r="CA31" s="199"/>
      <c r="CB31" s="199"/>
      <c r="CC31" s="199"/>
      <c r="CD31" s="199"/>
      <c r="CE31" s="199"/>
      <c r="CF31" s="199"/>
      <c r="CG31" s="199"/>
      <c r="CH31" s="199"/>
      <c r="CI31" s="199"/>
      <c r="CJ31" s="199"/>
      <c r="CK31" s="199"/>
      <c r="CL31" s="199"/>
      <c r="CM31" s="199"/>
      <c r="CN31" s="199"/>
      <c r="CO31" s="199"/>
      <c r="CP31" s="199"/>
      <c r="CQ31" s="199"/>
      <c r="CR31" s="199"/>
      <c r="CS31" s="199"/>
      <c r="CT31" s="199"/>
      <c r="CU31" s="199"/>
      <c r="CV31" s="199"/>
      <c r="CW31" s="199"/>
      <c r="CX31" s="199"/>
      <c r="CY31" s="199"/>
      <c r="CZ31" s="199"/>
      <c r="DA31" s="199"/>
      <c r="DB31" s="199"/>
      <c r="DC31" s="199"/>
      <c r="DD31" s="199"/>
      <c r="DE31" s="199"/>
      <c r="DF31" s="199"/>
      <c r="DG31" s="199"/>
      <c r="DH31" s="199"/>
      <c r="DI31" s="199"/>
      <c r="DJ31" s="199"/>
      <c r="DK31" s="199"/>
      <c r="DL31" s="199"/>
      <c r="DM31" s="199"/>
      <c r="DN31" s="199"/>
      <c r="DO31" s="199"/>
      <c r="DP31" s="199"/>
      <c r="DQ31" s="199"/>
      <c r="DR31" s="199"/>
      <c r="DS31" s="199"/>
      <c r="DT31" s="199"/>
      <c r="DU31" s="199"/>
      <c r="DV31" s="199"/>
      <c r="DW31" s="199"/>
      <c r="DX31" s="199"/>
      <c r="DY31" s="199"/>
      <c r="DZ31" s="199"/>
      <c r="EA31" s="199"/>
      <c r="EB31" s="199"/>
      <c r="EC31" s="199"/>
      <c r="ED31" s="199"/>
      <c r="EE31" s="199"/>
      <c r="EF31" s="199"/>
      <c r="EG31" s="199"/>
      <c r="EH31" s="199"/>
      <c r="EI31" s="199"/>
      <c r="EJ31" s="199"/>
      <c r="EK31" s="199"/>
      <c r="EL31" s="199"/>
      <c r="EM31" s="199"/>
      <c r="EN31" s="199"/>
    </row>
    <row r="32" customFormat="false" ht="15" hidden="false" customHeight="true" outlineLevel="0" collapsed="false">
      <c r="A32" s="183" t="s">
        <v>131</v>
      </c>
      <c r="B32" s="184" t="s">
        <v>121</v>
      </c>
      <c r="C32" s="185" t="n">
        <v>72.2</v>
      </c>
      <c r="D32" s="185" t="n">
        <v>73.49</v>
      </c>
      <c r="E32" s="186" t="n">
        <v>0.72</v>
      </c>
      <c r="F32" s="187" t="n">
        <v>15434.6</v>
      </c>
      <c r="G32" s="188" t="s">
        <v>107</v>
      </c>
      <c r="H32" s="189" t="s">
        <v>116</v>
      </c>
      <c r="I32" s="190" t="n">
        <v>10.4629</v>
      </c>
      <c r="J32" s="191" t="n">
        <v>0.601</v>
      </c>
      <c r="K32" s="192" t="n">
        <v>0.164</v>
      </c>
      <c r="L32" s="192" t="n">
        <v>0.016</v>
      </c>
      <c r="M32" s="192" t="n">
        <v>0</v>
      </c>
      <c r="N32" s="192" t="n">
        <v>0.05</v>
      </c>
      <c r="O32" s="192" t="n">
        <v>1.359</v>
      </c>
      <c r="P32" s="193" t="n">
        <v>2.189</v>
      </c>
      <c r="Q32" s="191" t="n">
        <v>0.745</v>
      </c>
      <c r="R32" s="192" t="n">
        <v>0.193</v>
      </c>
      <c r="S32" s="192" t="n">
        <v>0.123</v>
      </c>
      <c r="T32" s="192" t="n">
        <v>0.009</v>
      </c>
      <c r="U32" s="192" t="n">
        <v>0.05</v>
      </c>
      <c r="V32" s="192" t="n">
        <v>1.266</v>
      </c>
      <c r="W32" s="194" t="n">
        <v>2.385</v>
      </c>
      <c r="X32" s="191" t="n">
        <v>0.601</v>
      </c>
      <c r="Y32" s="192" t="n">
        <v>0.164</v>
      </c>
      <c r="Z32" s="192" t="n">
        <v>0.108</v>
      </c>
      <c r="AA32" s="192" t="n">
        <v>0.014</v>
      </c>
      <c r="AB32" s="192" t="n">
        <v>0.05</v>
      </c>
      <c r="AC32" s="195" t="n">
        <v>0.936</v>
      </c>
      <c r="AD32" s="196" t="n">
        <v>-1.449</v>
      </c>
      <c r="AE32" s="197" t="n">
        <v>0.741</v>
      </c>
      <c r="AF32" s="198" t="n">
        <v>2.548</v>
      </c>
      <c r="AG32" s="90"/>
      <c r="AH32" s="90"/>
      <c r="AI32" s="90"/>
      <c r="AJ32" s="90"/>
      <c r="AK32" s="90"/>
      <c r="AL32" s="90"/>
      <c r="AM32" s="90"/>
      <c r="AN32" s="90"/>
      <c r="AO32" s="90"/>
      <c r="AP32" s="90"/>
      <c r="AQ32" s="199"/>
      <c r="AR32" s="199"/>
      <c r="AS32" s="199"/>
      <c r="AT32" s="199"/>
      <c r="AU32" s="199"/>
      <c r="AV32" s="199"/>
      <c r="AW32" s="199"/>
      <c r="AX32" s="199"/>
      <c r="AY32" s="199"/>
      <c r="AZ32" s="199"/>
      <c r="BA32" s="199"/>
      <c r="BB32" s="199"/>
      <c r="BC32" s="199"/>
      <c r="BD32" s="199"/>
      <c r="BE32" s="199"/>
      <c r="BF32" s="199"/>
      <c r="BG32" s="199"/>
      <c r="BH32" s="199"/>
      <c r="BI32" s="199"/>
      <c r="BJ32" s="199"/>
      <c r="BK32" s="199"/>
      <c r="BL32" s="199"/>
      <c r="BM32" s="199"/>
      <c r="BN32" s="199"/>
      <c r="BO32" s="199"/>
      <c r="BP32" s="199"/>
      <c r="BQ32" s="199"/>
      <c r="BR32" s="199"/>
      <c r="BS32" s="199"/>
      <c r="BT32" s="199"/>
      <c r="BU32" s="199"/>
      <c r="BV32" s="199"/>
      <c r="BW32" s="199"/>
      <c r="BX32" s="199"/>
      <c r="BY32" s="199"/>
      <c r="BZ32" s="199"/>
      <c r="CA32" s="199"/>
      <c r="CB32" s="199"/>
      <c r="CC32" s="199"/>
      <c r="CD32" s="199"/>
      <c r="CE32" s="199"/>
      <c r="CF32" s="199"/>
      <c r="CG32" s="199"/>
      <c r="CH32" s="199"/>
      <c r="CI32" s="199"/>
      <c r="CJ32" s="199"/>
      <c r="CK32" s="199"/>
      <c r="CL32" s="199"/>
      <c r="CM32" s="199"/>
      <c r="CN32" s="199"/>
      <c r="CO32" s="199"/>
      <c r="CP32" s="199"/>
      <c r="CQ32" s="199"/>
      <c r="CR32" s="199"/>
      <c r="CS32" s="199"/>
      <c r="CT32" s="199"/>
      <c r="CU32" s="199"/>
      <c r="CV32" s="199"/>
      <c r="CW32" s="199"/>
      <c r="CX32" s="199"/>
      <c r="CY32" s="199"/>
      <c r="CZ32" s="199"/>
      <c r="DA32" s="199"/>
      <c r="DB32" s="199"/>
      <c r="DC32" s="199"/>
      <c r="DD32" s="199"/>
      <c r="DE32" s="199"/>
      <c r="DF32" s="199"/>
      <c r="DG32" s="199"/>
      <c r="DH32" s="199"/>
      <c r="DI32" s="199"/>
      <c r="DJ32" s="199"/>
      <c r="DK32" s="199"/>
      <c r="DL32" s="199"/>
      <c r="DM32" s="199"/>
      <c r="DN32" s="199"/>
      <c r="DO32" s="199"/>
      <c r="DP32" s="199"/>
      <c r="DQ32" s="199"/>
      <c r="DR32" s="199"/>
      <c r="DS32" s="199"/>
      <c r="DT32" s="199"/>
      <c r="DU32" s="199"/>
      <c r="DV32" s="199"/>
      <c r="DW32" s="199"/>
      <c r="DX32" s="199"/>
      <c r="DY32" s="199"/>
      <c r="DZ32" s="199"/>
      <c r="EA32" s="199"/>
      <c r="EB32" s="199"/>
      <c r="EC32" s="199"/>
      <c r="ED32" s="199"/>
      <c r="EE32" s="199"/>
      <c r="EF32" s="199"/>
      <c r="EG32" s="199"/>
      <c r="EH32" s="199"/>
      <c r="EI32" s="199"/>
      <c r="EJ32" s="199"/>
      <c r="EK32" s="199"/>
      <c r="EL32" s="199"/>
      <c r="EM32" s="199"/>
      <c r="EN32" s="199"/>
    </row>
    <row r="33" customFormat="false" ht="15" hidden="false" customHeight="true" outlineLevel="0" collapsed="false">
      <c r="A33" s="183" t="s">
        <v>132</v>
      </c>
      <c r="B33" s="184" t="s">
        <v>121</v>
      </c>
      <c r="C33" s="185" t="n">
        <v>63.73</v>
      </c>
      <c r="D33" s="185" t="n">
        <v>74.36</v>
      </c>
      <c r="E33" s="186" t="n">
        <v>0.8</v>
      </c>
      <c r="F33" s="187" t="n">
        <v>37153.4</v>
      </c>
      <c r="G33" s="188" t="s">
        <v>105</v>
      </c>
      <c r="H33" s="189" t="s">
        <v>118</v>
      </c>
      <c r="I33" s="190" t="n">
        <v>0.415223</v>
      </c>
      <c r="J33" s="191" t="n">
        <v>0.043</v>
      </c>
      <c r="K33" s="192" t="n">
        <v>0.003</v>
      </c>
      <c r="L33" s="192" t="n">
        <v>0.061</v>
      </c>
      <c r="M33" s="192" t="n">
        <v>0.054</v>
      </c>
      <c r="N33" s="192" t="n">
        <v>0.041</v>
      </c>
      <c r="O33" s="192" t="n">
        <v>4.317</v>
      </c>
      <c r="P33" s="193" t="n">
        <v>4.519</v>
      </c>
      <c r="Q33" s="191" t="n">
        <v>0.524</v>
      </c>
      <c r="R33" s="192" t="n">
        <v>0.394</v>
      </c>
      <c r="S33" s="192" t="n">
        <v>0.407</v>
      </c>
      <c r="T33" s="192" t="n">
        <v>0.125</v>
      </c>
      <c r="U33" s="192" t="n">
        <v>0.041</v>
      </c>
      <c r="V33" s="192" t="n">
        <v>5.699</v>
      </c>
      <c r="W33" s="194" t="n">
        <v>7.19</v>
      </c>
      <c r="X33" s="191" t="n">
        <v>0.043</v>
      </c>
      <c r="Y33" s="192" t="n">
        <v>0.003</v>
      </c>
      <c r="Z33" s="192" t="n">
        <v>1.05</v>
      </c>
      <c r="AA33" s="192" t="n">
        <v>7.389</v>
      </c>
      <c r="AB33" s="192" t="n">
        <v>0.041</v>
      </c>
      <c r="AC33" s="195" t="n">
        <v>8.526</v>
      </c>
      <c r="AD33" s="196" t="n">
        <v>1.336</v>
      </c>
      <c r="AE33" s="197" t="n">
        <v>2.234</v>
      </c>
      <c r="AF33" s="198" t="n">
        <v>0.843</v>
      </c>
      <c r="AG33" s="90"/>
      <c r="AH33" s="90"/>
      <c r="AI33" s="90"/>
      <c r="AJ33" s="90"/>
      <c r="AK33" s="90"/>
      <c r="AL33" s="90"/>
      <c r="AM33" s="90"/>
      <c r="AN33" s="90"/>
      <c r="AO33" s="90"/>
      <c r="AP33" s="90"/>
      <c r="AQ33" s="199"/>
      <c r="AR33" s="199"/>
      <c r="AS33" s="199"/>
      <c r="AT33" s="199"/>
      <c r="AU33" s="199"/>
      <c r="AV33" s="199"/>
      <c r="AW33" s="199"/>
      <c r="AX33" s="199"/>
      <c r="AY33" s="199"/>
      <c r="AZ33" s="199"/>
      <c r="BA33" s="199"/>
      <c r="BB33" s="199"/>
      <c r="BC33" s="199"/>
      <c r="BD33" s="199"/>
      <c r="BE33" s="199"/>
      <c r="BF33" s="199"/>
      <c r="BG33" s="199"/>
      <c r="BH33" s="199"/>
      <c r="BI33" s="199"/>
      <c r="BJ33" s="199"/>
      <c r="BK33" s="199"/>
      <c r="BL33" s="199"/>
      <c r="BM33" s="199"/>
      <c r="BN33" s="199"/>
      <c r="BO33" s="199"/>
      <c r="BP33" s="199"/>
      <c r="BQ33" s="199"/>
      <c r="BR33" s="199"/>
      <c r="BS33" s="199"/>
      <c r="BT33" s="199"/>
      <c r="BU33" s="199"/>
      <c r="BV33" s="199"/>
      <c r="BW33" s="199"/>
      <c r="BX33" s="199"/>
      <c r="BY33" s="199"/>
      <c r="BZ33" s="199"/>
      <c r="CA33" s="199"/>
      <c r="CB33" s="199"/>
      <c r="CC33" s="199"/>
      <c r="CD33" s="199"/>
      <c r="CE33" s="199"/>
      <c r="CF33" s="199"/>
      <c r="CG33" s="199"/>
      <c r="CH33" s="199"/>
      <c r="CI33" s="199"/>
      <c r="CJ33" s="199"/>
      <c r="CK33" s="199"/>
      <c r="CL33" s="199"/>
      <c r="CM33" s="199"/>
      <c r="CN33" s="199"/>
      <c r="CO33" s="199"/>
      <c r="CP33" s="199"/>
      <c r="CQ33" s="199"/>
      <c r="CR33" s="199"/>
      <c r="CS33" s="199"/>
      <c r="CT33" s="199"/>
      <c r="CU33" s="199"/>
      <c r="CV33" s="199"/>
      <c r="CW33" s="199"/>
      <c r="CX33" s="199"/>
      <c r="CY33" s="199"/>
      <c r="CZ33" s="199"/>
      <c r="DA33" s="199"/>
      <c r="DB33" s="199"/>
      <c r="DC33" s="199"/>
      <c r="DD33" s="199"/>
      <c r="DE33" s="199"/>
      <c r="DF33" s="199"/>
      <c r="DG33" s="199"/>
      <c r="DH33" s="199"/>
      <c r="DI33" s="199"/>
      <c r="DJ33" s="199"/>
      <c r="DK33" s="199"/>
      <c r="DL33" s="199"/>
      <c r="DM33" s="199"/>
      <c r="DN33" s="199"/>
      <c r="DO33" s="199"/>
      <c r="DP33" s="199"/>
      <c r="DQ33" s="199"/>
      <c r="DR33" s="199"/>
      <c r="DS33" s="199"/>
      <c r="DT33" s="199"/>
      <c r="DU33" s="199"/>
      <c r="DV33" s="199"/>
      <c r="DW33" s="199"/>
      <c r="DX33" s="199"/>
      <c r="DY33" s="199"/>
      <c r="DZ33" s="199"/>
      <c r="EA33" s="199"/>
      <c r="EB33" s="199"/>
      <c r="EC33" s="199"/>
      <c r="ED33" s="199"/>
      <c r="EE33" s="199"/>
      <c r="EF33" s="199"/>
      <c r="EG33" s="199"/>
      <c r="EH33" s="199"/>
      <c r="EI33" s="199"/>
      <c r="EJ33" s="199"/>
      <c r="EK33" s="199"/>
      <c r="EL33" s="199"/>
      <c r="EM33" s="199"/>
      <c r="EN33" s="199"/>
    </row>
    <row r="34" customFormat="false" ht="15" hidden="false" customHeight="true" outlineLevel="0" collapsed="false">
      <c r="A34" s="183" t="s">
        <v>133</v>
      </c>
      <c r="B34" s="184" t="s">
        <v>121</v>
      </c>
      <c r="C34" s="185" t="n">
        <v>63.56</v>
      </c>
      <c r="D34" s="185" t="n">
        <v>79.25</v>
      </c>
      <c r="E34" s="186" t="n">
        <v>0.88</v>
      </c>
      <c r="F34" s="187" t="n">
        <v>50048</v>
      </c>
      <c r="G34" s="188" t="s">
        <v>107</v>
      </c>
      <c r="H34" s="189" t="s">
        <v>118</v>
      </c>
      <c r="I34" s="190" t="n">
        <v>1.49871</v>
      </c>
      <c r="J34" s="191" t="n">
        <v>0.007</v>
      </c>
      <c r="K34" s="192" t="n">
        <v>0</v>
      </c>
      <c r="L34" s="192" t="n">
        <v>0.002</v>
      </c>
      <c r="M34" s="192" t="n">
        <v>0.049</v>
      </c>
      <c r="N34" s="192" t="n">
        <v>0.066</v>
      </c>
      <c r="O34" s="192" t="n">
        <v>9.789</v>
      </c>
      <c r="P34" s="193" t="n">
        <v>9.913</v>
      </c>
      <c r="Q34" s="191" t="n">
        <v>0.539</v>
      </c>
      <c r="R34" s="192" t="n">
        <v>0.394</v>
      </c>
      <c r="S34" s="192" t="n">
        <v>0.24</v>
      </c>
      <c r="T34" s="192" t="n">
        <v>0.136</v>
      </c>
      <c r="U34" s="192" t="n">
        <v>0.066</v>
      </c>
      <c r="V34" s="192" t="n">
        <v>6.395</v>
      </c>
      <c r="W34" s="194" t="n">
        <v>7.77</v>
      </c>
      <c r="X34" s="191" t="n">
        <v>0.007</v>
      </c>
      <c r="Y34" s="192" t="n">
        <v>0</v>
      </c>
      <c r="Z34" s="192" t="n">
        <v>0.001</v>
      </c>
      <c r="AA34" s="192" t="n">
        <v>0.405</v>
      </c>
      <c r="AB34" s="192" t="n">
        <v>0.066</v>
      </c>
      <c r="AC34" s="195" t="n">
        <v>0.479</v>
      </c>
      <c r="AD34" s="196" t="n">
        <v>-7.291</v>
      </c>
      <c r="AE34" s="197" t="n">
        <v>2.415</v>
      </c>
      <c r="AF34" s="198" t="n">
        <v>16.221</v>
      </c>
      <c r="AG34" s="90"/>
      <c r="AH34" s="90"/>
      <c r="AI34" s="90"/>
      <c r="AJ34" s="90"/>
      <c r="AK34" s="90"/>
      <c r="AL34" s="90"/>
      <c r="AM34" s="90"/>
      <c r="AN34" s="90"/>
      <c r="AO34" s="90"/>
      <c r="AP34" s="90"/>
      <c r="AQ34" s="199"/>
      <c r="AR34" s="199"/>
      <c r="AS34" s="199"/>
      <c r="AT34" s="199"/>
      <c r="AU34" s="199"/>
      <c r="AV34" s="199"/>
      <c r="AW34" s="199"/>
      <c r="AX34" s="199"/>
      <c r="AY34" s="199"/>
      <c r="AZ34" s="199"/>
      <c r="BA34" s="199"/>
      <c r="BB34" s="199"/>
      <c r="BC34" s="199"/>
      <c r="BD34" s="199"/>
      <c r="BE34" s="199"/>
      <c r="BF34" s="199"/>
      <c r="BG34" s="199"/>
      <c r="BH34" s="199"/>
      <c r="BI34" s="199"/>
      <c r="BJ34" s="199"/>
      <c r="BK34" s="199"/>
      <c r="BL34" s="199"/>
      <c r="BM34" s="199"/>
      <c r="BN34" s="199"/>
      <c r="BO34" s="199"/>
      <c r="BP34" s="199"/>
      <c r="BQ34" s="199"/>
      <c r="BR34" s="199"/>
      <c r="BS34" s="199"/>
      <c r="BT34" s="199"/>
      <c r="BU34" s="199"/>
      <c r="BV34" s="199"/>
      <c r="BW34" s="199"/>
      <c r="BX34" s="199"/>
      <c r="BY34" s="199"/>
      <c r="BZ34" s="199"/>
      <c r="CA34" s="199"/>
      <c r="CB34" s="199"/>
      <c r="CC34" s="199"/>
      <c r="CD34" s="199"/>
      <c r="CE34" s="199"/>
      <c r="CF34" s="199"/>
      <c r="CG34" s="199"/>
      <c r="CH34" s="199"/>
      <c r="CI34" s="199"/>
      <c r="CJ34" s="199"/>
      <c r="CK34" s="199"/>
      <c r="CL34" s="199"/>
      <c r="CM34" s="199"/>
      <c r="CN34" s="199"/>
      <c r="CO34" s="199"/>
      <c r="CP34" s="199"/>
      <c r="CQ34" s="199"/>
      <c r="CR34" s="199"/>
      <c r="CS34" s="199"/>
      <c r="CT34" s="199"/>
      <c r="CU34" s="199"/>
      <c r="CV34" s="199"/>
      <c r="CW34" s="199"/>
      <c r="CX34" s="199"/>
      <c r="CY34" s="199"/>
      <c r="CZ34" s="199"/>
      <c r="DA34" s="199"/>
      <c r="DB34" s="199"/>
      <c r="DC34" s="199"/>
      <c r="DD34" s="199"/>
      <c r="DE34" s="199"/>
      <c r="DF34" s="199"/>
      <c r="DG34" s="199"/>
      <c r="DH34" s="199"/>
      <c r="DI34" s="199"/>
      <c r="DJ34" s="199"/>
      <c r="DK34" s="199"/>
      <c r="DL34" s="199"/>
      <c r="DM34" s="199"/>
      <c r="DN34" s="199"/>
      <c r="DO34" s="199"/>
      <c r="DP34" s="199"/>
      <c r="DQ34" s="199"/>
      <c r="DR34" s="199"/>
      <c r="DS34" s="199"/>
      <c r="DT34" s="199"/>
      <c r="DU34" s="199"/>
      <c r="DV34" s="199"/>
      <c r="DW34" s="199"/>
      <c r="DX34" s="199"/>
      <c r="DY34" s="199"/>
      <c r="DZ34" s="199"/>
      <c r="EA34" s="199"/>
      <c r="EB34" s="199"/>
      <c r="EC34" s="199"/>
      <c r="ED34" s="199"/>
      <c r="EE34" s="199"/>
      <c r="EF34" s="199"/>
      <c r="EG34" s="199"/>
      <c r="EH34" s="199"/>
      <c r="EI34" s="199"/>
      <c r="EJ34" s="199"/>
      <c r="EK34" s="199"/>
      <c r="EL34" s="199"/>
      <c r="EM34" s="199"/>
      <c r="EN34" s="199"/>
    </row>
    <row r="35" customFormat="false" ht="15" hidden="false" customHeight="true" outlineLevel="0" collapsed="false">
      <c r="A35" s="183" t="s">
        <v>134</v>
      </c>
      <c r="B35" s="184" t="s">
        <v>121</v>
      </c>
      <c r="C35" s="185" t="n">
        <v>64.35</v>
      </c>
      <c r="D35" s="185" t="n">
        <v>73.7</v>
      </c>
      <c r="E35" s="186" t="n">
        <v>0.66</v>
      </c>
      <c r="F35" s="187" t="n">
        <v>7519.79</v>
      </c>
      <c r="G35" s="188" t="s">
        <v>104</v>
      </c>
      <c r="H35" s="189" t="s">
        <v>112</v>
      </c>
      <c r="I35" s="190" t="n">
        <v>174.701</v>
      </c>
      <c r="J35" s="191" t="n">
        <v>0.121</v>
      </c>
      <c r="K35" s="192" t="n">
        <v>0.01</v>
      </c>
      <c r="L35" s="192" t="n">
        <v>0.057</v>
      </c>
      <c r="M35" s="192" t="n">
        <v>0.034</v>
      </c>
      <c r="N35" s="192" t="n">
        <v>0.041</v>
      </c>
      <c r="O35" s="192" t="n">
        <v>0.212</v>
      </c>
      <c r="P35" s="193" t="n">
        <v>0.475</v>
      </c>
      <c r="Q35" s="191" t="n">
        <v>0.219</v>
      </c>
      <c r="R35" s="192" t="n">
        <v>0.013</v>
      </c>
      <c r="S35" s="192" t="n">
        <v>0.073</v>
      </c>
      <c r="T35" s="192" t="n">
        <v>0.04</v>
      </c>
      <c r="U35" s="192" t="n">
        <v>0.041</v>
      </c>
      <c r="V35" s="192" t="n">
        <v>0.295</v>
      </c>
      <c r="W35" s="194" t="n">
        <v>0.681</v>
      </c>
      <c r="X35" s="191" t="n">
        <v>0.121</v>
      </c>
      <c r="Y35" s="192" t="n">
        <v>0.01</v>
      </c>
      <c r="Z35" s="192" t="n">
        <v>0.005</v>
      </c>
      <c r="AA35" s="192" t="n">
        <v>0.047</v>
      </c>
      <c r="AB35" s="192" t="n">
        <v>0.041</v>
      </c>
      <c r="AC35" s="195" t="n">
        <v>0.224</v>
      </c>
      <c r="AD35" s="196" t="n">
        <v>-0.457</v>
      </c>
      <c r="AE35" s="197" t="n">
        <v>0.212</v>
      </c>
      <c r="AF35" s="198" t="n">
        <v>3.04</v>
      </c>
      <c r="AG35" s="90"/>
      <c r="AH35" s="90"/>
      <c r="AI35" s="90"/>
      <c r="AJ35" s="90"/>
      <c r="AK35" s="90"/>
      <c r="AL35" s="90"/>
      <c r="AM35" s="90"/>
      <c r="AN35" s="90"/>
      <c r="AO35" s="90"/>
      <c r="AP35" s="90"/>
      <c r="AQ35" s="199"/>
      <c r="AR35" s="199"/>
      <c r="AS35" s="199"/>
      <c r="AT35" s="199"/>
      <c r="AU35" s="199"/>
      <c r="AV35" s="199"/>
      <c r="AW35" s="199"/>
      <c r="AX35" s="199"/>
      <c r="AY35" s="199"/>
      <c r="AZ35" s="199"/>
      <c r="BA35" s="199"/>
      <c r="BB35" s="199"/>
      <c r="BC35" s="199"/>
      <c r="BD35" s="199"/>
      <c r="BE35" s="199"/>
      <c r="BF35" s="199"/>
      <c r="BG35" s="199"/>
      <c r="BH35" s="199"/>
      <c r="BI35" s="199"/>
      <c r="BJ35" s="199"/>
      <c r="BK35" s="199"/>
      <c r="BL35" s="199"/>
      <c r="BM35" s="199"/>
      <c r="BN35" s="199"/>
      <c r="BO35" s="199"/>
      <c r="BP35" s="199"/>
      <c r="BQ35" s="199"/>
      <c r="BR35" s="199"/>
      <c r="BS35" s="199"/>
      <c r="BT35" s="199"/>
      <c r="BU35" s="199"/>
      <c r="BV35" s="199"/>
      <c r="BW35" s="199"/>
      <c r="BX35" s="199"/>
      <c r="BY35" s="199"/>
      <c r="BZ35" s="199"/>
      <c r="CA35" s="199"/>
      <c r="CB35" s="199"/>
      <c r="CC35" s="199"/>
      <c r="CD35" s="199"/>
      <c r="CE35" s="199"/>
      <c r="CF35" s="199"/>
      <c r="CG35" s="199"/>
      <c r="CH35" s="199"/>
      <c r="CI35" s="199"/>
      <c r="CJ35" s="199"/>
      <c r="CK35" s="199"/>
      <c r="CL35" s="199"/>
      <c r="CM35" s="199"/>
      <c r="CN35" s="199"/>
      <c r="CO35" s="199"/>
      <c r="CP35" s="199"/>
      <c r="CQ35" s="199"/>
      <c r="CR35" s="199"/>
      <c r="CS35" s="199"/>
      <c r="CT35" s="199"/>
      <c r="CU35" s="199"/>
      <c r="CV35" s="199"/>
      <c r="CW35" s="199"/>
      <c r="CX35" s="199"/>
      <c r="CY35" s="199"/>
      <c r="CZ35" s="199"/>
      <c r="DA35" s="199"/>
      <c r="DB35" s="199"/>
      <c r="DC35" s="199"/>
      <c r="DD35" s="199"/>
      <c r="DE35" s="199"/>
      <c r="DF35" s="199"/>
      <c r="DG35" s="199"/>
      <c r="DH35" s="199"/>
      <c r="DI35" s="199"/>
      <c r="DJ35" s="199"/>
      <c r="DK35" s="199"/>
      <c r="DL35" s="199"/>
      <c r="DM35" s="199"/>
      <c r="DN35" s="199"/>
      <c r="DO35" s="199"/>
      <c r="DP35" s="199"/>
      <c r="DQ35" s="199"/>
      <c r="DR35" s="199"/>
      <c r="DS35" s="199"/>
      <c r="DT35" s="199"/>
      <c r="DU35" s="199"/>
      <c r="DV35" s="199"/>
      <c r="DW35" s="199"/>
      <c r="DX35" s="199"/>
      <c r="DY35" s="199"/>
      <c r="DZ35" s="199"/>
      <c r="EA35" s="199"/>
      <c r="EB35" s="199"/>
      <c r="EC35" s="199"/>
      <c r="ED35" s="199"/>
      <c r="EE35" s="199"/>
      <c r="EF35" s="199"/>
      <c r="EG35" s="199"/>
      <c r="EH35" s="199"/>
      <c r="EI35" s="199"/>
      <c r="EJ35" s="199"/>
      <c r="EK35" s="199"/>
      <c r="EL35" s="199"/>
      <c r="EM35" s="199"/>
      <c r="EN35" s="199"/>
    </row>
    <row r="36" customFormat="false" ht="15" hidden="false" customHeight="true" outlineLevel="0" collapsed="false">
      <c r="A36" s="183" t="s">
        <v>135</v>
      </c>
      <c r="B36" s="184" t="s">
        <v>121</v>
      </c>
      <c r="C36" s="185" t="n">
        <v>69.19</v>
      </c>
      <c r="D36" s="185" t="n">
        <v>77.71</v>
      </c>
      <c r="E36" s="186" t="n">
        <v>0.8</v>
      </c>
      <c r="F36" s="187" t="n">
        <v>16444.7</v>
      </c>
      <c r="G36" s="188" t="s">
        <v>105</v>
      </c>
      <c r="H36" s="189" t="s">
        <v>118</v>
      </c>
      <c r="I36" s="190" t="n">
        <v>0.282309</v>
      </c>
      <c r="J36" s="191" t="n">
        <v>0.066</v>
      </c>
      <c r="K36" s="192" t="n">
        <v>0.004</v>
      </c>
      <c r="L36" s="192" t="n">
        <v>0.021</v>
      </c>
      <c r="M36" s="192" t="n">
        <v>0.12</v>
      </c>
      <c r="N36" s="192" t="n">
        <v>0.046</v>
      </c>
      <c r="O36" s="192" t="n">
        <v>1.965</v>
      </c>
      <c r="P36" s="193" t="n">
        <v>2.223</v>
      </c>
      <c r="Q36" s="191" t="n">
        <v>0.547</v>
      </c>
      <c r="R36" s="192" t="n">
        <v>0.321</v>
      </c>
      <c r="S36" s="192" t="n">
        <v>0.147</v>
      </c>
      <c r="T36" s="192" t="n">
        <v>0.558</v>
      </c>
      <c r="U36" s="192" t="n">
        <v>0.046</v>
      </c>
      <c r="V36" s="192" t="n">
        <v>3.349</v>
      </c>
      <c r="W36" s="194" t="n">
        <v>4.968</v>
      </c>
      <c r="X36" s="191" t="n">
        <v>0.066</v>
      </c>
      <c r="Y36" s="192" t="n">
        <v>0.004</v>
      </c>
      <c r="Z36" s="192" t="n">
        <v>0.019</v>
      </c>
      <c r="AA36" s="192" t="n">
        <v>0.044</v>
      </c>
      <c r="AB36" s="192" t="n">
        <v>0.046</v>
      </c>
      <c r="AC36" s="195" t="n">
        <v>0.179</v>
      </c>
      <c r="AD36" s="196" t="n">
        <v>-4.789</v>
      </c>
      <c r="AE36" s="197" t="n">
        <v>1.544</v>
      </c>
      <c r="AF36" s="198" t="n">
        <v>27.754</v>
      </c>
      <c r="AG36" s="90"/>
      <c r="AH36" s="90"/>
      <c r="AI36" s="90"/>
      <c r="AJ36" s="90"/>
      <c r="AK36" s="90"/>
      <c r="AL36" s="90"/>
      <c r="AM36" s="90"/>
      <c r="AN36" s="90"/>
      <c r="AO36" s="90"/>
      <c r="AP36" s="90"/>
      <c r="AQ36" s="199"/>
      <c r="AR36" s="199"/>
      <c r="AS36" s="199"/>
      <c r="AT36" s="199"/>
      <c r="AU36" s="199"/>
      <c r="AV36" s="199"/>
      <c r="AW36" s="199"/>
      <c r="AX36" s="199"/>
      <c r="AY36" s="199"/>
      <c r="AZ36" s="199"/>
      <c r="BA36" s="199"/>
      <c r="BB36" s="199"/>
      <c r="BC36" s="199"/>
      <c r="BD36" s="199"/>
      <c r="BE36" s="199"/>
      <c r="BF36" s="199"/>
      <c r="BG36" s="199"/>
      <c r="BH36" s="199"/>
      <c r="BI36" s="199"/>
      <c r="BJ36" s="199"/>
      <c r="BK36" s="199"/>
      <c r="BL36" s="199"/>
      <c r="BM36" s="199"/>
      <c r="BN36" s="199"/>
      <c r="BO36" s="199"/>
      <c r="BP36" s="199"/>
      <c r="BQ36" s="199"/>
      <c r="BR36" s="199"/>
      <c r="BS36" s="199"/>
      <c r="BT36" s="199"/>
      <c r="BU36" s="199"/>
      <c r="BV36" s="199"/>
      <c r="BW36" s="199"/>
      <c r="BX36" s="199"/>
      <c r="BY36" s="199"/>
      <c r="BZ36" s="199"/>
      <c r="CA36" s="199"/>
      <c r="CB36" s="199"/>
      <c r="CC36" s="199"/>
      <c r="CD36" s="199"/>
      <c r="CE36" s="199"/>
      <c r="CF36" s="199"/>
      <c r="CG36" s="199"/>
      <c r="CH36" s="199"/>
      <c r="CI36" s="199"/>
      <c r="CJ36" s="199"/>
      <c r="CK36" s="199"/>
      <c r="CL36" s="199"/>
      <c r="CM36" s="199"/>
      <c r="CN36" s="199"/>
      <c r="CO36" s="199"/>
      <c r="CP36" s="199"/>
      <c r="CQ36" s="199"/>
      <c r="CR36" s="199"/>
      <c r="CS36" s="199"/>
      <c r="CT36" s="199"/>
      <c r="CU36" s="199"/>
      <c r="CV36" s="199"/>
      <c r="CW36" s="199"/>
      <c r="CX36" s="199"/>
      <c r="CY36" s="199"/>
      <c r="CZ36" s="199"/>
      <c r="DA36" s="199"/>
      <c r="DB36" s="199"/>
      <c r="DC36" s="199"/>
      <c r="DD36" s="199"/>
      <c r="DE36" s="199"/>
      <c r="DF36" s="199"/>
      <c r="DG36" s="199"/>
      <c r="DH36" s="199"/>
      <c r="DI36" s="199"/>
      <c r="DJ36" s="199"/>
      <c r="DK36" s="199"/>
      <c r="DL36" s="199"/>
      <c r="DM36" s="199"/>
      <c r="DN36" s="199"/>
      <c r="DO36" s="199"/>
      <c r="DP36" s="199"/>
      <c r="DQ36" s="199"/>
      <c r="DR36" s="199"/>
      <c r="DS36" s="199"/>
      <c r="DT36" s="199"/>
      <c r="DU36" s="199"/>
      <c r="DV36" s="199"/>
      <c r="DW36" s="199"/>
      <c r="DX36" s="199"/>
      <c r="DY36" s="199"/>
      <c r="DZ36" s="199"/>
      <c r="EA36" s="199"/>
      <c r="EB36" s="199"/>
      <c r="EC36" s="199"/>
      <c r="ED36" s="199"/>
      <c r="EE36" s="199"/>
      <c r="EF36" s="199"/>
      <c r="EG36" s="199"/>
      <c r="EH36" s="199"/>
      <c r="EI36" s="199"/>
      <c r="EJ36" s="199"/>
      <c r="EK36" s="199"/>
      <c r="EL36" s="199"/>
      <c r="EM36" s="199"/>
      <c r="EN36" s="199"/>
    </row>
    <row r="37" customFormat="false" ht="15" hidden="false" customHeight="true" outlineLevel="0" collapsed="false">
      <c r="A37" s="183" t="s">
        <v>136</v>
      </c>
      <c r="B37" s="184" t="s">
        <v>121</v>
      </c>
      <c r="C37" s="185" t="n">
        <v>78.6</v>
      </c>
      <c r="D37" s="185" t="n">
        <v>73.11</v>
      </c>
      <c r="E37" s="186" t="n">
        <v>0.8</v>
      </c>
      <c r="F37" s="187" t="n">
        <v>20511.8</v>
      </c>
      <c r="G37" s="188" t="s">
        <v>109</v>
      </c>
      <c r="H37" s="189" t="s">
        <v>116</v>
      </c>
      <c r="I37" s="190" t="n">
        <v>9.45504</v>
      </c>
      <c r="J37" s="191" t="n">
        <v>1.184</v>
      </c>
      <c r="K37" s="192" t="n">
        <v>0.348</v>
      </c>
      <c r="L37" s="192" t="n">
        <v>1.743</v>
      </c>
      <c r="M37" s="192" t="n">
        <v>0</v>
      </c>
      <c r="N37" s="192" t="n">
        <v>0.062</v>
      </c>
      <c r="O37" s="192" t="n">
        <v>2.015</v>
      </c>
      <c r="P37" s="193" t="n">
        <v>5.352</v>
      </c>
      <c r="Q37" s="191" t="n">
        <v>1.03</v>
      </c>
      <c r="R37" s="192" t="n">
        <v>0.171</v>
      </c>
      <c r="S37" s="192" t="n">
        <v>1.395</v>
      </c>
      <c r="T37" s="192" t="n">
        <v>0.056</v>
      </c>
      <c r="U37" s="192" t="n">
        <v>0.062</v>
      </c>
      <c r="V37" s="192" t="n">
        <v>1.765</v>
      </c>
      <c r="W37" s="194" t="n">
        <v>4.48</v>
      </c>
      <c r="X37" s="191" t="n">
        <v>1.184</v>
      </c>
      <c r="Y37" s="192" t="n">
        <v>0.348</v>
      </c>
      <c r="Z37" s="192" t="n">
        <v>1.741</v>
      </c>
      <c r="AA37" s="192" t="n">
        <v>0.018</v>
      </c>
      <c r="AB37" s="192" t="n">
        <v>0.062</v>
      </c>
      <c r="AC37" s="195" t="n">
        <v>3.353</v>
      </c>
      <c r="AD37" s="196" t="n">
        <v>-1.127</v>
      </c>
      <c r="AE37" s="197" t="n">
        <v>1.392</v>
      </c>
      <c r="AF37" s="198" t="n">
        <v>1.336</v>
      </c>
      <c r="AG37" s="90"/>
      <c r="AH37" s="90"/>
      <c r="AI37" s="90"/>
      <c r="AJ37" s="90"/>
      <c r="AK37" s="90"/>
      <c r="AL37" s="90"/>
      <c r="AM37" s="90"/>
      <c r="AN37" s="90"/>
      <c r="AO37" s="90"/>
      <c r="AP37" s="90"/>
      <c r="AQ37" s="199"/>
      <c r="AR37" s="199"/>
      <c r="AS37" s="199"/>
      <c r="AT37" s="199"/>
      <c r="AU37" s="199"/>
      <c r="AV37" s="199"/>
      <c r="AW37" s="199"/>
      <c r="AX37" s="199"/>
      <c r="AY37" s="199"/>
      <c r="AZ37" s="199"/>
      <c r="BA37" s="199"/>
      <c r="BB37" s="199"/>
      <c r="BC37" s="199"/>
      <c r="BD37" s="199"/>
      <c r="BE37" s="199"/>
      <c r="BF37" s="199"/>
      <c r="BG37" s="199"/>
      <c r="BH37" s="199"/>
      <c r="BI37" s="199"/>
      <c r="BJ37" s="199"/>
      <c r="BK37" s="199"/>
      <c r="BL37" s="199"/>
      <c r="BM37" s="199"/>
      <c r="BN37" s="199"/>
      <c r="BO37" s="199"/>
      <c r="BP37" s="199"/>
      <c r="BQ37" s="199"/>
      <c r="BR37" s="199"/>
      <c r="BS37" s="199"/>
      <c r="BT37" s="199"/>
      <c r="BU37" s="199"/>
      <c r="BV37" s="199"/>
      <c r="BW37" s="199"/>
      <c r="BX37" s="199"/>
      <c r="BY37" s="199"/>
      <c r="BZ37" s="199"/>
      <c r="CA37" s="199"/>
      <c r="CB37" s="199"/>
      <c r="CC37" s="199"/>
      <c r="CD37" s="199"/>
      <c r="CE37" s="199"/>
      <c r="CF37" s="199"/>
      <c r="CG37" s="199"/>
      <c r="CH37" s="199"/>
      <c r="CI37" s="199"/>
      <c r="CJ37" s="199"/>
      <c r="CK37" s="199"/>
      <c r="CL37" s="199"/>
      <c r="CM37" s="199"/>
      <c r="CN37" s="199"/>
      <c r="CO37" s="199"/>
      <c r="CP37" s="199"/>
      <c r="CQ37" s="199"/>
      <c r="CR37" s="199"/>
      <c r="CS37" s="199"/>
      <c r="CT37" s="199"/>
      <c r="CU37" s="199"/>
      <c r="CV37" s="199"/>
      <c r="CW37" s="199"/>
      <c r="CX37" s="199"/>
      <c r="CY37" s="199"/>
      <c r="CZ37" s="199"/>
      <c r="DA37" s="199"/>
      <c r="DB37" s="199"/>
      <c r="DC37" s="199"/>
      <c r="DD37" s="199"/>
      <c r="DE37" s="199"/>
      <c r="DF37" s="199"/>
      <c r="DG37" s="199"/>
      <c r="DH37" s="199"/>
      <c r="DI37" s="199"/>
      <c r="DJ37" s="199"/>
      <c r="DK37" s="199"/>
      <c r="DL37" s="199"/>
      <c r="DM37" s="199"/>
      <c r="DN37" s="199"/>
      <c r="DO37" s="199"/>
      <c r="DP37" s="199"/>
      <c r="DQ37" s="199"/>
      <c r="DR37" s="199"/>
      <c r="DS37" s="199"/>
      <c r="DT37" s="199"/>
      <c r="DU37" s="199"/>
      <c r="DV37" s="199"/>
      <c r="DW37" s="199"/>
      <c r="DX37" s="199"/>
      <c r="DY37" s="199"/>
      <c r="DZ37" s="199"/>
      <c r="EA37" s="199"/>
      <c r="EB37" s="199"/>
      <c r="EC37" s="199"/>
      <c r="ED37" s="199"/>
      <c r="EE37" s="199"/>
      <c r="EF37" s="199"/>
      <c r="EG37" s="199"/>
      <c r="EH37" s="199"/>
      <c r="EI37" s="199"/>
      <c r="EJ37" s="199"/>
      <c r="EK37" s="199"/>
      <c r="EL37" s="199"/>
      <c r="EM37" s="199"/>
      <c r="EN37" s="199"/>
    </row>
    <row r="38" customFormat="false" ht="15" hidden="false" customHeight="true" outlineLevel="0" collapsed="false">
      <c r="A38" s="183" t="s">
        <v>137</v>
      </c>
      <c r="B38" s="184" t="s">
        <v>121</v>
      </c>
      <c r="C38" s="185" t="n">
        <v>80.04</v>
      </c>
      <c r="D38" s="185" t="n">
        <v>81.7</v>
      </c>
      <c r="E38" s="186" t="n">
        <v>0.93</v>
      </c>
      <c r="F38" s="187" t="n">
        <v>54366.5</v>
      </c>
      <c r="G38" s="188" t="s">
        <v>106</v>
      </c>
      <c r="H38" s="189" t="s">
        <v>118</v>
      </c>
      <c r="I38" s="190" t="n">
        <v>11.7158</v>
      </c>
      <c r="J38" s="191" t="n">
        <v>0.385</v>
      </c>
      <c r="K38" s="192" t="n">
        <v>0.05</v>
      </c>
      <c r="L38" s="192" t="n">
        <v>0.293</v>
      </c>
      <c r="M38" s="192" t="n">
        <v>0.018</v>
      </c>
      <c r="N38" s="192" t="n">
        <v>0.223</v>
      </c>
      <c r="O38" s="192" t="n">
        <v>2.322</v>
      </c>
      <c r="P38" s="193" t="n">
        <v>3.291</v>
      </c>
      <c r="Q38" s="191" t="n">
        <v>1.218</v>
      </c>
      <c r="R38" s="192" t="n">
        <v>0.402</v>
      </c>
      <c r="S38" s="192" t="n">
        <v>0.623</v>
      </c>
      <c r="T38" s="192" t="n">
        <v>0.149</v>
      </c>
      <c r="U38" s="192" t="n">
        <v>0.223</v>
      </c>
      <c r="V38" s="192" t="n">
        <v>2.769</v>
      </c>
      <c r="W38" s="194" t="n">
        <v>5.385</v>
      </c>
      <c r="X38" s="191" t="n">
        <v>0.385</v>
      </c>
      <c r="Y38" s="192" t="n">
        <v>0.05</v>
      </c>
      <c r="Z38" s="192" t="n">
        <v>0.289</v>
      </c>
      <c r="AA38" s="192" t="n">
        <v>0.041</v>
      </c>
      <c r="AB38" s="192" t="n">
        <v>0.223</v>
      </c>
      <c r="AC38" s="195" t="n">
        <v>0.989</v>
      </c>
      <c r="AD38" s="196" t="n">
        <v>-4.396</v>
      </c>
      <c r="AE38" s="197" t="n">
        <v>1.673</v>
      </c>
      <c r="AF38" s="198" t="n">
        <v>5.445</v>
      </c>
      <c r="AG38" s="90"/>
      <c r="AH38" s="90"/>
      <c r="AI38" s="90"/>
      <c r="AJ38" s="90"/>
      <c r="AK38" s="90"/>
      <c r="AL38" s="90"/>
      <c r="AM38" s="90"/>
      <c r="AN38" s="90"/>
      <c r="AO38" s="90"/>
      <c r="AP38" s="90"/>
      <c r="AQ38" s="199"/>
      <c r="AR38" s="199"/>
      <c r="AS38" s="199"/>
      <c r="AT38" s="199"/>
      <c r="AU38" s="199"/>
      <c r="AV38" s="199"/>
      <c r="AW38" s="199"/>
      <c r="AX38" s="199"/>
      <c r="AY38" s="199"/>
      <c r="AZ38" s="199"/>
      <c r="BA38" s="199"/>
      <c r="BB38" s="199"/>
      <c r="BC38" s="199"/>
      <c r="BD38" s="199"/>
      <c r="BE38" s="199"/>
      <c r="BF38" s="199"/>
      <c r="BG38" s="199"/>
      <c r="BH38" s="199"/>
      <c r="BI38" s="199"/>
      <c r="BJ38" s="199"/>
      <c r="BK38" s="199"/>
      <c r="BL38" s="199"/>
      <c r="BM38" s="199"/>
      <c r="BN38" s="199"/>
      <c r="BO38" s="199"/>
      <c r="BP38" s="199"/>
      <c r="BQ38" s="199"/>
      <c r="BR38" s="199"/>
      <c r="BS38" s="199"/>
      <c r="BT38" s="199"/>
      <c r="BU38" s="199"/>
      <c r="BV38" s="199"/>
      <c r="BW38" s="199"/>
      <c r="BX38" s="199"/>
      <c r="BY38" s="199"/>
      <c r="BZ38" s="199"/>
      <c r="CA38" s="199"/>
      <c r="CB38" s="199"/>
      <c r="CC38" s="199"/>
      <c r="CD38" s="199"/>
      <c r="CE38" s="199"/>
      <c r="CF38" s="199"/>
      <c r="CG38" s="199"/>
      <c r="CH38" s="199"/>
      <c r="CI38" s="199"/>
      <c r="CJ38" s="199"/>
      <c r="CK38" s="199"/>
      <c r="CL38" s="199"/>
      <c r="CM38" s="199"/>
      <c r="CN38" s="199"/>
      <c r="CO38" s="199"/>
      <c r="CP38" s="199"/>
      <c r="CQ38" s="199"/>
      <c r="CR38" s="199"/>
      <c r="CS38" s="199"/>
      <c r="CT38" s="199"/>
      <c r="CU38" s="199"/>
      <c r="CV38" s="199"/>
      <c r="CW38" s="199"/>
      <c r="CX38" s="199"/>
      <c r="CY38" s="199"/>
      <c r="CZ38" s="199"/>
      <c r="DA38" s="199"/>
      <c r="DB38" s="199"/>
      <c r="DC38" s="199"/>
      <c r="DD38" s="199"/>
      <c r="DE38" s="199"/>
      <c r="DF38" s="199"/>
      <c r="DG38" s="199"/>
      <c r="DH38" s="199"/>
      <c r="DI38" s="199"/>
      <c r="DJ38" s="199"/>
      <c r="DK38" s="199"/>
      <c r="DL38" s="199"/>
      <c r="DM38" s="199"/>
      <c r="DN38" s="199"/>
      <c r="DO38" s="199"/>
      <c r="DP38" s="199"/>
      <c r="DQ38" s="199"/>
      <c r="DR38" s="199"/>
      <c r="DS38" s="199"/>
      <c r="DT38" s="199"/>
      <c r="DU38" s="199"/>
      <c r="DV38" s="199"/>
      <c r="DW38" s="199"/>
      <c r="DX38" s="199"/>
      <c r="DY38" s="199"/>
      <c r="DZ38" s="199"/>
      <c r="EA38" s="199"/>
      <c r="EB38" s="199"/>
      <c r="EC38" s="199"/>
      <c r="ED38" s="199"/>
      <c r="EE38" s="199"/>
      <c r="EF38" s="199"/>
      <c r="EG38" s="199"/>
      <c r="EH38" s="199"/>
      <c r="EI38" s="199"/>
      <c r="EJ38" s="199"/>
      <c r="EK38" s="199"/>
      <c r="EL38" s="199"/>
      <c r="EM38" s="199"/>
      <c r="EN38" s="199"/>
    </row>
    <row r="39" customFormat="false" ht="15" hidden="false" customHeight="true" outlineLevel="0" collapsed="false">
      <c r="A39" s="183" t="s">
        <v>138</v>
      </c>
      <c r="B39" s="184" t="s">
        <v>121</v>
      </c>
      <c r="C39" s="185" t="n">
        <v>56.77</v>
      </c>
      <c r="D39" s="185" t="n">
        <v>59.95</v>
      </c>
      <c r="E39" s="186" t="n">
        <v>0.5</v>
      </c>
      <c r="F39" s="187" t="n">
        <v>3639.84</v>
      </c>
      <c r="G39" s="188" t="s">
        <v>103</v>
      </c>
      <c r="H39" s="189" t="s">
        <v>112</v>
      </c>
      <c r="I39" s="190" t="n">
        <v>14.0801</v>
      </c>
      <c r="J39" s="191" t="n">
        <v>0.324</v>
      </c>
      <c r="K39" s="192" t="n">
        <v>0.041</v>
      </c>
      <c r="L39" s="192" t="n">
        <v>0.205</v>
      </c>
      <c r="M39" s="192" t="n">
        <v>0.058</v>
      </c>
      <c r="N39" s="192" t="n">
        <v>0.037</v>
      </c>
      <c r="O39" s="192" t="n">
        <v>0.171</v>
      </c>
      <c r="P39" s="193" t="n">
        <v>0.837</v>
      </c>
      <c r="Q39" s="191" t="n">
        <v>0.409</v>
      </c>
      <c r="R39" s="192" t="n">
        <v>0.051</v>
      </c>
      <c r="S39" s="192" t="n">
        <v>0.203</v>
      </c>
      <c r="T39" s="192" t="n">
        <v>0.144</v>
      </c>
      <c r="U39" s="192" t="n">
        <v>0.037</v>
      </c>
      <c r="V39" s="192" t="n">
        <v>0.32</v>
      </c>
      <c r="W39" s="194" t="n">
        <v>1.163</v>
      </c>
      <c r="X39" s="191" t="n">
        <v>0.324</v>
      </c>
      <c r="Y39" s="192" t="n">
        <v>0.041</v>
      </c>
      <c r="Z39" s="192" t="n">
        <v>0.166</v>
      </c>
      <c r="AA39" s="192" t="n">
        <v>0.016</v>
      </c>
      <c r="AB39" s="192" t="n">
        <v>0.037</v>
      </c>
      <c r="AC39" s="195" t="n">
        <v>0.584</v>
      </c>
      <c r="AD39" s="196" t="n">
        <v>-0.579</v>
      </c>
      <c r="AE39" s="197" t="n">
        <v>0.361</v>
      </c>
      <c r="AF39" s="198" t="n">
        <v>1.991</v>
      </c>
      <c r="AG39" s="90"/>
      <c r="AH39" s="90"/>
      <c r="AI39" s="90"/>
      <c r="AJ39" s="90"/>
      <c r="AK39" s="90"/>
      <c r="AL39" s="90"/>
      <c r="AM39" s="90"/>
      <c r="AN39" s="90"/>
      <c r="AO39" s="90"/>
      <c r="AP39" s="90"/>
      <c r="AQ39" s="199"/>
      <c r="AR39" s="199"/>
      <c r="AS39" s="199"/>
      <c r="AT39" s="199"/>
      <c r="AU39" s="199"/>
      <c r="AV39" s="199"/>
      <c r="AW39" s="199"/>
      <c r="AX39" s="199"/>
      <c r="AY39" s="199"/>
      <c r="AZ39" s="199"/>
      <c r="BA39" s="199"/>
      <c r="BB39" s="199"/>
      <c r="BC39" s="199"/>
      <c r="BD39" s="199"/>
      <c r="BE39" s="199"/>
      <c r="BF39" s="199"/>
      <c r="BG39" s="199"/>
      <c r="BH39" s="199"/>
      <c r="BI39" s="199"/>
      <c r="BJ39" s="199"/>
      <c r="BK39" s="199"/>
      <c r="BL39" s="199"/>
      <c r="BM39" s="199"/>
      <c r="BN39" s="199"/>
      <c r="BO39" s="199"/>
      <c r="BP39" s="199"/>
      <c r="BQ39" s="199"/>
      <c r="BR39" s="199"/>
      <c r="BS39" s="199"/>
      <c r="BT39" s="199"/>
      <c r="BU39" s="199"/>
      <c r="BV39" s="199"/>
      <c r="BW39" s="199"/>
      <c r="BX39" s="199"/>
      <c r="BY39" s="199"/>
      <c r="BZ39" s="199"/>
      <c r="CA39" s="199"/>
      <c r="CB39" s="199"/>
      <c r="CC39" s="199"/>
      <c r="CD39" s="199"/>
      <c r="CE39" s="199"/>
      <c r="CF39" s="199"/>
      <c r="CG39" s="199"/>
      <c r="CH39" s="199"/>
      <c r="CI39" s="199"/>
      <c r="CJ39" s="199"/>
      <c r="CK39" s="199"/>
      <c r="CL39" s="199"/>
      <c r="CM39" s="199"/>
      <c r="CN39" s="199"/>
      <c r="CO39" s="199"/>
      <c r="CP39" s="199"/>
      <c r="CQ39" s="199"/>
      <c r="CR39" s="199"/>
      <c r="CS39" s="199"/>
      <c r="CT39" s="199"/>
      <c r="CU39" s="199"/>
      <c r="CV39" s="199"/>
      <c r="CW39" s="199"/>
      <c r="CX39" s="199"/>
      <c r="CY39" s="199"/>
      <c r="CZ39" s="199"/>
      <c r="DA39" s="199"/>
      <c r="DB39" s="199"/>
      <c r="DC39" s="199"/>
      <c r="DD39" s="199"/>
      <c r="DE39" s="199"/>
      <c r="DF39" s="199"/>
      <c r="DG39" s="199"/>
      <c r="DH39" s="199"/>
      <c r="DI39" s="199"/>
      <c r="DJ39" s="199"/>
      <c r="DK39" s="199"/>
      <c r="DL39" s="199"/>
      <c r="DM39" s="199"/>
      <c r="DN39" s="199"/>
      <c r="DO39" s="199"/>
      <c r="DP39" s="199"/>
      <c r="DQ39" s="199"/>
      <c r="DR39" s="199"/>
      <c r="DS39" s="199"/>
      <c r="DT39" s="199"/>
      <c r="DU39" s="199"/>
      <c r="DV39" s="199"/>
      <c r="DW39" s="199"/>
      <c r="DX39" s="199"/>
      <c r="DY39" s="199"/>
      <c r="DZ39" s="199"/>
      <c r="EA39" s="199"/>
      <c r="EB39" s="199"/>
      <c r="EC39" s="199"/>
      <c r="ED39" s="199"/>
      <c r="EE39" s="199"/>
      <c r="EF39" s="199"/>
      <c r="EG39" s="199"/>
      <c r="EH39" s="199"/>
      <c r="EI39" s="199"/>
      <c r="EJ39" s="199"/>
      <c r="EK39" s="199"/>
      <c r="EL39" s="199"/>
      <c r="EM39" s="199"/>
      <c r="EN39" s="199"/>
    </row>
    <row r="40" customFormat="false" ht="15" hidden="false" customHeight="true" outlineLevel="0" collapsed="false">
      <c r="A40" s="183" t="s">
        <v>139</v>
      </c>
      <c r="B40" s="184" t="s">
        <v>121</v>
      </c>
      <c r="C40" s="185" t="n">
        <v>72.52</v>
      </c>
      <c r="D40" s="185" t="n">
        <v>72.23</v>
      </c>
      <c r="E40" s="186" t="n">
        <v>0.68</v>
      </c>
      <c r="F40" s="187" t="n">
        <v>12759.7</v>
      </c>
      <c r="G40" s="188" t="s">
        <v>104</v>
      </c>
      <c r="H40" s="189" t="s">
        <v>114</v>
      </c>
      <c r="I40" s="190" t="n">
        <v>0.792382</v>
      </c>
      <c r="J40" s="191" t="n">
        <v>0.262</v>
      </c>
      <c r="K40" s="192" t="n">
        <v>0.324</v>
      </c>
      <c r="L40" s="192" t="n">
        <v>2.754</v>
      </c>
      <c r="M40" s="192" t="n">
        <v>0</v>
      </c>
      <c r="N40" s="192" t="n">
        <v>0.129</v>
      </c>
      <c r="O40" s="192" t="n">
        <v>0.3</v>
      </c>
      <c r="P40" s="193" t="n">
        <v>3.768</v>
      </c>
      <c r="Q40" s="191" t="n">
        <v>0.563</v>
      </c>
      <c r="R40" s="192" t="n">
        <v>0.441</v>
      </c>
      <c r="S40" s="192" t="n">
        <v>2.885</v>
      </c>
      <c r="T40" s="192" t="n">
        <v>0.026</v>
      </c>
      <c r="U40" s="192" t="n">
        <v>0.129</v>
      </c>
      <c r="V40" s="192" t="n">
        <v>0.327</v>
      </c>
      <c r="W40" s="194" t="n">
        <v>4.371</v>
      </c>
      <c r="X40" s="191" t="n">
        <v>0.262</v>
      </c>
      <c r="Y40" s="192" t="n">
        <v>0.324</v>
      </c>
      <c r="Z40" s="192" t="n">
        <v>4.107</v>
      </c>
      <c r="AA40" s="192" t="n">
        <v>0.011</v>
      </c>
      <c r="AB40" s="192" t="n">
        <v>0.129</v>
      </c>
      <c r="AC40" s="195" t="n">
        <v>4.834</v>
      </c>
      <c r="AD40" s="196" t="n">
        <v>0.462999999999999</v>
      </c>
      <c r="AE40" s="197" t="n">
        <v>1.358</v>
      </c>
      <c r="AF40" s="198" t="n">
        <v>0.904</v>
      </c>
      <c r="AG40" s="90"/>
      <c r="AH40" s="90"/>
      <c r="AI40" s="90"/>
      <c r="AJ40" s="90"/>
      <c r="AK40" s="90"/>
      <c r="AL40" s="90"/>
      <c r="AM40" s="90"/>
      <c r="AN40" s="90"/>
      <c r="AO40" s="90"/>
      <c r="AP40" s="90"/>
      <c r="AQ40" s="199"/>
      <c r="AR40" s="199"/>
      <c r="AS40" s="199"/>
      <c r="AT40" s="199"/>
      <c r="AU40" s="199"/>
      <c r="AV40" s="199"/>
      <c r="AW40" s="199"/>
      <c r="AX40" s="199"/>
      <c r="AY40" s="199"/>
      <c r="AZ40" s="199"/>
      <c r="BA40" s="199"/>
      <c r="BB40" s="199"/>
      <c r="BC40" s="199"/>
      <c r="BD40" s="199"/>
      <c r="BE40" s="199"/>
      <c r="BF40" s="199"/>
      <c r="BG40" s="199"/>
      <c r="BH40" s="199"/>
      <c r="BI40" s="199"/>
      <c r="BJ40" s="199"/>
      <c r="BK40" s="199"/>
      <c r="BL40" s="199"/>
      <c r="BM40" s="199"/>
      <c r="BN40" s="199"/>
      <c r="BO40" s="199"/>
      <c r="BP40" s="199"/>
      <c r="BQ40" s="199"/>
      <c r="BR40" s="199"/>
      <c r="BS40" s="199"/>
      <c r="BT40" s="199"/>
      <c r="BU40" s="199"/>
      <c r="BV40" s="199"/>
      <c r="BW40" s="199"/>
      <c r="BX40" s="199"/>
      <c r="BY40" s="199"/>
      <c r="BZ40" s="199"/>
      <c r="CA40" s="199"/>
      <c r="CB40" s="199"/>
      <c r="CC40" s="199"/>
      <c r="CD40" s="199"/>
      <c r="CE40" s="199"/>
      <c r="CF40" s="199"/>
      <c r="CG40" s="199"/>
      <c r="CH40" s="199"/>
      <c r="CI40" s="199"/>
      <c r="CJ40" s="199"/>
      <c r="CK40" s="199"/>
      <c r="CL40" s="199"/>
      <c r="CM40" s="199"/>
      <c r="CN40" s="199"/>
      <c r="CO40" s="199"/>
      <c r="CP40" s="199"/>
      <c r="CQ40" s="199"/>
      <c r="CR40" s="199"/>
      <c r="CS40" s="199"/>
      <c r="CT40" s="199"/>
      <c r="CU40" s="199"/>
      <c r="CV40" s="199"/>
      <c r="CW40" s="199"/>
      <c r="CX40" s="199"/>
      <c r="CY40" s="199"/>
      <c r="CZ40" s="199"/>
      <c r="DA40" s="199"/>
      <c r="DB40" s="199"/>
      <c r="DC40" s="199"/>
      <c r="DD40" s="199"/>
      <c r="DE40" s="199"/>
      <c r="DF40" s="199"/>
      <c r="DG40" s="199"/>
      <c r="DH40" s="199"/>
      <c r="DI40" s="199"/>
      <c r="DJ40" s="199"/>
      <c r="DK40" s="199"/>
      <c r="DL40" s="199"/>
      <c r="DM40" s="199"/>
      <c r="DN40" s="199"/>
      <c r="DO40" s="199"/>
      <c r="DP40" s="199"/>
      <c r="DQ40" s="199"/>
      <c r="DR40" s="199"/>
      <c r="DS40" s="199"/>
      <c r="DT40" s="199"/>
      <c r="DU40" s="199"/>
      <c r="DV40" s="199"/>
      <c r="DW40" s="199"/>
      <c r="DX40" s="199"/>
      <c r="DY40" s="199"/>
      <c r="DZ40" s="199"/>
      <c r="EA40" s="199"/>
      <c r="EB40" s="199"/>
      <c r="EC40" s="199"/>
      <c r="ED40" s="199"/>
      <c r="EE40" s="199"/>
      <c r="EF40" s="199"/>
      <c r="EG40" s="199"/>
      <c r="EH40" s="199"/>
      <c r="EI40" s="199"/>
      <c r="EJ40" s="199"/>
      <c r="EK40" s="199"/>
      <c r="EL40" s="199"/>
      <c r="EM40" s="199"/>
      <c r="EN40" s="199"/>
    </row>
    <row r="41" customFormat="false" ht="15" hidden="false" customHeight="true" outlineLevel="0" collapsed="false">
      <c r="A41" s="183" t="s">
        <v>140</v>
      </c>
      <c r="B41" s="184" t="s">
        <v>121</v>
      </c>
      <c r="C41" s="185" t="n">
        <v>68.08</v>
      </c>
      <c r="D41" s="185" t="n">
        <v>64.93</v>
      </c>
      <c r="E41" s="186" t="n">
        <v>0.69</v>
      </c>
      <c r="F41" s="187" t="n">
        <v>8539.52</v>
      </c>
      <c r="G41" s="188" t="s">
        <v>110</v>
      </c>
      <c r="H41" s="189" t="s">
        <v>114</v>
      </c>
      <c r="I41" s="190" t="n">
        <v>12.5673</v>
      </c>
      <c r="J41" s="191" t="n">
        <v>0.678</v>
      </c>
      <c r="K41" s="192" t="n">
        <v>1.574</v>
      </c>
      <c r="L41" s="192" t="n">
        <v>0.165</v>
      </c>
      <c r="M41" s="192" t="n">
        <v>0.001</v>
      </c>
      <c r="N41" s="192" t="n">
        <v>0.055</v>
      </c>
      <c r="O41" s="192" t="n">
        <v>0.589</v>
      </c>
      <c r="P41" s="193" t="n">
        <v>3.062</v>
      </c>
      <c r="Q41" s="191" t="n">
        <v>0.232</v>
      </c>
      <c r="R41" s="192" t="n">
        <v>1.505</v>
      </c>
      <c r="S41" s="192" t="n">
        <v>0.185</v>
      </c>
      <c r="T41" s="192" t="n">
        <v>0.006</v>
      </c>
      <c r="U41" s="192" t="n">
        <v>0.055</v>
      </c>
      <c r="V41" s="192" t="n">
        <v>0.662</v>
      </c>
      <c r="W41" s="194" t="n">
        <v>2.645</v>
      </c>
      <c r="X41" s="191" t="n">
        <v>0.678</v>
      </c>
      <c r="Y41" s="192" t="n">
        <v>1.812</v>
      </c>
      <c r="Z41" s="192" t="n">
        <v>10.53</v>
      </c>
      <c r="AA41" s="192" t="n">
        <v>0.044</v>
      </c>
      <c r="AB41" s="192" t="n">
        <v>0.055</v>
      </c>
      <c r="AC41" s="195" t="n">
        <v>13.12</v>
      </c>
      <c r="AD41" s="196" t="n">
        <v>10.475</v>
      </c>
      <c r="AE41" s="197" t="n">
        <v>0.822</v>
      </c>
      <c r="AF41" s="198" t="n">
        <v>0.202</v>
      </c>
      <c r="AG41" s="90"/>
      <c r="AH41" s="90"/>
      <c r="AI41" s="90"/>
      <c r="AJ41" s="90"/>
      <c r="AK41" s="90"/>
      <c r="AL41" s="90"/>
      <c r="AM41" s="90"/>
      <c r="AN41" s="90"/>
      <c r="AO41" s="90"/>
      <c r="AP41" s="90"/>
      <c r="AQ41" s="199"/>
      <c r="AR41" s="199"/>
      <c r="AS41" s="199"/>
      <c r="AT41" s="199"/>
      <c r="AU41" s="199"/>
      <c r="AV41" s="199"/>
      <c r="AW41" s="199"/>
      <c r="AX41" s="199"/>
      <c r="AY41" s="199"/>
      <c r="AZ41" s="199"/>
      <c r="BA41" s="199"/>
      <c r="BB41" s="199"/>
      <c r="BC41" s="199"/>
      <c r="BD41" s="199"/>
      <c r="BE41" s="199"/>
      <c r="BF41" s="199"/>
      <c r="BG41" s="199"/>
      <c r="BH41" s="199"/>
      <c r="BI41" s="199"/>
      <c r="BJ41" s="199"/>
      <c r="BK41" s="199"/>
      <c r="BL41" s="199"/>
      <c r="BM41" s="199"/>
      <c r="BN41" s="199"/>
      <c r="BO41" s="199"/>
      <c r="BP41" s="199"/>
      <c r="BQ41" s="199"/>
      <c r="BR41" s="199"/>
      <c r="BS41" s="199"/>
      <c r="BT41" s="199"/>
      <c r="BU41" s="199"/>
      <c r="BV41" s="199"/>
      <c r="BW41" s="199"/>
      <c r="BX41" s="199"/>
      <c r="BY41" s="199"/>
      <c r="BZ41" s="199"/>
      <c r="CA41" s="199"/>
      <c r="CB41" s="199"/>
      <c r="CC41" s="199"/>
      <c r="CD41" s="199"/>
      <c r="CE41" s="199"/>
      <c r="CF41" s="199"/>
      <c r="CG41" s="199"/>
      <c r="CH41" s="199"/>
      <c r="CI41" s="199"/>
      <c r="CJ41" s="199"/>
      <c r="CK41" s="199"/>
      <c r="CL41" s="199"/>
      <c r="CM41" s="199"/>
      <c r="CN41" s="199"/>
      <c r="CO41" s="199"/>
      <c r="CP41" s="199"/>
      <c r="CQ41" s="199"/>
      <c r="CR41" s="199"/>
      <c r="CS41" s="199"/>
      <c r="CT41" s="199"/>
      <c r="CU41" s="199"/>
      <c r="CV41" s="199"/>
      <c r="CW41" s="199"/>
      <c r="CX41" s="199"/>
      <c r="CY41" s="199"/>
      <c r="CZ41" s="199"/>
      <c r="DA41" s="199"/>
      <c r="DB41" s="199"/>
      <c r="DC41" s="199"/>
      <c r="DD41" s="199"/>
      <c r="DE41" s="199"/>
      <c r="DF41" s="199"/>
      <c r="DG41" s="199"/>
      <c r="DH41" s="199"/>
      <c r="DI41" s="199"/>
      <c r="DJ41" s="199"/>
      <c r="DK41" s="199"/>
      <c r="DL41" s="199"/>
      <c r="DM41" s="199"/>
      <c r="DN41" s="199"/>
      <c r="DO41" s="199"/>
      <c r="DP41" s="199"/>
      <c r="DQ41" s="199"/>
      <c r="DR41" s="199"/>
      <c r="DS41" s="199"/>
      <c r="DT41" s="199"/>
      <c r="DU41" s="199"/>
      <c r="DV41" s="199"/>
      <c r="DW41" s="199"/>
      <c r="DX41" s="199"/>
      <c r="DY41" s="199"/>
      <c r="DZ41" s="199"/>
      <c r="EA41" s="199"/>
      <c r="EB41" s="199"/>
      <c r="EC41" s="199"/>
      <c r="ED41" s="199"/>
      <c r="EE41" s="199"/>
      <c r="EF41" s="199"/>
      <c r="EG41" s="199"/>
      <c r="EH41" s="199"/>
      <c r="EI41" s="199"/>
      <c r="EJ41" s="199"/>
      <c r="EK41" s="199"/>
      <c r="EL41" s="199"/>
      <c r="EM41" s="199"/>
      <c r="EN41" s="199"/>
    </row>
    <row r="42" customFormat="false" ht="15" hidden="false" customHeight="true" outlineLevel="0" collapsed="false">
      <c r="A42" s="183" t="s">
        <v>141</v>
      </c>
      <c r="B42" s="184" t="s">
        <v>121</v>
      </c>
      <c r="C42" s="185" t="n">
        <v>73.99</v>
      </c>
      <c r="D42" s="185" t="n">
        <v>75.29</v>
      </c>
      <c r="E42" s="186" t="n">
        <v>0.78</v>
      </c>
      <c r="F42" s="187" t="n">
        <v>16469</v>
      </c>
      <c r="G42" s="188" t="s">
        <v>109</v>
      </c>
      <c r="H42" s="189" t="s">
        <v>116</v>
      </c>
      <c r="I42" s="190" t="n">
        <v>3.19438</v>
      </c>
      <c r="J42" s="191" t="n">
        <v>1.01</v>
      </c>
      <c r="K42" s="192" t="n">
        <v>0.093</v>
      </c>
      <c r="L42" s="192" t="n">
        <v>0.733</v>
      </c>
      <c r="M42" s="192" t="n">
        <v>0.002</v>
      </c>
      <c r="N42" s="192" t="n">
        <v>0.033</v>
      </c>
      <c r="O42" s="192" t="n">
        <v>2.31</v>
      </c>
      <c r="P42" s="193" t="n">
        <v>4.18</v>
      </c>
      <c r="Q42" s="191" t="n">
        <v>1.324</v>
      </c>
      <c r="R42" s="192" t="n">
        <v>0.302</v>
      </c>
      <c r="S42" s="192" t="n">
        <v>0.707</v>
      </c>
      <c r="T42" s="192" t="n">
        <v>0.246</v>
      </c>
      <c r="U42" s="192" t="n">
        <v>0.033</v>
      </c>
      <c r="V42" s="192" t="n">
        <v>2.062</v>
      </c>
      <c r="W42" s="194" t="n">
        <v>4.675</v>
      </c>
      <c r="X42" s="191" t="n">
        <v>1.01</v>
      </c>
      <c r="Y42" s="192" t="n">
        <v>0.339</v>
      </c>
      <c r="Z42" s="192" t="n">
        <v>1.103</v>
      </c>
      <c r="AA42" s="192" t="n">
        <v>0</v>
      </c>
      <c r="AB42" s="192" t="n">
        <v>0.033</v>
      </c>
      <c r="AC42" s="195" t="n">
        <v>2.485</v>
      </c>
      <c r="AD42" s="196" t="n">
        <v>-2.19</v>
      </c>
      <c r="AE42" s="197" t="n">
        <v>1.453</v>
      </c>
      <c r="AF42" s="198" t="n">
        <v>1.881</v>
      </c>
      <c r="AG42" s="90"/>
      <c r="AH42" s="90"/>
      <c r="AI42" s="90"/>
      <c r="AJ42" s="90"/>
      <c r="AK42" s="90"/>
      <c r="AL42" s="90"/>
      <c r="AM42" s="90"/>
      <c r="AN42" s="90"/>
      <c r="AO42" s="90"/>
      <c r="AP42" s="90"/>
      <c r="AQ42" s="199"/>
      <c r="AR42" s="199"/>
      <c r="AS42" s="199"/>
      <c r="AT42" s="199"/>
      <c r="AU42" s="199"/>
      <c r="AV42" s="199"/>
      <c r="AW42" s="199"/>
      <c r="AX42" s="199"/>
      <c r="AY42" s="199"/>
      <c r="AZ42" s="199"/>
      <c r="BA42" s="199"/>
      <c r="BB42" s="199"/>
      <c r="BC42" s="199"/>
      <c r="BD42" s="199"/>
      <c r="BE42" s="199"/>
      <c r="BF42" s="199"/>
      <c r="BG42" s="199"/>
      <c r="BH42" s="199"/>
      <c r="BI42" s="199"/>
      <c r="BJ42" s="199"/>
      <c r="BK42" s="199"/>
      <c r="BL42" s="199"/>
      <c r="BM42" s="199"/>
      <c r="BN42" s="199"/>
      <c r="BO42" s="199"/>
      <c r="BP42" s="199"/>
      <c r="BQ42" s="199"/>
      <c r="BR42" s="199"/>
      <c r="BS42" s="199"/>
      <c r="BT42" s="199"/>
      <c r="BU42" s="199"/>
      <c r="BV42" s="199"/>
      <c r="BW42" s="199"/>
      <c r="BX42" s="199"/>
      <c r="BY42" s="199"/>
      <c r="BZ42" s="199"/>
      <c r="CA42" s="199"/>
      <c r="CB42" s="199"/>
      <c r="CC42" s="199"/>
      <c r="CD42" s="199"/>
      <c r="CE42" s="199"/>
      <c r="CF42" s="199"/>
      <c r="CG42" s="199"/>
      <c r="CH42" s="199"/>
      <c r="CI42" s="199"/>
      <c r="CJ42" s="199"/>
      <c r="CK42" s="199"/>
      <c r="CL42" s="199"/>
      <c r="CM42" s="199"/>
      <c r="CN42" s="199"/>
      <c r="CO42" s="199"/>
      <c r="CP42" s="199"/>
      <c r="CQ42" s="199"/>
      <c r="CR42" s="199"/>
      <c r="CS42" s="199"/>
      <c r="CT42" s="199"/>
      <c r="CU42" s="199"/>
      <c r="CV42" s="199"/>
      <c r="CW42" s="199"/>
      <c r="CX42" s="199"/>
      <c r="CY42" s="199"/>
      <c r="CZ42" s="199"/>
      <c r="DA42" s="199"/>
      <c r="DB42" s="199"/>
      <c r="DC42" s="199"/>
      <c r="DD42" s="199"/>
      <c r="DE42" s="199"/>
      <c r="DF42" s="199"/>
      <c r="DG42" s="199"/>
      <c r="DH42" s="199"/>
      <c r="DI42" s="199"/>
      <c r="DJ42" s="199"/>
      <c r="DK42" s="199"/>
      <c r="DL42" s="199"/>
      <c r="DM42" s="199"/>
      <c r="DN42" s="199"/>
      <c r="DO42" s="199"/>
      <c r="DP42" s="199"/>
      <c r="DQ42" s="199"/>
      <c r="DR42" s="199"/>
      <c r="DS42" s="199"/>
      <c r="DT42" s="199"/>
      <c r="DU42" s="199"/>
      <c r="DV42" s="199"/>
      <c r="DW42" s="199"/>
      <c r="DX42" s="199"/>
      <c r="DY42" s="199"/>
      <c r="DZ42" s="199"/>
      <c r="EA42" s="199"/>
      <c r="EB42" s="199"/>
      <c r="EC42" s="199"/>
      <c r="ED42" s="199"/>
      <c r="EE42" s="199"/>
      <c r="EF42" s="199"/>
      <c r="EG42" s="199"/>
      <c r="EH42" s="199"/>
      <c r="EI42" s="199"/>
      <c r="EJ42" s="199"/>
      <c r="EK42" s="199"/>
      <c r="EL42" s="199"/>
      <c r="EM42" s="199"/>
      <c r="EN42" s="199"/>
    </row>
    <row r="43" customFormat="false" ht="15" hidden="false" customHeight="true" outlineLevel="0" collapsed="false">
      <c r="A43" s="183" t="s">
        <v>142</v>
      </c>
      <c r="B43" s="184" t="s">
        <v>121</v>
      </c>
      <c r="C43" s="185" t="n">
        <v>63.44</v>
      </c>
      <c r="D43" s="185" t="n">
        <v>65.91</v>
      </c>
      <c r="E43" s="186" t="n">
        <v>0.71</v>
      </c>
      <c r="F43" s="187" t="n">
        <v>16048.8</v>
      </c>
      <c r="G43" s="188" t="s">
        <v>103</v>
      </c>
      <c r="H43" s="189" t="s">
        <v>116</v>
      </c>
      <c r="I43" s="190" t="n">
        <v>2.71969</v>
      </c>
      <c r="J43" s="191" t="n">
        <v>0.063</v>
      </c>
      <c r="K43" s="192" t="n">
        <v>0.356</v>
      </c>
      <c r="L43" s="192" t="n">
        <v>0.127</v>
      </c>
      <c r="M43" s="192" t="n">
        <v>0</v>
      </c>
      <c r="N43" s="192" t="n">
        <v>0.024</v>
      </c>
      <c r="O43" s="192" t="n">
        <v>0.715</v>
      </c>
      <c r="P43" s="193" t="n">
        <v>1.284</v>
      </c>
      <c r="Q43" s="191" t="n">
        <v>0.24</v>
      </c>
      <c r="R43" s="192" t="n">
        <v>0.229</v>
      </c>
      <c r="S43" s="192" t="n">
        <v>0.221</v>
      </c>
      <c r="T43" s="192" t="n">
        <v>0.006</v>
      </c>
      <c r="U43" s="192" t="n">
        <v>0.024</v>
      </c>
      <c r="V43" s="192" t="n">
        <v>1.361</v>
      </c>
      <c r="W43" s="194" t="n">
        <v>2.081</v>
      </c>
      <c r="X43" s="191" t="n">
        <v>0.063</v>
      </c>
      <c r="Y43" s="192" t="n">
        <v>1.827</v>
      </c>
      <c r="Z43" s="192" t="n">
        <v>0.633</v>
      </c>
      <c r="AA43" s="192" t="n">
        <v>0.2</v>
      </c>
      <c r="AB43" s="192" t="n">
        <v>0.024</v>
      </c>
      <c r="AC43" s="195" t="n">
        <v>2.746</v>
      </c>
      <c r="AD43" s="196" t="n">
        <v>0.665</v>
      </c>
      <c r="AE43" s="197" t="n">
        <v>0.647</v>
      </c>
      <c r="AF43" s="198" t="n">
        <v>0.758</v>
      </c>
      <c r="AG43" s="90"/>
      <c r="AH43" s="90"/>
      <c r="AI43" s="90"/>
      <c r="AJ43" s="90"/>
      <c r="AK43" s="90"/>
      <c r="AL43" s="90"/>
      <c r="AM43" s="90"/>
      <c r="AN43" s="90"/>
      <c r="AO43" s="90"/>
      <c r="AP43" s="90"/>
      <c r="AQ43" s="199"/>
      <c r="AR43" s="199"/>
      <c r="AS43" s="199"/>
      <c r="AT43" s="199"/>
      <c r="AU43" s="199"/>
      <c r="AV43" s="199"/>
      <c r="AW43" s="199"/>
      <c r="AX43" s="199"/>
      <c r="AY43" s="199"/>
      <c r="AZ43" s="199"/>
      <c r="BA43" s="199"/>
      <c r="BB43" s="199"/>
      <c r="BC43" s="199"/>
      <c r="BD43" s="199"/>
      <c r="BE43" s="199"/>
      <c r="BF43" s="199"/>
      <c r="BG43" s="199"/>
      <c r="BH43" s="199"/>
      <c r="BI43" s="199"/>
      <c r="BJ43" s="199"/>
      <c r="BK43" s="199"/>
      <c r="BL43" s="199"/>
      <c r="BM43" s="199"/>
      <c r="BN43" s="199"/>
      <c r="BO43" s="199"/>
      <c r="BP43" s="199"/>
      <c r="BQ43" s="199"/>
      <c r="BR43" s="199"/>
      <c r="BS43" s="199"/>
      <c r="BT43" s="199"/>
      <c r="BU43" s="199"/>
      <c r="BV43" s="199"/>
      <c r="BW43" s="199"/>
      <c r="BX43" s="199"/>
      <c r="BY43" s="199"/>
      <c r="BZ43" s="199"/>
      <c r="CA43" s="199"/>
      <c r="CB43" s="199"/>
      <c r="CC43" s="199"/>
      <c r="CD43" s="199"/>
      <c r="CE43" s="199"/>
      <c r="CF43" s="199"/>
      <c r="CG43" s="199"/>
      <c r="CH43" s="199"/>
      <c r="CI43" s="199"/>
      <c r="CJ43" s="199"/>
      <c r="CK43" s="199"/>
      <c r="CL43" s="199"/>
      <c r="CM43" s="199"/>
      <c r="CN43" s="199"/>
      <c r="CO43" s="199"/>
      <c r="CP43" s="199"/>
      <c r="CQ43" s="199"/>
      <c r="CR43" s="199"/>
      <c r="CS43" s="199"/>
      <c r="CT43" s="199"/>
      <c r="CU43" s="199"/>
      <c r="CV43" s="199"/>
      <c r="CW43" s="199"/>
      <c r="CX43" s="199"/>
      <c r="CY43" s="199"/>
      <c r="CZ43" s="199"/>
      <c r="DA43" s="199"/>
      <c r="DB43" s="199"/>
      <c r="DC43" s="199"/>
      <c r="DD43" s="199"/>
      <c r="DE43" s="199"/>
      <c r="DF43" s="199"/>
      <c r="DG43" s="199"/>
      <c r="DH43" s="199"/>
      <c r="DI43" s="199"/>
      <c r="DJ43" s="199"/>
      <c r="DK43" s="199"/>
      <c r="DL43" s="199"/>
      <c r="DM43" s="199"/>
      <c r="DN43" s="199"/>
      <c r="DO43" s="199"/>
      <c r="DP43" s="199"/>
      <c r="DQ43" s="199"/>
      <c r="DR43" s="199"/>
      <c r="DS43" s="199"/>
      <c r="DT43" s="199"/>
      <c r="DU43" s="199"/>
      <c r="DV43" s="199"/>
      <c r="DW43" s="199"/>
      <c r="DX43" s="199"/>
      <c r="DY43" s="199"/>
      <c r="DZ43" s="199"/>
      <c r="EA43" s="199"/>
      <c r="EB43" s="199"/>
      <c r="EC43" s="199"/>
      <c r="ED43" s="199"/>
      <c r="EE43" s="199"/>
      <c r="EF43" s="199"/>
      <c r="EG43" s="199"/>
      <c r="EH43" s="199"/>
      <c r="EI43" s="199"/>
      <c r="EJ43" s="199"/>
      <c r="EK43" s="199"/>
      <c r="EL43" s="199"/>
      <c r="EM43" s="199"/>
      <c r="EN43" s="199"/>
    </row>
    <row r="44" customFormat="false" ht="15" hidden="false" customHeight="true" outlineLevel="0" collapsed="false">
      <c r="A44" s="183" t="s">
        <v>143</v>
      </c>
      <c r="B44" s="184" t="s">
        <v>121</v>
      </c>
      <c r="C44" s="185" t="n">
        <v>73.78</v>
      </c>
      <c r="D44" s="185" t="n">
        <v>73.43</v>
      </c>
      <c r="E44" s="186" t="n">
        <v>0.76</v>
      </c>
      <c r="F44" s="187" t="n">
        <v>16617.7</v>
      </c>
      <c r="G44" s="188" t="s">
        <v>110</v>
      </c>
      <c r="H44" s="189" t="s">
        <v>116</v>
      </c>
      <c r="I44" s="190" t="n">
        <v>217.637</v>
      </c>
      <c r="J44" s="191" t="n">
        <v>0.785</v>
      </c>
      <c r="K44" s="192" t="n">
        <v>0.808</v>
      </c>
      <c r="L44" s="192" t="n">
        <v>0.797</v>
      </c>
      <c r="M44" s="192" t="n">
        <v>0.048</v>
      </c>
      <c r="N44" s="192" t="n">
        <v>0.092</v>
      </c>
      <c r="O44" s="192" t="n">
        <v>0.713</v>
      </c>
      <c r="P44" s="193" t="n">
        <v>3.243</v>
      </c>
      <c r="Q44" s="191" t="n">
        <v>0.418</v>
      </c>
      <c r="R44" s="192" t="n">
        <v>0.612</v>
      </c>
      <c r="S44" s="192" t="n">
        <v>0.434</v>
      </c>
      <c r="T44" s="192" t="n">
        <v>0.058</v>
      </c>
      <c r="U44" s="192" t="n">
        <v>0.092</v>
      </c>
      <c r="V44" s="192" t="n">
        <v>0.775</v>
      </c>
      <c r="W44" s="194" t="n">
        <v>2.389</v>
      </c>
      <c r="X44" s="191" t="n">
        <v>0.785</v>
      </c>
      <c r="Y44" s="192" t="n">
        <v>0.808</v>
      </c>
      <c r="Z44" s="192" t="n">
        <v>6.209</v>
      </c>
      <c r="AA44" s="192" t="n">
        <v>0.155</v>
      </c>
      <c r="AB44" s="192" t="n">
        <v>0.092</v>
      </c>
      <c r="AC44" s="195" t="n">
        <v>8.05</v>
      </c>
      <c r="AD44" s="196" t="n">
        <v>5.661</v>
      </c>
      <c r="AE44" s="197" t="n">
        <v>0.742</v>
      </c>
      <c r="AF44" s="198" t="n">
        <v>0.297</v>
      </c>
      <c r="AG44" s="90"/>
      <c r="AH44" s="90"/>
      <c r="AI44" s="90"/>
      <c r="AJ44" s="90"/>
      <c r="AK44" s="90"/>
      <c r="AL44" s="90"/>
      <c r="AM44" s="90"/>
      <c r="AN44" s="90"/>
      <c r="AO44" s="90"/>
      <c r="AP44" s="90"/>
      <c r="AQ44" s="199"/>
      <c r="AR44" s="199"/>
      <c r="AS44" s="199"/>
      <c r="AT44" s="199"/>
      <c r="AU44" s="199"/>
      <c r="AV44" s="199"/>
      <c r="AW44" s="199"/>
      <c r="AX44" s="199"/>
      <c r="AY44" s="199"/>
      <c r="AZ44" s="199"/>
      <c r="BA44" s="199"/>
      <c r="BB44" s="199"/>
      <c r="BC44" s="199"/>
      <c r="BD44" s="199"/>
      <c r="BE44" s="199"/>
      <c r="BF44" s="199"/>
      <c r="BG44" s="199"/>
      <c r="BH44" s="199"/>
      <c r="BI44" s="199"/>
      <c r="BJ44" s="199"/>
      <c r="BK44" s="199"/>
      <c r="BL44" s="199"/>
      <c r="BM44" s="199"/>
      <c r="BN44" s="199"/>
      <c r="BO44" s="199"/>
      <c r="BP44" s="199"/>
      <c r="BQ44" s="199"/>
      <c r="BR44" s="199"/>
      <c r="BS44" s="199"/>
      <c r="BT44" s="199"/>
      <c r="BU44" s="199"/>
      <c r="BV44" s="199"/>
      <c r="BW44" s="199"/>
      <c r="BX44" s="199"/>
      <c r="BY44" s="199"/>
      <c r="BZ44" s="199"/>
      <c r="CA44" s="199"/>
      <c r="CB44" s="199"/>
      <c r="CC44" s="199"/>
      <c r="CD44" s="199"/>
      <c r="CE44" s="199"/>
      <c r="CF44" s="199"/>
      <c r="CG44" s="199"/>
      <c r="CH44" s="199"/>
      <c r="CI44" s="199"/>
      <c r="CJ44" s="199"/>
      <c r="CK44" s="199"/>
      <c r="CL44" s="199"/>
      <c r="CM44" s="199"/>
      <c r="CN44" s="199"/>
      <c r="CO44" s="199"/>
      <c r="CP44" s="199"/>
      <c r="CQ44" s="199"/>
      <c r="CR44" s="199"/>
      <c r="CS44" s="199"/>
      <c r="CT44" s="199"/>
      <c r="CU44" s="199"/>
      <c r="CV44" s="199"/>
      <c r="CW44" s="199"/>
      <c r="CX44" s="199"/>
      <c r="CY44" s="199"/>
      <c r="CZ44" s="199"/>
      <c r="DA44" s="199"/>
      <c r="DB44" s="199"/>
      <c r="DC44" s="199"/>
      <c r="DD44" s="199"/>
      <c r="DE44" s="199"/>
      <c r="DF44" s="199"/>
      <c r="DG44" s="199"/>
      <c r="DH44" s="199"/>
      <c r="DI44" s="199"/>
      <c r="DJ44" s="199"/>
      <c r="DK44" s="199"/>
      <c r="DL44" s="199"/>
      <c r="DM44" s="199"/>
      <c r="DN44" s="199"/>
      <c r="DO44" s="199"/>
      <c r="DP44" s="199"/>
      <c r="DQ44" s="199"/>
      <c r="DR44" s="199"/>
      <c r="DS44" s="199"/>
      <c r="DT44" s="199"/>
      <c r="DU44" s="199"/>
      <c r="DV44" s="199"/>
      <c r="DW44" s="199"/>
      <c r="DX44" s="199"/>
      <c r="DY44" s="199"/>
      <c r="DZ44" s="199"/>
      <c r="EA44" s="199"/>
      <c r="EB44" s="199"/>
      <c r="EC44" s="199"/>
      <c r="ED44" s="199"/>
      <c r="EE44" s="199"/>
      <c r="EF44" s="199"/>
      <c r="EG44" s="199"/>
      <c r="EH44" s="199"/>
      <c r="EI44" s="199"/>
      <c r="EJ44" s="199"/>
      <c r="EK44" s="199"/>
      <c r="EL44" s="199"/>
      <c r="EM44" s="199"/>
      <c r="EN44" s="199"/>
    </row>
    <row r="45" customFormat="false" ht="15" hidden="false" customHeight="true" outlineLevel="0" collapsed="false">
      <c r="A45" s="183" t="s">
        <v>144</v>
      </c>
      <c r="B45" s="184" t="s">
        <v>121</v>
      </c>
      <c r="C45" s="185" t="n">
        <v>75.54</v>
      </c>
      <c r="D45" s="185" t="n">
        <v>74.36</v>
      </c>
      <c r="E45" s="186" t="n">
        <v>0.8</v>
      </c>
      <c r="F45" s="187" t="n">
        <v>28719.6</v>
      </c>
      <c r="G45" s="188" t="s">
        <v>106</v>
      </c>
      <c r="H45" s="189" t="s">
        <v>116</v>
      </c>
      <c r="I45" s="190" t="n">
        <v>6.61862</v>
      </c>
      <c r="J45" s="191" t="n">
        <v>1.829</v>
      </c>
      <c r="K45" s="192" t="n">
        <v>0.058</v>
      </c>
      <c r="L45" s="192" t="n">
        <v>0.513</v>
      </c>
      <c r="M45" s="192" t="n">
        <v>0.007</v>
      </c>
      <c r="N45" s="192" t="n">
        <v>0.243</v>
      </c>
      <c r="O45" s="192" t="n">
        <v>1.712</v>
      </c>
      <c r="P45" s="193" t="n">
        <v>4.363</v>
      </c>
      <c r="Q45" s="191" t="n">
        <v>1.248</v>
      </c>
      <c r="R45" s="192" t="n">
        <v>0.184</v>
      </c>
      <c r="S45" s="192" t="n">
        <v>0.571</v>
      </c>
      <c r="T45" s="192" t="n">
        <v>0.066</v>
      </c>
      <c r="U45" s="192" t="n">
        <v>0.243</v>
      </c>
      <c r="V45" s="192" t="n">
        <v>1.868</v>
      </c>
      <c r="W45" s="194" t="n">
        <v>4.179</v>
      </c>
      <c r="X45" s="191" t="n">
        <v>1.829</v>
      </c>
      <c r="Y45" s="192" t="n">
        <v>0.178</v>
      </c>
      <c r="Z45" s="192" t="n">
        <v>1.189</v>
      </c>
      <c r="AA45" s="192" t="n">
        <v>0.138</v>
      </c>
      <c r="AB45" s="192" t="n">
        <v>0.243</v>
      </c>
      <c r="AC45" s="195" t="n">
        <v>3.577</v>
      </c>
      <c r="AD45" s="196" t="n">
        <v>-0.602</v>
      </c>
      <c r="AE45" s="197" t="n">
        <v>1.299</v>
      </c>
      <c r="AF45" s="198" t="n">
        <v>1.168</v>
      </c>
      <c r="AG45" s="90"/>
      <c r="AH45" s="90"/>
      <c r="AI45" s="90"/>
      <c r="AJ45" s="90"/>
      <c r="AK45" s="90"/>
      <c r="AL45" s="90"/>
      <c r="AM45" s="90"/>
      <c r="AN45" s="90"/>
      <c r="AO45" s="90"/>
      <c r="AP45" s="90"/>
      <c r="AQ45" s="199"/>
      <c r="AR45" s="199"/>
      <c r="AS45" s="199"/>
      <c r="AT45" s="199"/>
      <c r="AU45" s="199"/>
      <c r="AV45" s="199"/>
      <c r="AW45" s="199"/>
      <c r="AX45" s="199"/>
      <c r="AY45" s="199"/>
      <c r="AZ45" s="199"/>
      <c r="BA45" s="199"/>
      <c r="BB45" s="199"/>
      <c r="BC45" s="199"/>
      <c r="BD45" s="199"/>
      <c r="BE45" s="199"/>
      <c r="BF45" s="199"/>
      <c r="BG45" s="199"/>
      <c r="BH45" s="199"/>
      <c r="BI45" s="199"/>
      <c r="BJ45" s="199"/>
      <c r="BK45" s="199"/>
      <c r="BL45" s="199"/>
      <c r="BM45" s="199"/>
      <c r="BN45" s="199"/>
      <c r="BO45" s="199"/>
      <c r="BP45" s="199"/>
      <c r="BQ45" s="199"/>
      <c r="BR45" s="199"/>
      <c r="BS45" s="199"/>
      <c r="BT45" s="199"/>
      <c r="BU45" s="199"/>
      <c r="BV45" s="199"/>
      <c r="BW45" s="199"/>
      <c r="BX45" s="199"/>
      <c r="BY45" s="199"/>
      <c r="BZ45" s="199"/>
      <c r="CA45" s="199"/>
      <c r="CB45" s="199"/>
      <c r="CC45" s="199"/>
      <c r="CD45" s="199"/>
      <c r="CE45" s="199"/>
      <c r="CF45" s="199"/>
      <c r="CG45" s="199"/>
      <c r="CH45" s="199"/>
      <c r="CI45" s="199"/>
      <c r="CJ45" s="199"/>
      <c r="CK45" s="199"/>
      <c r="CL45" s="199"/>
      <c r="CM45" s="199"/>
      <c r="CN45" s="199"/>
      <c r="CO45" s="199"/>
      <c r="CP45" s="199"/>
      <c r="CQ45" s="199"/>
      <c r="CR45" s="199"/>
      <c r="CS45" s="199"/>
      <c r="CT45" s="199"/>
      <c r="CU45" s="199"/>
      <c r="CV45" s="199"/>
      <c r="CW45" s="199"/>
      <c r="CX45" s="199"/>
      <c r="CY45" s="199"/>
      <c r="CZ45" s="199"/>
      <c r="DA45" s="199"/>
      <c r="DB45" s="199"/>
      <c r="DC45" s="199"/>
      <c r="DD45" s="199"/>
      <c r="DE45" s="199"/>
      <c r="DF45" s="199"/>
      <c r="DG45" s="199"/>
      <c r="DH45" s="199"/>
      <c r="DI45" s="199"/>
      <c r="DJ45" s="199"/>
      <c r="DK45" s="199"/>
      <c r="DL45" s="199"/>
      <c r="DM45" s="199"/>
      <c r="DN45" s="199"/>
      <c r="DO45" s="199"/>
      <c r="DP45" s="199"/>
      <c r="DQ45" s="199"/>
      <c r="DR45" s="199"/>
      <c r="DS45" s="199"/>
      <c r="DT45" s="199"/>
      <c r="DU45" s="199"/>
      <c r="DV45" s="199"/>
      <c r="DW45" s="199"/>
      <c r="DX45" s="199"/>
      <c r="DY45" s="199"/>
      <c r="DZ45" s="199"/>
      <c r="EA45" s="199"/>
      <c r="EB45" s="199"/>
      <c r="EC45" s="199"/>
      <c r="ED45" s="199"/>
      <c r="EE45" s="199"/>
      <c r="EF45" s="199"/>
      <c r="EG45" s="199"/>
      <c r="EH45" s="199"/>
      <c r="EI45" s="199"/>
      <c r="EJ45" s="199"/>
      <c r="EK45" s="199"/>
      <c r="EL45" s="199"/>
      <c r="EM45" s="199"/>
      <c r="EN45" s="199"/>
    </row>
    <row r="46" customFormat="false" ht="15" hidden="false" customHeight="true" outlineLevel="0" collapsed="false">
      <c r="A46" s="183" t="s">
        <v>145</v>
      </c>
      <c r="B46" s="184" t="s">
        <v>121</v>
      </c>
      <c r="C46" s="185" t="n">
        <v>52.92</v>
      </c>
      <c r="D46" s="185" t="n">
        <v>59.77</v>
      </c>
      <c r="E46" s="186" t="n">
        <v>0.45</v>
      </c>
      <c r="F46" s="187" t="n">
        <v>2220.59</v>
      </c>
      <c r="G46" s="188" t="s">
        <v>103</v>
      </c>
      <c r="H46" s="189" t="s">
        <v>112</v>
      </c>
      <c r="I46" s="190" t="n">
        <v>23.8402</v>
      </c>
      <c r="J46" s="191" t="n">
        <v>0.33</v>
      </c>
      <c r="K46" s="192" t="n">
        <v>0.129</v>
      </c>
      <c r="L46" s="192" t="n">
        <v>0.277</v>
      </c>
      <c r="M46" s="192" t="n">
        <v>0.003</v>
      </c>
      <c r="N46" s="192" t="n">
        <v>0.051</v>
      </c>
      <c r="O46" s="192" t="n">
        <v>0.082</v>
      </c>
      <c r="P46" s="193" t="n">
        <v>0.872</v>
      </c>
      <c r="Q46" s="191" t="n">
        <v>0.317</v>
      </c>
      <c r="R46" s="192" t="n">
        <v>0.132</v>
      </c>
      <c r="S46" s="192" t="n">
        <v>0.278</v>
      </c>
      <c r="T46" s="192" t="n">
        <v>0.045</v>
      </c>
      <c r="U46" s="192" t="n">
        <v>0.051</v>
      </c>
      <c r="V46" s="192" t="n">
        <v>0.224</v>
      </c>
      <c r="W46" s="194" t="n">
        <v>1.046</v>
      </c>
      <c r="X46" s="191" t="n">
        <v>0.33</v>
      </c>
      <c r="Y46" s="192" t="n">
        <v>0.129</v>
      </c>
      <c r="Z46" s="192" t="n">
        <v>0.196</v>
      </c>
      <c r="AA46" s="192" t="n">
        <v>0.001</v>
      </c>
      <c r="AB46" s="192" t="n">
        <v>0.051</v>
      </c>
      <c r="AC46" s="195" t="n">
        <v>0.707</v>
      </c>
      <c r="AD46" s="196" t="n">
        <v>-0.339</v>
      </c>
      <c r="AE46" s="197" t="n">
        <v>0.325</v>
      </c>
      <c r="AF46" s="198" t="n">
        <v>1.479</v>
      </c>
      <c r="AG46" s="90"/>
      <c r="AH46" s="90"/>
      <c r="AI46" s="90"/>
      <c r="AJ46" s="90"/>
      <c r="AK46" s="90"/>
      <c r="AL46" s="90"/>
      <c r="AM46" s="90"/>
      <c r="AN46" s="90"/>
      <c r="AO46" s="90"/>
      <c r="AP46" s="90"/>
      <c r="AQ46" s="199"/>
      <c r="AR46" s="199"/>
      <c r="AS46" s="199"/>
      <c r="AT46" s="199"/>
      <c r="AU46" s="199"/>
      <c r="AV46" s="199"/>
      <c r="AW46" s="199"/>
      <c r="AX46" s="199"/>
      <c r="AY46" s="199"/>
      <c r="AZ46" s="199"/>
      <c r="BA46" s="199"/>
      <c r="BB46" s="199"/>
      <c r="BC46" s="199"/>
      <c r="BD46" s="199"/>
      <c r="BE46" s="199"/>
      <c r="BF46" s="199"/>
      <c r="BG46" s="199"/>
      <c r="BH46" s="199"/>
      <c r="BI46" s="199"/>
      <c r="BJ46" s="199"/>
      <c r="BK46" s="199"/>
      <c r="BL46" s="199"/>
      <c r="BM46" s="199"/>
      <c r="BN46" s="199"/>
      <c r="BO46" s="199"/>
      <c r="BP46" s="199"/>
      <c r="BQ46" s="199"/>
      <c r="BR46" s="199"/>
      <c r="BS46" s="199"/>
      <c r="BT46" s="199"/>
      <c r="BU46" s="199"/>
      <c r="BV46" s="199"/>
      <c r="BW46" s="199"/>
      <c r="BX46" s="199"/>
      <c r="BY46" s="199"/>
      <c r="BZ46" s="199"/>
      <c r="CA46" s="199"/>
      <c r="CB46" s="199"/>
      <c r="CC46" s="199"/>
      <c r="CD46" s="199"/>
      <c r="CE46" s="199"/>
      <c r="CF46" s="199"/>
      <c r="CG46" s="199"/>
      <c r="CH46" s="199"/>
      <c r="CI46" s="199"/>
      <c r="CJ46" s="199"/>
      <c r="CK46" s="199"/>
      <c r="CL46" s="199"/>
      <c r="CM46" s="199"/>
      <c r="CN46" s="199"/>
      <c r="CO46" s="199"/>
      <c r="CP46" s="199"/>
      <c r="CQ46" s="199"/>
      <c r="CR46" s="199"/>
      <c r="CS46" s="199"/>
      <c r="CT46" s="199"/>
      <c r="CU46" s="199"/>
      <c r="CV46" s="199"/>
      <c r="CW46" s="199"/>
      <c r="CX46" s="199"/>
      <c r="CY46" s="199"/>
      <c r="CZ46" s="199"/>
      <c r="DA46" s="199"/>
      <c r="DB46" s="199"/>
      <c r="DC46" s="199"/>
      <c r="DD46" s="199"/>
      <c r="DE46" s="199"/>
      <c r="DF46" s="199"/>
      <c r="DG46" s="199"/>
      <c r="DH46" s="199"/>
      <c r="DI46" s="199"/>
      <c r="DJ46" s="199"/>
      <c r="DK46" s="199"/>
      <c r="DL46" s="199"/>
      <c r="DM46" s="199"/>
      <c r="DN46" s="199"/>
      <c r="DO46" s="199"/>
      <c r="DP46" s="199"/>
      <c r="DQ46" s="199"/>
      <c r="DR46" s="199"/>
      <c r="DS46" s="199"/>
      <c r="DT46" s="199"/>
      <c r="DU46" s="199"/>
      <c r="DV46" s="199"/>
      <c r="DW46" s="199"/>
      <c r="DX46" s="199"/>
      <c r="DY46" s="199"/>
      <c r="DZ46" s="199"/>
      <c r="EA46" s="199"/>
      <c r="EB46" s="199"/>
      <c r="EC46" s="199"/>
      <c r="ED46" s="199"/>
      <c r="EE46" s="199"/>
      <c r="EF46" s="199"/>
      <c r="EG46" s="199"/>
      <c r="EH46" s="199"/>
      <c r="EI46" s="199"/>
      <c r="EJ46" s="199"/>
      <c r="EK46" s="199"/>
      <c r="EL46" s="199"/>
      <c r="EM46" s="199"/>
      <c r="EN46" s="199"/>
    </row>
    <row r="47" customFormat="false" ht="15" hidden="false" customHeight="true" outlineLevel="0" collapsed="false">
      <c r="A47" s="183" t="s">
        <v>146</v>
      </c>
      <c r="B47" s="184" t="s">
        <v>121</v>
      </c>
      <c r="C47" s="185" t="n">
        <v>56.08</v>
      </c>
      <c r="D47" s="185" t="n">
        <v>61.98</v>
      </c>
      <c r="E47" s="186" t="n">
        <v>0.42</v>
      </c>
      <c r="F47" s="187" t="n">
        <v>731.4</v>
      </c>
      <c r="G47" s="188" t="s">
        <v>103</v>
      </c>
      <c r="H47" s="189" t="s">
        <v>112</v>
      </c>
      <c r="I47" s="190" t="n">
        <v>13.5917</v>
      </c>
      <c r="J47" s="191" t="n">
        <v>0.191</v>
      </c>
      <c r="K47" s="192" t="n">
        <v>0.055</v>
      </c>
      <c r="L47" s="192" t="n">
        <v>0.204</v>
      </c>
      <c r="M47" s="192" t="n">
        <v>0.001</v>
      </c>
      <c r="N47" s="192" t="n">
        <v>0.042</v>
      </c>
      <c r="O47" s="192" t="n">
        <v>0.029</v>
      </c>
      <c r="P47" s="193" t="n">
        <v>0.521</v>
      </c>
      <c r="Q47" s="191" t="n">
        <v>0.2</v>
      </c>
      <c r="R47" s="192" t="n">
        <v>0.057</v>
      </c>
      <c r="S47" s="192" t="n">
        <v>0.205</v>
      </c>
      <c r="T47" s="192" t="n">
        <v>0.003</v>
      </c>
      <c r="U47" s="192" t="n">
        <v>0.042</v>
      </c>
      <c r="V47" s="192" t="n">
        <v>0.057</v>
      </c>
      <c r="W47" s="194" t="n">
        <v>0.564</v>
      </c>
      <c r="X47" s="191" t="n">
        <v>0.191</v>
      </c>
      <c r="Y47" s="192" t="n">
        <v>0.055</v>
      </c>
      <c r="Z47" s="192" t="n">
        <v>0.007</v>
      </c>
      <c r="AA47" s="192" t="n">
        <v>0.006</v>
      </c>
      <c r="AB47" s="192" t="n">
        <v>0.042</v>
      </c>
      <c r="AC47" s="195" t="n">
        <v>0.3</v>
      </c>
      <c r="AD47" s="196" t="n">
        <v>-0.264</v>
      </c>
      <c r="AE47" s="197" t="n">
        <v>0.175</v>
      </c>
      <c r="AF47" s="198" t="n">
        <v>1.88</v>
      </c>
      <c r="AG47" s="90"/>
      <c r="AH47" s="90"/>
      <c r="AI47" s="90"/>
      <c r="AJ47" s="90"/>
      <c r="AK47" s="90"/>
      <c r="AL47" s="90"/>
      <c r="AM47" s="90"/>
      <c r="AN47" s="90"/>
      <c r="AO47" s="90"/>
      <c r="AP47" s="90"/>
      <c r="AQ47" s="199"/>
      <c r="AR47" s="199"/>
      <c r="AS47" s="199"/>
      <c r="AT47" s="199"/>
      <c r="AU47" s="199"/>
      <c r="AV47" s="199"/>
      <c r="AW47" s="199"/>
      <c r="AX47" s="199"/>
      <c r="AY47" s="199"/>
      <c r="AZ47" s="199"/>
      <c r="BA47" s="199"/>
      <c r="BB47" s="199"/>
      <c r="BC47" s="199"/>
      <c r="BD47" s="199"/>
      <c r="BE47" s="199"/>
      <c r="BF47" s="199"/>
      <c r="BG47" s="199"/>
      <c r="BH47" s="199"/>
      <c r="BI47" s="199"/>
      <c r="BJ47" s="199"/>
      <c r="BK47" s="199"/>
      <c r="BL47" s="199"/>
      <c r="BM47" s="199"/>
      <c r="BN47" s="199"/>
      <c r="BO47" s="199"/>
      <c r="BP47" s="199"/>
      <c r="BQ47" s="199"/>
      <c r="BR47" s="199"/>
      <c r="BS47" s="199"/>
      <c r="BT47" s="199"/>
      <c r="BU47" s="199"/>
      <c r="BV47" s="199"/>
      <c r="BW47" s="199"/>
      <c r="BX47" s="199"/>
      <c r="BY47" s="199"/>
      <c r="BZ47" s="199"/>
      <c r="CA47" s="199"/>
      <c r="CB47" s="199"/>
      <c r="CC47" s="199"/>
      <c r="CD47" s="199"/>
      <c r="CE47" s="199"/>
      <c r="CF47" s="199"/>
      <c r="CG47" s="199"/>
      <c r="CH47" s="199"/>
      <c r="CI47" s="199"/>
      <c r="CJ47" s="199"/>
      <c r="CK47" s="199"/>
      <c r="CL47" s="199"/>
      <c r="CM47" s="199"/>
      <c r="CN47" s="199"/>
      <c r="CO47" s="199"/>
      <c r="CP47" s="199"/>
      <c r="CQ47" s="199"/>
      <c r="CR47" s="199"/>
      <c r="CS47" s="199"/>
      <c r="CT47" s="199"/>
      <c r="CU47" s="199"/>
      <c r="CV47" s="199"/>
      <c r="CW47" s="199"/>
      <c r="CX47" s="199"/>
      <c r="CY47" s="199"/>
      <c r="CZ47" s="199"/>
      <c r="DA47" s="199"/>
      <c r="DB47" s="199"/>
      <c r="DC47" s="199"/>
      <c r="DD47" s="199"/>
      <c r="DE47" s="199"/>
      <c r="DF47" s="199"/>
      <c r="DG47" s="199"/>
      <c r="DH47" s="199"/>
      <c r="DI47" s="199"/>
      <c r="DJ47" s="199"/>
      <c r="DK47" s="199"/>
      <c r="DL47" s="199"/>
      <c r="DM47" s="199"/>
      <c r="DN47" s="199"/>
      <c r="DO47" s="199"/>
      <c r="DP47" s="199"/>
      <c r="DQ47" s="199"/>
      <c r="DR47" s="199"/>
      <c r="DS47" s="199"/>
      <c r="DT47" s="199"/>
      <c r="DU47" s="199"/>
      <c r="DV47" s="199"/>
      <c r="DW47" s="199"/>
      <c r="DX47" s="199"/>
      <c r="DY47" s="199"/>
      <c r="DZ47" s="199"/>
      <c r="EA47" s="199"/>
      <c r="EB47" s="199"/>
      <c r="EC47" s="199"/>
      <c r="ED47" s="199"/>
      <c r="EE47" s="199"/>
      <c r="EF47" s="199"/>
      <c r="EG47" s="199"/>
      <c r="EH47" s="199"/>
      <c r="EI47" s="199"/>
      <c r="EJ47" s="199"/>
      <c r="EK47" s="199"/>
      <c r="EL47" s="199"/>
      <c r="EM47" s="199"/>
      <c r="EN47" s="199"/>
    </row>
    <row r="48" customFormat="false" ht="15" hidden="false" customHeight="true" outlineLevel="0" collapsed="false">
      <c r="A48" s="183" t="s">
        <v>147</v>
      </c>
      <c r="B48" s="184" t="s">
        <v>126</v>
      </c>
      <c r="C48" s="185" t="n">
        <v>64.9</v>
      </c>
      <c r="D48" s="185" t="n">
        <v>69.9</v>
      </c>
      <c r="E48" s="186" t="n">
        <v>0.6</v>
      </c>
      <c r="F48" s="187" t="n">
        <v>6618.12</v>
      </c>
      <c r="G48" s="188" t="s">
        <v>104</v>
      </c>
      <c r="H48" s="189" t="s">
        <v>112</v>
      </c>
      <c r="I48" s="190" t="n">
        <v>17.1218</v>
      </c>
      <c r="J48" s="191" t="n">
        <v>0.667</v>
      </c>
      <c r="K48" s="192" t="n">
        <v>0</v>
      </c>
      <c r="L48" s="192" t="n">
        <v>0.169</v>
      </c>
      <c r="M48" s="192" t="n">
        <v>0.055</v>
      </c>
      <c r="N48" s="192" t="n">
        <v>0.068</v>
      </c>
      <c r="O48" s="192" t="n">
        <v>0.437</v>
      </c>
      <c r="P48" s="193" t="n">
        <v>1.396</v>
      </c>
      <c r="Q48" s="191" t="n">
        <v>0.628</v>
      </c>
      <c r="R48" s="192" t="n">
        <v>0.022</v>
      </c>
      <c r="S48" s="192" t="n">
        <v>0.216</v>
      </c>
      <c r="T48" s="192" t="n">
        <v>0.076</v>
      </c>
      <c r="U48" s="192" t="n">
        <v>0.068</v>
      </c>
      <c r="V48" s="192" t="n">
        <v>0.634</v>
      </c>
      <c r="W48" s="194" t="n">
        <v>1.644</v>
      </c>
      <c r="X48" s="191" t="n">
        <v>0.667</v>
      </c>
      <c r="Y48" s="192" t="n">
        <v>0.089</v>
      </c>
      <c r="Z48" s="192" t="n">
        <v>0.131</v>
      </c>
      <c r="AA48" s="192" t="n">
        <v>0.147</v>
      </c>
      <c r="AB48" s="192" t="n">
        <v>0.068</v>
      </c>
      <c r="AC48" s="195" t="n">
        <v>1.102</v>
      </c>
      <c r="AD48" s="196" t="n">
        <v>-0.542</v>
      </c>
      <c r="AE48" s="197" t="n">
        <v>0.511</v>
      </c>
      <c r="AF48" s="198" t="n">
        <v>1.492</v>
      </c>
      <c r="AG48" s="90"/>
      <c r="AH48" s="90"/>
      <c r="AI48" s="90"/>
      <c r="AJ48" s="90"/>
      <c r="AK48" s="90"/>
      <c r="AL48" s="90"/>
      <c r="AM48" s="90"/>
      <c r="AN48" s="90"/>
      <c r="AO48" s="90"/>
      <c r="AP48" s="90"/>
      <c r="AQ48" s="199"/>
      <c r="AR48" s="199"/>
      <c r="AS48" s="199"/>
      <c r="AT48" s="199"/>
      <c r="AU48" s="199"/>
      <c r="AV48" s="199"/>
      <c r="AW48" s="199"/>
      <c r="AX48" s="199"/>
      <c r="AY48" s="199"/>
      <c r="AZ48" s="199"/>
      <c r="BA48" s="199"/>
      <c r="BB48" s="199"/>
      <c r="BC48" s="199"/>
      <c r="BD48" s="199"/>
      <c r="BE48" s="199"/>
      <c r="BF48" s="199"/>
      <c r="BG48" s="199"/>
      <c r="BH48" s="199"/>
      <c r="BI48" s="199"/>
      <c r="BJ48" s="199"/>
      <c r="BK48" s="199"/>
      <c r="BL48" s="199"/>
      <c r="BM48" s="199"/>
      <c r="BN48" s="199"/>
      <c r="BO48" s="199"/>
      <c r="BP48" s="199"/>
      <c r="BQ48" s="199"/>
      <c r="BR48" s="199"/>
      <c r="BS48" s="199"/>
      <c r="BT48" s="199"/>
      <c r="BU48" s="199"/>
      <c r="BV48" s="199"/>
      <c r="BW48" s="199"/>
      <c r="BX48" s="199"/>
      <c r="BY48" s="199"/>
      <c r="BZ48" s="199"/>
      <c r="CA48" s="199"/>
      <c r="CB48" s="199"/>
      <c r="CC48" s="199"/>
      <c r="CD48" s="199"/>
      <c r="CE48" s="199"/>
      <c r="CF48" s="199"/>
      <c r="CG48" s="199"/>
      <c r="CH48" s="199"/>
      <c r="CI48" s="199"/>
      <c r="CJ48" s="199"/>
      <c r="CK48" s="199"/>
      <c r="CL48" s="199"/>
      <c r="CM48" s="199"/>
      <c r="CN48" s="199"/>
      <c r="CO48" s="199"/>
      <c r="CP48" s="199"/>
      <c r="CQ48" s="199"/>
      <c r="CR48" s="199"/>
      <c r="CS48" s="199"/>
      <c r="CT48" s="199"/>
      <c r="CU48" s="199"/>
      <c r="CV48" s="199"/>
      <c r="CW48" s="199"/>
      <c r="CX48" s="199"/>
      <c r="CY48" s="199"/>
      <c r="CZ48" s="199"/>
      <c r="DA48" s="199"/>
      <c r="DB48" s="199"/>
      <c r="DC48" s="199"/>
      <c r="DD48" s="199"/>
      <c r="DE48" s="199"/>
      <c r="DF48" s="199"/>
      <c r="DG48" s="199"/>
      <c r="DH48" s="199"/>
      <c r="DI48" s="199"/>
      <c r="DJ48" s="199"/>
      <c r="DK48" s="199"/>
      <c r="DL48" s="199"/>
      <c r="DM48" s="199"/>
      <c r="DN48" s="199"/>
      <c r="DO48" s="199"/>
      <c r="DP48" s="199"/>
      <c r="DQ48" s="199"/>
      <c r="DR48" s="199"/>
      <c r="DS48" s="199"/>
      <c r="DT48" s="199"/>
      <c r="DU48" s="199"/>
      <c r="DV48" s="199"/>
      <c r="DW48" s="199"/>
      <c r="DX48" s="199"/>
      <c r="DY48" s="199"/>
      <c r="DZ48" s="199"/>
      <c r="EA48" s="199"/>
      <c r="EB48" s="199"/>
      <c r="EC48" s="199"/>
      <c r="ED48" s="199"/>
      <c r="EE48" s="199"/>
      <c r="EF48" s="199"/>
      <c r="EG48" s="199"/>
      <c r="EH48" s="199"/>
      <c r="EI48" s="199"/>
      <c r="EJ48" s="199"/>
      <c r="EK48" s="199"/>
      <c r="EL48" s="199"/>
      <c r="EM48" s="199"/>
      <c r="EN48" s="199"/>
    </row>
    <row r="49" customFormat="false" ht="15" hidden="false" customHeight="true" outlineLevel="0" collapsed="false">
      <c r="A49" s="183" t="s">
        <v>148</v>
      </c>
      <c r="B49" s="184" t="s">
        <v>121</v>
      </c>
      <c r="C49" s="185" t="n">
        <v>57.28</v>
      </c>
      <c r="D49" s="185" t="n">
        <v>60.96</v>
      </c>
      <c r="E49" s="186" t="n">
        <v>0.59</v>
      </c>
      <c r="F49" s="187" t="n">
        <v>3866.38</v>
      </c>
      <c r="G49" s="188" t="s">
        <v>103</v>
      </c>
      <c r="H49" s="189" t="s">
        <v>114</v>
      </c>
      <c r="I49" s="190" t="n">
        <v>29.3944</v>
      </c>
      <c r="J49" s="191" t="n">
        <v>0.461</v>
      </c>
      <c r="K49" s="192" t="n">
        <v>0.094</v>
      </c>
      <c r="L49" s="192" t="n">
        <v>0.225</v>
      </c>
      <c r="M49" s="192" t="n">
        <v>0.032</v>
      </c>
      <c r="N49" s="192" t="n">
        <v>0.069</v>
      </c>
      <c r="O49" s="192" t="n">
        <v>0.097</v>
      </c>
      <c r="P49" s="193" t="n">
        <v>0.978</v>
      </c>
      <c r="Q49" s="191" t="n">
        <v>0.475</v>
      </c>
      <c r="R49" s="192" t="n">
        <v>0.097</v>
      </c>
      <c r="S49" s="192" t="n">
        <v>0.188</v>
      </c>
      <c r="T49" s="192" t="n">
        <v>0.067</v>
      </c>
      <c r="U49" s="192" t="n">
        <v>0.069</v>
      </c>
      <c r="V49" s="192" t="n">
        <v>0.168</v>
      </c>
      <c r="W49" s="194" t="n">
        <v>1.064</v>
      </c>
      <c r="X49" s="191" t="n">
        <v>0.461</v>
      </c>
      <c r="Y49" s="192" t="n">
        <v>0.094</v>
      </c>
      <c r="Z49" s="192" t="n">
        <v>0.706</v>
      </c>
      <c r="AA49" s="192" t="n">
        <v>0.057</v>
      </c>
      <c r="AB49" s="192" t="n">
        <v>0.069</v>
      </c>
      <c r="AC49" s="195" t="n">
        <v>1.387</v>
      </c>
      <c r="AD49" s="196" t="n">
        <v>0.323</v>
      </c>
      <c r="AE49" s="197" t="n">
        <v>0.331</v>
      </c>
      <c r="AF49" s="198" t="n">
        <v>0.767</v>
      </c>
      <c r="AG49" s="90"/>
      <c r="AH49" s="90"/>
      <c r="AI49" s="90"/>
      <c r="AJ49" s="90"/>
      <c r="AK49" s="90"/>
      <c r="AL49" s="90"/>
      <c r="AM49" s="90"/>
      <c r="AN49" s="90"/>
      <c r="AO49" s="90"/>
      <c r="AP49" s="90"/>
      <c r="AQ49" s="199"/>
      <c r="AR49" s="199"/>
      <c r="AS49" s="199"/>
      <c r="AT49" s="199"/>
      <c r="AU49" s="199"/>
      <c r="AV49" s="199"/>
      <c r="AW49" s="199"/>
      <c r="AX49" s="199"/>
      <c r="AY49" s="199"/>
      <c r="AZ49" s="199"/>
      <c r="BA49" s="199"/>
      <c r="BB49" s="199"/>
      <c r="BC49" s="199"/>
      <c r="BD49" s="199"/>
      <c r="BE49" s="199"/>
      <c r="BF49" s="199"/>
      <c r="BG49" s="199"/>
      <c r="BH49" s="199"/>
      <c r="BI49" s="199"/>
      <c r="BJ49" s="199"/>
      <c r="BK49" s="199"/>
      <c r="BL49" s="199"/>
      <c r="BM49" s="199"/>
      <c r="BN49" s="199"/>
      <c r="BO49" s="199"/>
      <c r="BP49" s="199"/>
      <c r="BQ49" s="199"/>
      <c r="BR49" s="199"/>
      <c r="BS49" s="199"/>
      <c r="BT49" s="199"/>
      <c r="BU49" s="199"/>
      <c r="BV49" s="199"/>
      <c r="BW49" s="199"/>
      <c r="BX49" s="199"/>
      <c r="BY49" s="199"/>
      <c r="BZ49" s="199"/>
      <c r="CA49" s="199"/>
      <c r="CB49" s="199"/>
      <c r="CC49" s="199"/>
      <c r="CD49" s="199"/>
      <c r="CE49" s="199"/>
      <c r="CF49" s="199"/>
      <c r="CG49" s="199"/>
      <c r="CH49" s="199"/>
      <c r="CI49" s="199"/>
      <c r="CJ49" s="199"/>
      <c r="CK49" s="199"/>
      <c r="CL49" s="199"/>
      <c r="CM49" s="199"/>
      <c r="CN49" s="199"/>
      <c r="CO49" s="199"/>
      <c r="CP49" s="199"/>
      <c r="CQ49" s="199"/>
      <c r="CR49" s="199"/>
      <c r="CS49" s="199"/>
      <c r="CT49" s="199"/>
      <c r="CU49" s="199"/>
      <c r="CV49" s="199"/>
      <c r="CW49" s="199"/>
      <c r="CX49" s="199"/>
      <c r="CY49" s="199"/>
      <c r="CZ49" s="199"/>
      <c r="DA49" s="199"/>
      <c r="DB49" s="199"/>
      <c r="DC49" s="199"/>
      <c r="DD49" s="199"/>
      <c r="DE49" s="199"/>
      <c r="DF49" s="199"/>
      <c r="DG49" s="199"/>
      <c r="DH49" s="199"/>
      <c r="DI49" s="199"/>
      <c r="DJ49" s="199"/>
      <c r="DK49" s="199"/>
      <c r="DL49" s="199"/>
      <c r="DM49" s="199"/>
      <c r="DN49" s="199"/>
      <c r="DO49" s="199"/>
      <c r="DP49" s="199"/>
      <c r="DQ49" s="199"/>
      <c r="DR49" s="199"/>
      <c r="DS49" s="199"/>
      <c r="DT49" s="199"/>
      <c r="DU49" s="199"/>
      <c r="DV49" s="199"/>
      <c r="DW49" s="199"/>
      <c r="DX49" s="199"/>
      <c r="DY49" s="199"/>
      <c r="DZ49" s="199"/>
      <c r="EA49" s="199"/>
      <c r="EB49" s="199"/>
      <c r="EC49" s="199"/>
      <c r="ED49" s="199"/>
      <c r="EE49" s="199"/>
      <c r="EF49" s="199"/>
      <c r="EG49" s="199"/>
      <c r="EH49" s="199"/>
      <c r="EI49" s="199"/>
      <c r="EJ49" s="199"/>
      <c r="EK49" s="199"/>
      <c r="EL49" s="199"/>
      <c r="EM49" s="199"/>
      <c r="EN49" s="199"/>
    </row>
    <row r="50" customFormat="false" ht="15" hidden="false" customHeight="true" outlineLevel="0" collapsed="false">
      <c r="A50" s="183" t="s">
        <v>149</v>
      </c>
      <c r="B50" s="184" t="s">
        <v>121</v>
      </c>
      <c r="C50" s="185" t="n">
        <v>78.83</v>
      </c>
      <c r="D50" s="185" t="n">
        <v>81.3</v>
      </c>
      <c r="E50" s="186" t="n">
        <v>0.93</v>
      </c>
      <c r="F50" s="187" t="n">
        <v>48310.3</v>
      </c>
      <c r="G50" s="188" t="s">
        <v>108</v>
      </c>
      <c r="H50" s="189" t="s">
        <v>118</v>
      </c>
      <c r="I50" s="190" t="n">
        <v>39.107</v>
      </c>
      <c r="J50" s="191" t="n">
        <v>2.491</v>
      </c>
      <c r="K50" s="192" t="n">
        <v>0.301</v>
      </c>
      <c r="L50" s="192" t="n">
        <v>2.638</v>
      </c>
      <c r="M50" s="192" t="n">
        <v>0.108</v>
      </c>
      <c r="N50" s="192" t="n">
        <v>0.08</v>
      </c>
      <c r="O50" s="192" t="n">
        <v>4.648</v>
      </c>
      <c r="P50" s="193" t="n">
        <v>10.266</v>
      </c>
      <c r="Q50" s="191" t="n">
        <v>1.532</v>
      </c>
      <c r="R50" s="192" t="n">
        <v>0.244</v>
      </c>
      <c r="S50" s="192" t="n">
        <v>1.467</v>
      </c>
      <c r="T50" s="192" t="n">
        <v>0.104</v>
      </c>
      <c r="U50" s="192" t="n">
        <v>0.08</v>
      </c>
      <c r="V50" s="192" t="n">
        <v>4.678</v>
      </c>
      <c r="W50" s="194" t="n">
        <v>8.105</v>
      </c>
      <c r="X50" s="191" t="n">
        <v>2.491</v>
      </c>
      <c r="Y50" s="192" t="n">
        <v>0.301</v>
      </c>
      <c r="Z50" s="192" t="n">
        <v>8.118</v>
      </c>
      <c r="AA50" s="192" t="n">
        <v>3.209</v>
      </c>
      <c r="AB50" s="192" t="n">
        <v>0.08</v>
      </c>
      <c r="AC50" s="195" t="n">
        <v>14.199</v>
      </c>
      <c r="AD50" s="196" t="n">
        <v>6.094</v>
      </c>
      <c r="AE50" s="197" t="n">
        <v>2.519</v>
      </c>
      <c r="AF50" s="198" t="n">
        <v>0.571</v>
      </c>
      <c r="AG50" s="90"/>
      <c r="AH50" s="90"/>
      <c r="AI50" s="90"/>
      <c r="AJ50" s="90"/>
      <c r="AK50" s="90"/>
      <c r="AL50" s="90"/>
      <c r="AM50" s="90"/>
      <c r="AN50" s="90"/>
      <c r="AO50" s="90"/>
      <c r="AP50" s="90"/>
      <c r="AQ50" s="199"/>
      <c r="AR50" s="199"/>
      <c r="AS50" s="199"/>
      <c r="AT50" s="199"/>
      <c r="AU50" s="199"/>
      <c r="AV50" s="199"/>
      <c r="AW50" s="199"/>
      <c r="AX50" s="199"/>
      <c r="AY50" s="199"/>
      <c r="AZ50" s="199"/>
      <c r="BA50" s="199"/>
      <c r="BB50" s="199"/>
      <c r="BC50" s="199"/>
      <c r="BD50" s="199"/>
      <c r="BE50" s="199"/>
      <c r="BF50" s="199"/>
      <c r="BG50" s="199"/>
      <c r="BH50" s="199"/>
      <c r="BI50" s="199"/>
      <c r="BJ50" s="199"/>
      <c r="BK50" s="199"/>
      <c r="BL50" s="199"/>
      <c r="BM50" s="199"/>
      <c r="BN50" s="199"/>
      <c r="BO50" s="199"/>
      <c r="BP50" s="199"/>
      <c r="BQ50" s="199"/>
      <c r="BR50" s="199"/>
      <c r="BS50" s="199"/>
      <c r="BT50" s="199"/>
      <c r="BU50" s="199"/>
      <c r="BV50" s="199"/>
      <c r="BW50" s="199"/>
      <c r="BX50" s="199"/>
      <c r="BY50" s="199"/>
      <c r="BZ50" s="199"/>
      <c r="CA50" s="199"/>
      <c r="CB50" s="199"/>
      <c r="CC50" s="199"/>
      <c r="CD50" s="199"/>
      <c r="CE50" s="199"/>
      <c r="CF50" s="199"/>
      <c r="CG50" s="199"/>
      <c r="CH50" s="199"/>
      <c r="CI50" s="199"/>
      <c r="CJ50" s="199"/>
      <c r="CK50" s="199"/>
      <c r="CL50" s="199"/>
      <c r="CM50" s="199"/>
      <c r="CN50" s="199"/>
      <c r="CO50" s="199"/>
      <c r="CP50" s="199"/>
      <c r="CQ50" s="199"/>
      <c r="CR50" s="199"/>
      <c r="CS50" s="199"/>
      <c r="CT50" s="199"/>
      <c r="CU50" s="199"/>
      <c r="CV50" s="199"/>
      <c r="CW50" s="199"/>
      <c r="CX50" s="199"/>
      <c r="CY50" s="199"/>
      <c r="CZ50" s="199"/>
      <c r="DA50" s="199"/>
      <c r="DB50" s="199"/>
      <c r="DC50" s="199"/>
      <c r="DD50" s="199"/>
      <c r="DE50" s="199"/>
      <c r="DF50" s="199"/>
      <c r="DG50" s="199"/>
      <c r="DH50" s="199"/>
      <c r="DI50" s="199"/>
      <c r="DJ50" s="199"/>
      <c r="DK50" s="199"/>
      <c r="DL50" s="199"/>
      <c r="DM50" s="199"/>
      <c r="DN50" s="199"/>
      <c r="DO50" s="199"/>
      <c r="DP50" s="199"/>
      <c r="DQ50" s="199"/>
      <c r="DR50" s="199"/>
      <c r="DS50" s="199"/>
      <c r="DT50" s="199"/>
      <c r="DU50" s="199"/>
      <c r="DV50" s="199"/>
      <c r="DW50" s="199"/>
      <c r="DX50" s="199"/>
      <c r="DY50" s="199"/>
      <c r="DZ50" s="199"/>
      <c r="EA50" s="199"/>
      <c r="EB50" s="199"/>
      <c r="EC50" s="199"/>
      <c r="ED50" s="199"/>
      <c r="EE50" s="199"/>
      <c r="EF50" s="199"/>
      <c r="EG50" s="199"/>
      <c r="EH50" s="199"/>
      <c r="EI50" s="199"/>
      <c r="EJ50" s="199"/>
      <c r="EK50" s="199"/>
      <c r="EL50" s="199"/>
      <c r="EM50" s="199"/>
      <c r="EN50" s="199"/>
    </row>
    <row r="51" customFormat="false" ht="15" hidden="false" customHeight="true" outlineLevel="0" collapsed="false">
      <c r="A51" s="183" t="s">
        <v>150</v>
      </c>
      <c r="B51" s="184" t="s">
        <v>121</v>
      </c>
      <c r="C51" s="185" t="n">
        <v>44.21</v>
      </c>
      <c r="D51" s="185" t="n">
        <v>54.48</v>
      </c>
      <c r="E51" s="186" t="n">
        <v>0.39</v>
      </c>
      <c r="F51" s="187" t="n">
        <v>896.52</v>
      </c>
      <c r="G51" s="188" t="s">
        <v>103</v>
      </c>
      <c r="H51" s="189" t="s">
        <v>112</v>
      </c>
      <c r="I51" s="190" t="n">
        <v>5.91563</v>
      </c>
      <c r="J51" s="191" t="n">
        <v>0.547</v>
      </c>
      <c r="K51" s="192" t="n">
        <v>0.432</v>
      </c>
      <c r="L51" s="192" t="n">
        <v>0.233</v>
      </c>
      <c r="M51" s="192" t="n">
        <v>0.006</v>
      </c>
      <c r="N51" s="192" t="n">
        <v>0.094</v>
      </c>
      <c r="O51" s="192" t="n">
        <v>0.014</v>
      </c>
      <c r="P51" s="193" t="n">
        <v>1.326</v>
      </c>
      <c r="Q51" s="191" t="n">
        <v>0.565</v>
      </c>
      <c r="R51" s="192" t="n">
        <v>0.414</v>
      </c>
      <c r="S51" s="192" t="n">
        <v>0.203</v>
      </c>
      <c r="T51" s="192" t="n">
        <v>0.018</v>
      </c>
      <c r="U51" s="192" t="n">
        <v>0.094</v>
      </c>
      <c r="V51" s="192" t="n">
        <v>0.034</v>
      </c>
      <c r="W51" s="194" t="n">
        <v>1.329</v>
      </c>
      <c r="X51" s="191" t="n">
        <v>0.547</v>
      </c>
      <c r="Y51" s="192" t="n">
        <v>0.432</v>
      </c>
      <c r="Z51" s="192" t="n">
        <v>5.349</v>
      </c>
      <c r="AA51" s="192" t="n">
        <v>0</v>
      </c>
      <c r="AB51" s="192" t="n">
        <v>0.094</v>
      </c>
      <c r="AC51" s="195" t="n">
        <v>6.423</v>
      </c>
      <c r="AD51" s="196" t="n">
        <v>5.094</v>
      </c>
      <c r="AE51" s="197" t="n">
        <v>0.413</v>
      </c>
      <c r="AF51" s="198" t="n">
        <v>0.207</v>
      </c>
      <c r="AG51" s="90"/>
      <c r="AH51" s="90"/>
      <c r="AI51" s="90"/>
      <c r="AJ51" s="90"/>
      <c r="AK51" s="90"/>
      <c r="AL51" s="90"/>
      <c r="AM51" s="90"/>
      <c r="AN51" s="90"/>
      <c r="AO51" s="90"/>
      <c r="AP51" s="90"/>
      <c r="AQ51" s="199"/>
      <c r="AR51" s="199"/>
      <c r="AS51" s="199"/>
      <c r="AT51" s="199"/>
      <c r="AU51" s="199"/>
      <c r="AV51" s="199"/>
      <c r="AW51" s="199"/>
      <c r="AX51" s="199"/>
      <c r="AY51" s="199"/>
      <c r="AZ51" s="199"/>
      <c r="BA51" s="199"/>
      <c r="BB51" s="199"/>
      <c r="BC51" s="199"/>
      <c r="BD51" s="199"/>
      <c r="BE51" s="199"/>
      <c r="BF51" s="199"/>
      <c r="BG51" s="199"/>
      <c r="BH51" s="199"/>
      <c r="BI51" s="199"/>
      <c r="BJ51" s="199"/>
      <c r="BK51" s="199"/>
      <c r="BL51" s="199"/>
      <c r="BM51" s="199"/>
      <c r="BN51" s="199"/>
      <c r="BO51" s="199"/>
      <c r="BP51" s="199"/>
      <c r="BQ51" s="199"/>
      <c r="BR51" s="199"/>
      <c r="BS51" s="199"/>
      <c r="BT51" s="199"/>
      <c r="BU51" s="199"/>
      <c r="BV51" s="199"/>
      <c r="BW51" s="199"/>
      <c r="BX51" s="199"/>
      <c r="BY51" s="199"/>
      <c r="BZ51" s="199"/>
      <c r="CA51" s="199"/>
      <c r="CB51" s="199"/>
      <c r="CC51" s="199"/>
      <c r="CD51" s="199"/>
      <c r="CE51" s="199"/>
      <c r="CF51" s="199"/>
      <c r="CG51" s="199"/>
      <c r="CH51" s="199"/>
      <c r="CI51" s="199"/>
      <c r="CJ51" s="199"/>
      <c r="CK51" s="199"/>
      <c r="CL51" s="199"/>
      <c r="CM51" s="199"/>
      <c r="CN51" s="199"/>
      <c r="CO51" s="199"/>
      <c r="CP51" s="199"/>
      <c r="CQ51" s="199"/>
      <c r="CR51" s="199"/>
      <c r="CS51" s="199"/>
      <c r="CT51" s="199"/>
      <c r="CU51" s="199"/>
      <c r="CV51" s="199"/>
      <c r="CW51" s="199"/>
      <c r="CX51" s="199"/>
      <c r="CY51" s="199"/>
      <c r="CZ51" s="199"/>
      <c r="DA51" s="199"/>
      <c r="DB51" s="199"/>
      <c r="DC51" s="199"/>
      <c r="DD51" s="199"/>
      <c r="DE51" s="199"/>
      <c r="DF51" s="199"/>
      <c r="DG51" s="199"/>
      <c r="DH51" s="199"/>
      <c r="DI51" s="199"/>
      <c r="DJ51" s="199"/>
      <c r="DK51" s="199"/>
      <c r="DL51" s="199"/>
      <c r="DM51" s="199"/>
      <c r="DN51" s="199"/>
      <c r="DO51" s="199"/>
      <c r="DP51" s="199"/>
      <c r="DQ51" s="199"/>
      <c r="DR51" s="199"/>
      <c r="DS51" s="199"/>
      <c r="DT51" s="199"/>
      <c r="DU51" s="199"/>
      <c r="DV51" s="199"/>
      <c r="DW51" s="199"/>
      <c r="DX51" s="199"/>
      <c r="DY51" s="199"/>
      <c r="DZ51" s="199"/>
      <c r="EA51" s="199"/>
      <c r="EB51" s="199"/>
      <c r="EC51" s="199"/>
      <c r="ED51" s="199"/>
      <c r="EE51" s="199"/>
      <c r="EF51" s="199"/>
      <c r="EG51" s="199"/>
      <c r="EH51" s="199"/>
      <c r="EI51" s="199"/>
      <c r="EJ51" s="199"/>
      <c r="EK51" s="199"/>
      <c r="EL51" s="199"/>
      <c r="EM51" s="199"/>
      <c r="EN51" s="199"/>
    </row>
    <row r="52" customFormat="false" ht="15" hidden="false" customHeight="true" outlineLevel="0" collapsed="false">
      <c r="A52" s="183" t="s">
        <v>151</v>
      </c>
      <c r="B52" s="184" t="s">
        <v>121</v>
      </c>
      <c r="C52" s="185" t="n">
        <v>45.07</v>
      </c>
      <c r="D52" s="185" t="n">
        <v>53</v>
      </c>
      <c r="E52" s="186" t="n">
        <v>0.39</v>
      </c>
      <c r="F52" s="187" t="n">
        <v>2092.09</v>
      </c>
      <c r="G52" s="188" t="s">
        <v>103</v>
      </c>
      <c r="H52" s="189" t="s">
        <v>112</v>
      </c>
      <c r="I52" s="190" t="n">
        <v>18.8471</v>
      </c>
      <c r="J52" s="191" t="n">
        <v>0.258</v>
      </c>
      <c r="K52" s="192" t="n">
        <v>0.766</v>
      </c>
      <c r="L52" s="192" t="n">
        <v>0.202</v>
      </c>
      <c r="M52" s="192" t="n">
        <v>0.007</v>
      </c>
      <c r="N52" s="192" t="n">
        <v>0.053</v>
      </c>
      <c r="O52" s="192" t="n">
        <v>0.042</v>
      </c>
      <c r="P52" s="193" t="n">
        <v>1.328</v>
      </c>
      <c r="Q52" s="191" t="n">
        <v>0.242</v>
      </c>
      <c r="R52" s="192" t="n">
        <v>0.763</v>
      </c>
      <c r="S52" s="192" t="n">
        <v>0.202</v>
      </c>
      <c r="T52" s="192" t="n">
        <v>0.007</v>
      </c>
      <c r="U52" s="192" t="n">
        <v>0.053</v>
      </c>
      <c r="V52" s="192" t="n">
        <v>0.042</v>
      </c>
      <c r="W52" s="194" t="n">
        <v>1.309</v>
      </c>
      <c r="X52" s="191" t="n">
        <v>0.258</v>
      </c>
      <c r="Y52" s="192" t="n">
        <v>0.766</v>
      </c>
      <c r="Z52" s="192" t="n">
        <v>0.219</v>
      </c>
      <c r="AA52" s="192" t="n">
        <v>0.048</v>
      </c>
      <c r="AB52" s="192" t="n">
        <v>0.053</v>
      </c>
      <c r="AC52" s="195" t="n">
        <v>1.344</v>
      </c>
      <c r="AD52" s="196" t="n">
        <v>0.0350000000000001</v>
      </c>
      <c r="AE52" s="197" t="n">
        <v>0.407</v>
      </c>
      <c r="AF52" s="198" t="n">
        <v>0.974</v>
      </c>
      <c r="AG52" s="90"/>
      <c r="AH52" s="90"/>
      <c r="AI52" s="90"/>
      <c r="AJ52" s="90"/>
      <c r="AK52" s="90"/>
      <c r="AL52" s="90"/>
      <c r="AM52" s="90"/>
      <c r="AN52" s="90"/>
      <c r="AO52" s="90"/>
      <c r="AP52" s="90"/>
      <c r="AQ52" s="199"/>
      <c r="AR52" s="199"/>
      <c r="AS52" s="199"/>
      <c r="AT52" s="199"/>
      <c r="AU52" s="199"/>
      <c r="AV52" s="199"/>
      <c r="AW52" s="199"/>
      <c r="AX52" s="199"/>
      <c r="AY52" s="199"/>
      <c r="AZ52" s="199"/>
      <c r="BA52" s="199"/>
      <c r="BB52" s="199"/>
      <c r="BC52" s="199"/>
      <c r="BD52" s="199"/>
      <c r="BE52" s="199"/>
      <c r="BF52" s="199"/>
      <c r="BG52" s="199"/>
      <c r="BH52" s="199"/>
      <c r="BI52" s="199"/>
      <c r="BJ52" s="199"/>
      <c r="BK52" s="199"/>
      <c r="BL52" s="199"/>
      <c r="BM52" s="199"/>
      <c r="BN52" s="199"/>
      <c r="BO52" s="199"/>
      <c r="BP52" s="199"/>
      <c r="BQ52" s="199"/>
      <c r="BR52" s="199"/>
      <c r="BS52" s="199"/>
      <c r="BT52" s="199"/>
      <c r="BU52" s="199"/>
      <c r="BV52" s="199"/>
      <c r="BW52" s="199"/>
      <c r="BX52" s="199"/>
      <c r="BY52" s="199"/>
      <c r="BZ52" s="199"/>
      <c r="CA52" s="199"/>
      <c r="CB52" s="199"/>
      <c r="CC52" s="199"/>
      <c r="CD52" s="199"/>
      <c r="CE52" s="199"/>
      <c r="CF52" s="199"/>
      <c r="CG52" s="199"/>
      <c r="CH52" s="199"/>
      <c r="CI52" s="199"/>
      <c r="CJ52" s="199"/>
      <c r="CK52" s="199"/>
      <c r="CL52" s="199"/>
      <c r="CM52" s="199"/>
      <c r="CN52" s="199"/>
      <c r="CO52" s="199"/>
      <c r="CP52" s="199"/>
      <c r="CQ52" s="199"/>
      <c r="CR52" s="199"/>
      <c r="CS52" s="199"/>
      <c r="CT52" s="199"/>
      <c r="CU52" s="199"/>
      <c r="CV52" s="199"/>
      <c r="CW52" s="199"/>
      <c r="CX52" s="199"/>
      <c r="CY52" s="199"/>
      <c r="CZ52" s="199"/>
      <c r="DA52" s="199"/>
      <c r="DB52" s="199"/>
      <c r="DC52" s="199"/>
      <c r="DD52" s="199"/>
      <c r="DE52" s="199"/>
      <c r="DF52" s="199"/>
      <c r="DG52" s="199"/>
      <c r="DH52" s="199"/>
      <c r="DI52" s="199"/>
      <c r="DJ52" s="199"/>
      <c r="DK52" s="199"/>
      <c r="DL52" s="199"/>
      <c r="DM52" s="199"/>
      <c r="DN52" s="199"/>
      <c r="DO52" s="199"/>
      <c r="DP52" s="199"/>
      <c r="DQ52" s="199"/>
      <c r="DR52" s="199"/>
      <c r="DS52" s="199"/>
      <c r="DT52" s="199"/>
      <c r="DU52" s="199"/>
      <c r="DV52" s="199"/>
      <c r="DW52" s="199"/>
      <c r="DX52" s="199"/>
      <c r="DY52" s="199"/>
      <c r="DZ52" s="199"/>
      <c r="EA52" s="199"/>
      <c r="EB52" s="199"/>
      <c r="EC52" s="199"/>
      <c r="ED52" s="199"/>
      <c r="EE52" s="199"/>
      <c r="EF52" s="199"/>
      <c r="EG52" s="199"/>
      <c r="EH52" s="199"/>
      <c r="EI52" s="199"/>
      <c r="EJ52" s="199"/>
      <c r="EK52" s="199"/>
      <c r="EL52" s="199"/>
      <c r="EM52" s="199"/>
      <c r="EN52" s="199"/>
    </row>
    <row r="53" customFormat="false" ht="15" hidden="false" customHeight="true" outlineLevel="0" collapsed="false">
      <c r="A53" s="183" t="s">
        <v>152</v>
      </c>
      <c r="B53" s="184" t="s">
        <v>121</v>
      </c>
      <c r="C53" s="185" t="n">
        <v>77.82</v>
      </c>
      <c r="D53" s="185" t="n">
        <v>79.52</v>
      </c>
      <c r="E53" s="186" t="n">
        <v>0.85</v>
      </c>
      <c r="F53" s="187" t="n">
        <v>24760</v>
      </c>
      <c r="G53" s="188" t="s">
        <v>110</v>
      </c>
      <c r="H53" s="189" t="s">
        <v>116</v>
      </c>
      <c r="I53" s="190" t="n">
        <v>19.6588</v>
      </c>
      <c r="J53" s="191" t="n">
        <v>0.371</v>
      </c>
      <c r="K53" s="192" t="n">
        <v>0.177</v>
      </c>
      <c r="L53" s="192" t="n">
        <v>1.786</v>
      </c>
      <c r="M53" s="192" t="n">
        <v>0.312</v>
      </c>
      <c r="N53" s="192" t="n">
        <v>0.078</v>
      </c>
      <c r="O53" s="192" t="n">
        <v>1.44</v>
      </c>
      <c r="P53" s="193" t="n">
        <v>4.163</v>
      </c>
      <c r="Q53" s="191" t="n">
        <v>0.653</v>
      </c>
      <c r="R53" s="192" t="n">
        <v>0.403</v>
      </c>
      <c r="S53" s="192" t="n">
        <v>1.029</v>
      </c>
      <c r="T53" s="192" t="n">
        <v>0.127</v>
      </c>
      <c r="U53" s="192" t="n">
        <v>0.078</v>
      </c>
      <c r="V53" s="192" t="n">
        <v>1.977</v>
      </c>
      <c r="W53" s="194" t="n">
        <v>4.267</v>
      </c>
      <c r="X53" s="191" t="n">
        <v>0.371</v>
      </c>
      <c r="Y53" s="192" t="n">
        <v>0.247</v>
      </c>
      <c r="Z53" s="192" t="n">
        <v>2.12</v>
      </c>
      <c r="AA53" s="192" t="n">
        <v>0.337</v>
      </c>
      <c r="AB53" s="192" t="n">
        <v>0.078</v>
      </c>
      <c r="AC53" s="195" t="n">
        <v>3.153</v>
      </c>
      <c r="AD53" s="196" t="n">
        <v>-1.114</v>
      </c>
      <c r="AE53" s="197" t="n">
        <v>1.326</v>
      </c>
      <c r="AF53" s="198" t="n">
        <v>1.353</v>
      </c>
      <c r="AG53" s="90"/>
      <c r="AH53" s="90"/>
      <c r="AI53" s="90"/>
      <c r="AJ53" s="90"/>
      <c r="AK53" s="90"/>
      <c r="AL53" s="90"/>
      <c r="AM53" s="90"/>
      <c r="AN53" s="90"/>
      <c r="AO53" s="90"/>
      <c r="AP53" s="90"/>
      <c r="AQ53" s="199"/>
      <c r="AR53" s="199"/>
      <c r="AS53" s="199"/>
      <c r="AT53" s="199"/>
      <c r="AU53" s="199"/>
      <c r="AV53" s="199"/>
      <c r="AW53" s="199"/>
      <c r="AX53" s="199"/>
      <c r="AY53" s="199"/>
      <c r="AZ53" s="199"/>
      <c r="BA53" s="199"/>
      <c r="BB53" s="199"/>
      <c r="BC53" s="199"/>
      <c r="BD53" s="199"/>
      <c r="BE53" s="199"/>
      <c r="BF53" s="199"/>
      <c r="BG53" s="199"/>
      <c r="BH53" s="199"/>
      <c r="BI53" s="199"/>
      <c r="BJ53" s="199"/>
      <c r="BK53" s="199"/>
      <c r="BL53" s="199"/>
      <c r="BM53" s="199"/>
      <c r="BN53" s="199"/>
      <c r="BO53" s="199"/>
      <c r="BP53" s="199"/>
      <c r="BQ53" s="199"/>
      <c r="BR53" s="199"/>
      <c r="BS53" s="199"/>
      <c r="BT53" s="199"/>
      <c r="BU53" s="199"/>
      <c r="BV53" s="199"/>
      <c r="BW53" s="199"/>
      <c r="BX53" s="199"/>
      <c r="BY53" s="199"/>
      <c r="BZ53" s="199"/>
      <c r="CA53" s="199"/>
      <c r="CB53" s="199"/>
      <c r="CC53" s="199"/>
      <c r="CD53" s="199"/>
      <c r="CE53" s="199"/>
      <c r="CF53" s="199"/>
      <c r="CG53" s="199"/>
      <c r="CH53" s="199"/>
      <c r="CI53" s="199"/>
      <c r="CJ53" s="199"/>
      <c r="CK53" s="199"/>
      <c r="CL53" s="199"/>
      <c r="CM53" s="199"/>
      <c r="CN53" s="199"/>
      <c r="CO53" s="199"/>
      <c r="CP53" s="199"/>
      <c r="CQ53" s="199"/>
      <c r="CR53" s="199"/>
      <c r="CS53" s="199"/>
      <c r="CT53" s="199"/>
      <c r="CU53" s="199"/>
      <c r="CV53" s="199"/>
      <c r="CW53" s="199"/>
      <c r="CX53" s="199"/>
      <c r="CY53" s="199"/>
      <c r="CZ53" s="199"/>
      <c r="DA53" s="199"/>
      <c r="DB53" s="199"/>
      <c r="DC53" s="199"/>
      <c r="DD53" s="199"/>
      <c r="DE53" s="199"/>
      <c r="DF53" s="199"/>
      <c r="DG53" s="199"/>
      <c r="DH53" s="199"/>
      <c r="DI53" s="199"/>
      <c r="DJ53" s="199"/>
      <c r="DK53" s="199"/>
      <c r="DL53" s="199"/>
      <c r="DM53" s="199"/>
      <c r="DN53" s="199"/>
      <c r="DO53" s="199"/>
      <c r="DP53" s="199"/>
      <c r="DQ53" s="199"/>
      <c r="DR53" s="199"/>
      <c r="DS53" s="199"/>
      <c r="DT53" s="199"/>
      <c r="DU53" s="199"/>
      <c r="DV53" s="199"/>
      <c r="DW53" s="199"/>
      <c r="DX53" s="199"/>
      <c r="DY53" s="199"/>
      <c r="DZ53" s="199"/>
      <c r="EA53" s="199"/>
      <c r="EB53" s="199"/>
      <c r="EC53" s="199"/>
      <c r="ED53" s="199"/>
      <c r="EE53" s="199"/>
      <c r="EF53" s="199"/>
      <c r="EG53" s="199"/>
      <c r="EH53" s="199"/>
      <c r="EI53" s="199"/>
      <c r="EJ53" s="199"/>
      <c r="EK53" s="199"/>
      <c r="EL53" s="199"/>
      <c r="EM53" s="199"/>
      <c r="EN53" s="199"/>
    </row>
    <row r="54" customFormat="false" ht="15" hidden="false" customHeight="true" outlineLevel="0" collapsed="false">
      <c r="A54" s="183" t="s">
        <v>153</v>
      </c>
      <c r="B54" s="184" t="s">
        <v>121</v>
      </c>
      <c r="C54" s="185" t="n">
        <v>70.85</v>
      </c>
      <c r="D54" s="185" t="n">
        <v>78.59</v>
      </c>
      <c r="E54" s="186" t="n">
        <v>0.797</v>
      </c>
      <c r="F54" s="187" t="n">
        <v>13306</v>
      </c>
      <c r="G54" s="188" t="s">
        <v>104</v>
      </c>
      <c r="H54" s="189" t="s">
        <v>116</v>
      </c>
      <c r="I54" s="190" t="n">
        <v>1457.34</v>
      </c>
      <c r="J54" s="191" t="n">
        <v>0.267</v>
      </c>
      <c r="K54" s="192" t="n">
        <v>0.064</v>
      </c>
      <c r="L54" s="192" t="n">
        <v>0.122</v>
      </c>
      <c r="M54" s="192" t="n">
        <v>0.059</v>
      </c>
      <c r="N54" s="192" t="n">
        <v>0.075</v>
      </c>
      <c r="O54" s="192" t="n">
        <v>3.043</v>
      </c>
      <c r="P54" s="193" t="n">
        <v>3.629</v>
      </c>
      <c r="Q54" s="191" t="n">
        <v>0.411</v>
      </c>
      <c r="R54" s="192" t="n">
        <v>0.125</v>
      </c>
      <c r="S54" s="192" t="n">
        <v>0.211</v>
      </c>
      <c r="T54" s="192" t="n">
        <v>0.069</v>
      </c>
      <c r="U54" s="192" t="n">
        <v>0.075</v>
      </c>
      <c r="V54" s="192" t="n">
        <v>2.784</v>
      </c>
      <c r="W54" s="194" t="n">
        <v>3.675</v>
      </c>
      <c r="X54" s="191" t="n">
        <v>0.267</v>
      </c>
      <c r="Y54" s="192" t="n">
        <v>0.102</v>
      </c>
      <c r="Z54" s="192" t="n">
        <v>0.234</v>
      </c>
      <c r="AA54" s="192" t="n">
        <v>0.042</v>
      </c>
      <c r="AB54" s="192" t="n">
        <v>0.075</v>
      </c>
      <c r="AC54" s="195" t="n">
        <v>0.718</v>
      </c>
      <c r="AD54" s="196" t="n">
        <v>-2.957</v>
      </c>
      <c r="AE54" s="197" t="n">
        <v>1.142</v>
      </c>
      <c r="AF54" s="198" t="n">
        <v>5.118</v>
      </c>
      <c r="AG54" s="90"/>
      <c r="AH54" s="90"/>
      <c r="AI54" s="90"/>
      <c r="AJ54" s="90"/>
      <c r="AK54" s="90"/>
      <c r="AL54" s="90"/>
      <c r="AM54" s="90"/>
      <c r="AN54" s="90"/>
      <c r="AO54" s="90"/>
      <c r="AP54" s="90"/>
      <c r="AQ54" s="199"/>
      <c r="AR54" s="199"/>
      <c r="AS54" s="199"/>
      <c r="AT54" s="199"/>
      <c r="AU54" s="199"/>
      <c r="AV54" s="199"/>
      <c r="AW54" s="199"/>
      <c r="AX54" s="199"/>
      <c r="AY54" s="199"/>
      <c r="AZ54" s="199"/>
      <c r="BA54" s="199"/>
      <c r="BB54" s="199"/>
      <c r="BC54" s="199"/>
      <c r="BD54" s="199"/>
      <c r="BE54" s="199"/>
      <c r="BF54" s="199"/>
      <c r="BG54" s="199"/>
      <c r="BH54" s="199"/>
      <c r="BI54" s="199"/>
      <c r="BJ54" s="199"/>
      <c r="BK54" s="199"/>
      <c r="BL54" s="199"/>
      <c r="BM54" s="199"/>
      <c r="BN54" s="199"/>
      <c r="BO54" s="199"/>
      <c r="BP54" s="199"/>
      <c r="BQ54" s="199"/>
      <c r="BR54" s="199"/>
      <c r="BS54" s="199"/>
      <c r="BT54" s="199"/>
      <c r="BU54" s="199"/>
      <c r="BV54" s="199"/>
      <c r="BW54" s="199"/>
      <c r="BX54" s="199"/>
      <c r="BY54" s="199"/>
      <c r="BZ54" s="199"/>
      <c r="CA54" s="199"/>
      <c r="CB54" s="199"/>
      <c r="CC54" s="199"/>
      <c r="CD54" s="199"/>
      <c r="CE54" s="199"/>
      <c r="CF54" s="199"/>
      <c r="CG54" s="199"/>
      <c r="CH54" s="199"/>
      <c r="CI54" s="199"/>
      <c r="CJ54" s="199"/>
      <c r="CK54" s="199"/>
      <c r="CL54" s="199"/>
      <c r="CM54" s="199"/>
      <c r="CN54" s="199"/>
      <c r="CO54" s="199"/>
      <c r="CP54" s="199"/>
      <c r="CQ54" s="199"/>
      <c r="CR54" s="199"/>
      <c r="CS54" s="199"/>
      <c r="CT54" s="199"/>
      <c r="CU54" s="199"/>
      <c r="CV54" s="199"/>
      <c r="CW54" s="199"/>
      <c r="CX54" s="199"/>
      <c r="CY54" s="199"/>
      <c r="CZ54" s="199"/>
      <c r="DA54" s="199"/>
      <c r="DB54" s="199"/>
      <c r="DC54" s="199"/>
      <c r="DD54" s="199"/>
      <c r="DE54" s="199"/>
      <c r="DF54" s="199"/>
      <c r="DG54" s="199"/>
      <c r="DH54" s="199"/>
      <c r="DI54" s="199"/>
      <c r="DJ54" s="199"/>
      <c r="DK54" s="199"/>
      <c r="DL54" s="199"/>
      <c r="DM54" s="199"/>
      <c r="DN54" s="199"/>
      <c r="DO54" s="199"/>
      <c r="DP54" s="199"/>
      <c r="DQ54" s="199"/>
      <c r="DR54" s="199"/>
      <c r="DS54" s="199"/>
      <c r="DT54" s="199"/>
      <c r="DU54" s="199"/>
      <c r="DV54" s="199"/>
      <c r="DW54" s="199"/>
      <c r="DX54" s="199"/>
      <c r="DY54" s="199"/>
      <c r="DZ54" s="199"/>
      <c r="EA54" s="199"/>
      <c r="EB54" s="199"/>
      <c r="EC54" s="199"/>
      <c r="ED54" s="199"/>
      <c r="EE54" s="199"/>
      <c r="EF54" s="199"/>
      <c r="EG54" s="199"/>
      <c r="EH54" s="199"/>
      <c r="EI54" s="199"/>
      <c r="EJ54" s="199"/>
      <c r="EK54" s="199"/>
      <c r="EL54" s="199"/>
      <c r="EM54" s="199"/>
      <c r="EN54" s="199"/>
    </row>
    <row r="55" customFormat="false" ht="15" hidden="false" customHeight="true" outlineLevel="0" collapsed="false">
      <c r="A55" s="183" t="s">
        <v>154</v>
      </c>
      <c r="B55" s="184" t="s">
        <v>121</v>
      </c>
      <c r="C55" s="185" t="n">
        <v>70.3</v>
      </c>
      <c r="D55" s="185" t="n">
        <v>73.66</v>
      </c>
      <c r="E55" s="186" t="n">
        <v>0.76</v>
      </c>
      <c r="F55" s="187" t="n">
        <v>15787.8</v>
      </c>
      <c r="G55" s="188" t="s">
        <v>110</v>
      </c>
      <c r="H55" s="189" t="s">
        <v>116</v>
      </c>
      <c r="I55" s="190" t="n">
        <v>52.3408</v>
      </c>
      <c r="J55" s="191" t="n">
        <v>0.225</v>
      </c>
      <c r="K55" s="192" t="n">
        <v>0.721</v>
      </c>
      <c r="L55" s="192" t="n">
        <v>0.064</v>
      </c>
      <c r="M55" s="192" t="n">
        <v>0.033</v>
      </c>
      <c r="N55" s="192" t="n">
        <v>0.076</v>
      </c>
      <c r="O55" s="192" t="n">
        <v>0.534</v>
      </c>
      <c r="P55" s="193" t="n">
        <v>1.654</v>
      </c>
      <c r="Q55" s="191" t="n">
        <v>0.354</v>
      </c>
      <c r="R55" s="192" t="n">
        <v>0.665</v>
      </c>
      <c r="S55" s="192" t="n">
        <v>0.11</v>
      </c>
      <c r="T55" s="192" t="n">
        <v>0.052</v>
      </c>
      <c r="U55" s="192" t="n">
        <v>0.076</v>
      </c>
      <c r="V55" s="192" t="n">
        <v>0.712</v>
      </c>
      <c r="W55" s="194" t="n">
        <v>1.969</v>
      </c>
      <c r="X55" s="191" t="n">
        <v>0.225</v>
      </c>
      <c r="Y55" s="192" t="n">
        <v>1.003</v>
      </c>
      <c r="Z55" s="192" t="n">
        <v>1.92</v>
      </c>
      <c r="AA55" s="192" t="n">
        <v>0.061</v>
      </c>
      <c r="AB55" s="192" t="n">
        <v>0.076</v>
      </c>
      <c r="AC55" s="195" t="n">
        <v>3.285</v>
      </c>
      <c r="AD55" s="196" t="n">
        <v>1.316</v>
      </c>
      <c r="AE55" s="197" t="n">
        <v>0.612</v>
      </c>
      <c r="AF55" s="198" t="n">
        <v>0.599</v>
      </c>
      <c r="AG55" s="90"/>
      <c r="AH55" s="90"/>
      <c r="AI55" s="90"/>
      <c r="AJ55" s="90"/>
      <c r="AK55" s="90"/>
      <c r="AL55" s="90"/>
      <c r="AM55" s="90"/>
      <c r="AN55" s="90"/>
      <c r="AO55" s="90"/>
      <c r="AP55" s="90"/>
      <c r="AQ55" s="199"/>
      <c r="AR55" s="199"/>
      <c r="AS55" s="199"/>
      <c r="AT55" s="199"/>
      <c r="AU55" s="199"/>
      <c r="AV55" s="199"/>
      <c r="AW55" s="199"/>
      <c r="AX55" s="199"/>
      <c r="AY55" s="199"/>
      <c r="AZ55" s="199"/>
      <c r="BA55" s="199"/>
      <c r="BB55" s="199"/>
      <c r="BC55" s="199"/>
      <c r="BD55" s="199"/>
      <c r="BE55" s="199"/>
      <c r="BF55" s="199"/>
      <c r="BG55" s="199"/>
      <c r="BH55" s="199"/>
      <c r="BI55" s="199"/>
      <c r="BJ55" s="199"/>
      <c r="BK55" s="199"/>
      <c r="BL55" s="199"/>
      <c r="BM55" s="199"/>
      <c r="BN55" s="199"/>
      <c r="BO55" s="199"/>
      <c r="BP55" s="199"/>
      <c r="BQ55" s="199"/>
      <c r="BR55" s="199"/>
      <c r="BS55" s="199"/>
      <c r="BT55" s="199"/>
      <c r="BU55" s="199"/>
      <c r="BV55" s="199"/>
      <c r="BW55" s="199"/>
      <c r="BX55" s="199"/>
      <c r="BY55" s="199"/>
      <c r="BZ55" s="199"/>
      <c r="CA55" s="199"/>
      <c r="CB55" s="199"/>
      <c r="CC55" s="199"/>
      <c r="CD55" s="199"/>
      <c r="CE55" s="199"/>
      <c r="CF55" s="199"/>
      <c r="CG55" s="199"/>
      <c r="CH55" s="199"/>
      <c r="CI55" s="199"/>
      <c r="CJ55" s="199"/>
      <c r="CK55" s="199"/>
      <c r="CL55" s="199"/>
      <c r="CM55" s="199"/>
      <c r="CN55" s="199"/>
      <c r="CO55" s="199"/>
      <c r="CP55" s="199"/>
      <c r="CQ55" s="199"/>
      <c r="CR55" s="199"/>
      <c r="CS55" s="199"/>
      <c r="CT55" s="199"/>
      <c r="CU55" s="199"/>
      <c r="CV55" s="199"/>
      <c r="CW55" s="199"/>
      <c r="CX55" s="199"/>
      <c r="CY55" s="199"/>
      <c r="CZ55" s="199"/>
      <c r="DA55" s="199"/>
      <c r="DB55" s="199"/>
      <c r="DC55" s="199"/>
      <c r="DD55" s="199"/>
      <c r="DE55" s="199"/>
      <c r="DF55" s="199"/>
      <c r="DG55" s="199"/>
      <c r="DH55" s="199"/>
      <c r="DI55" s="199"/>
      <c r="DJ55" s="199"/>
      <c r="DK55" s="199"/>
      <c r="DL55" s="199"/>
      <c r="DM55" s="199"/>
      <c r="DN55" s="199"/>
      <c r="DO55" s="199"/>
      <c r="DP55" s="199"/>
      <c r="DQ55" s="199"/>
      <c r="DR55" s="199"/>
      <c r="DS55" s="199"/>
      <c r="DT55" s="199"/>
      <c r="DU55" s="199"/>
      <c r="DV55" s="199"/>
      <c r="DW55" s="199"/>
      <c r="DX55" s="199"/>
      <c r="DY55" s="199"/>
      <c r="DZ55" s="199"/>
      <c r="EA55" s="199"/>
      <c r="EB55" s="199"/>
      <c r="EC55" s="199"/>
      <c r="ED55" s="199"/>
      <c r="EE55" s="199"/>
      <c r="EF55" s="199"/>
      <c r="EG55" s="199"/>
      <c r="EH55" s="199"/>
      <c r="EI55" s="199"/>
      <c r="EJ55" s="199"/>
      <c r="EK55" s="199"/>
      <c r="EL55" s="199"/>
      <c r="EM55" s="199"/>
      <c r="EN55" s="199"/>
    </row>
    <row r="56" customFormat="false" ht="15" hidden="false" customHeight="true" outlineLevel="0" collapsed="false">
      <c r="A56" s="183" t="s">
        <v>155</v>
      </c>
      <c r="B56" s="184" t="s">
        <v>121</v>
      </c>
      <c r="C56" s="185" t="n">
        <v>52.7</v>
      </c>
      <c r="D56" s="185" t="n">
        <v>63.05</v>
      </c>
      <c r="E56" s="186" t="n">
        <v>0.59</v>
      </c>
      <c r="F56" s="187" t="n">
        <v>3784.94</v>
      </c>
      <c r="G56" s="188" t="s">
        <v>103</v>
      </c>
      <c r="H56" s="189" t="s">
        <v>114</v>
      </c>
      <c r="I56" s="190" t="n">
        <v>6.24455</v>
      </c>
      <c r="J56" s="191" t="n">
        <v>0.167</v>
      </c>
      <c r="K56" s="192" t="n">
        <v>0.029</v>
      </c>
      <c r="L56" s="192" t="n">
        <v>0.32</v>
      </c>
      <c r="M56" s="192" t="n">
        <v>0.043</v>
      </c>
      <c r="N56" s="192" t="n">
        <v>0.041</v>
      </c>
      <c r="O56" s="192" t="n">
        <v>0.347</v>
      </c>
      <c r="P56" s="193" t="n">
        <v>0.946</v>
      </c>
      <c r="Q56" s="191" t="n">
        <v>0.327</v>
      </c>
      <c r="R56" s="192" t="n">
        <v>0.076</v>
      </c>
      <c r="S56" s="192" t="n">
        <v>0.226</v>
      </c>
      <c r="T56" s="192" t="n">
        <v>0.114</v>
      </c>
      <c r="U56" s="192" t="n">
        <v>0.041</v>
      </c>
      <c r="V56" s="192" t="n">
        <v>0.392</v>
      </c>
      <c r="W56" s="194" t="n">
        <v>1.176</v>
      </c>
      <c r="X56" s="191" t="n">
        <v>0.167</v>
      </c>
      <c r="Y56" s="192" t="n">
        <v>2.133</v>
      </c>
      <c r="Z56" s="192" t="n">
        <v>4.99</v>
      </c>
      <c r="AA56" s="192" t="n">
        <v>0.245</v>
      </c>
      <c r="AB56" s="192" t="n">
        <v>0.041</v>
      </c>
      <c r="AC56" s="195" t="n">
        <v>7.575</v>
      </c>
      <c r="AD56" s="196" t="n">
        <v>6.399</v>
      </c>
      <c r="AE56" s="197" t="n">
        <v>0.365</v>
      </c>
      <c r="AF56" s="198" t="n">
        <v>0.155</v>
      </c>
      <c r="AG56" s="90"/>
      <c r="AH56" s="90"/>
      <c r="AI56" s="90"/>
      <c r="AJ56" s="90"/>
      <c r="AK56" s="90"/>
      <c r="AL56" s="90"/>
      <c r="AM56" s="90"/>
      <c r="AN56" s="90"/>
      <c r="AO56" s="90"/>
      <c r="AP56" s="90"/>
      <c r="AQ56" s="199"/>
      <c r="AR56" s="199"/>
      <c r="AS56" s="199"/>
      <c r="AT56" s="199"/>
      <c r="AU56" s="199"/>
      <c r="AV56" s="199"/>
      <c r="AW56" s="199"/>
      <c r="AX56" s="199"/>
      <c r="AY56" s="199"/>
      <c r="AZ56" s="199"/>
      <c r="BA56" s="199"/>
      <c r="BB56" s="199"/>
      <c r="BC56" s="199"/>
      <c r="BD56" s="199"/>
      <c r="BE56" s="199"/>
      <c r="BF56" s="199"/>
      <c r="BG56" s="199"/>
      <c r="BH56" s="199"/>
      <c r="BI56" s="199"/>
      <c r="BJ56" s="199"/>
      <c r="BK56" s="199"/>
      <c r="BL56" s="199"/>
      <c r="BM56" s="199"/>
      <c r="BN56" s="199"/>
      <c r="BO56" s="199"/>
      <c r="BP56" s="199"/>
      <c r="BQ56" s="199"/>
      <c r="BR56" s="199"/>
      <c r="BS56" s="199"/>
      <c r="BT56" s="199"/>
      <c r="BU56" s="199"/>
      <c r="BV56" s="199"/>
      <c r="BW56" s="199"/>
      <c r="BX56" s="199"/>
      <c r="BY56" s="199"/>
      <c r="BZ56" s="199"/>
      <c r="CA56" s="199"/>
      <c r="CB56" s="199"/>
      <c r="CC56" s="199"/>
      <c r="CD56" s="199"/>
      <c r="CE56" s="199"/>
      <c r="CF56" s="199"/>
      <c r="CG56" s="199"/>
      <c r="CH56" s="199"/>
      <c r="CI56" s="199"/>
      <c r="CJ56" s="199"/>
      <c r="CK56" s="199"/>
      <c r="CL56" s="199"/>
      <c r="CM56" s="199"/>
      <c r="CN56" s="199"/>
      <c r="CO56" s="199"/>
      <c r="CP56" s="199"/>
      <c r="CQ56" s="199"/>
      <c r="CR56" s="199"/>
      <c r="CS56" s="199"/>
      <c r="CT56" s="199"/>
      <c r="CU56" s="199"/>
      <c r="CV56" s="199"/>
      <c r="CW56" s="199"/>
      <c r="CX56" s="199"/>
      <c r="CY56" s="199"/>
      <c r="CZ56" s="199"/>
      <c r="DA56" s="199"/>
      <c r="DB56" s="199"/>
      <c r="DC56" s="199"/>
      <c r="DD56" s="199"/>
      <c r="DE56" s="199"/>
      <c r="DF56" s="199"/>
      <c r="DG56" s="199"/>
      <c r="DH56" s="199"/>
      <c r="DI56" s="199"/>
      <c r="DJ56" s="199"/>
      <c r="DK56" s="199"/>
      <c r="DL56" s="199"/>
      <c r="DM56" s="199"/>
      <c r="DN56" s="199"/>
      <c r="DO56" s="199"/>
      <c r="DP56" s="199"/>
      <c r="DQ56" s="199"/>
      <c r="DR56" s="199"/>
      <c r="DS56" s="199"/>
      <c r="DT56" s="199"/>
      <c r="DU56" s="199"/>
      <c r="DV56" s="199"/>
      <c r="DW56" s="199"/>
      <c r="DX56" s="199"/>
      <c r="DY56" s="199"/>
      <c r="DZ56" s="199"/>
      <c r="EA56" s="199"/>
      <c r="EB56" s="199"/>
      <c r="EC56" s="199"/>
      <c r="ED56" s="199"/>
      <c r="EE56" s="199"/>
      <c r="EF56" s="199"/>
      <c r="EG56" s="199"/>
      <c r="EH56" s="199"/>
      <c r="EI56" s="199"/>
      <c r="EJ56" s="199"/>
      <c r="EK56" s="199"/>
      <c r="EL56" s="199"/>
      <c r="EM56" s="199"/>
      <c r="EN56" s="199"/>
    </row>
    <row r="57" customFormat="false" ht="15" hidden="false" customHeight="true" outlineLevel="0" collapsed="false">
      <c r="A57" s="183" t="s">
        <v>156</v>
      </c>
      <c r="B57" s="184" t="s">
        <v>121</v>
      </c>
      <c r="C57" s="185" t="n">
        <v>48.71</v>
      </c>
      <c r="D57" s="185" t="n">
        <v>59.74</v>
      </c>
      <c r="E57" s="186" t="n">
        <v>0.48</v>
      </c>
      <c r="F57" s="187" t="n">
        <v>1239.67</v>
      </c>
      <c r="G57" s="188" t="s">
        <v>103</v>
      </c>
      <c r="H57" s="189" t="s">
        <v>112</v>
      </c>
      <c r="I57" s="190" t="n">
        <v>105.625</v>
      </c>
      <c r="J57" s="191" t="n">
        <v>0.18</v>
      </c>
      <c r="K57" s="192" t="n">
        <v>0.007</v>
      </c>
      <c r="L57" s="192" t="n">
        <v>0.362</v>
      </c>
      <c r="M57" s="192" t="n">
        <v>0.005</v>
      </c>
      <c r="N57" s="192" t="n">
        <v>0.06</v>
      </c>
      <c r="O57" s="192" t="n">
        <v>0.018</v>
      </c>
      <c r="P57" s="193" t="n">
        <v>0.631</v>
      </c>
      <c r="Q57" s="191" t="n">
        <v>0.191</v>
      </c>
      <c r="R57" s="192" t="n">
        <v>0.01</v>
      </c>
      <c r="S57" s="192" t="n">
        <v>0.36</v>
      </c>
      <c r="T57" s="192" t="n">
        <v>0.012</v>
      </c>
      <c r="U57" s="192" t="n">
        <v>0.06</v>
      </c>
      <c r="V57" s="192" t="n">
        <v>0.05</v>
      </c>
      <c r="W57" s="194" t="n">
        <v>0.684</v>
      </c>
      <c r="X57" s="191" t="n">
        <v>0.18</v>
      </c>
      <c r="Y57" s="192" t="n">
        <v>0.215</v>
      </c>
      <c r="Z57" s="192" t="n">
        <v>1.278</v>
      </c>
      <c r="AA57" s="192" t="n">
        <v>0.029</v>
      </c>
      <c r="AB57" s="192" t="n">
        <v>0.06</v>
      </c>
      <c r="AC57" s="195" t="n">
        <v>1.761</v>
      </c>
      <c r="AD57" s="196" t="n">
        <v>1.077</v>
      </c>
      <c r="AE57" s="197" t="n">
        <v>0.213</v>
      </c>
      <c r="AF57" s="198" t="n">
        <v>0.388</v>
      </c>
      <c r="AG57" s="90"/>
      <c r="AH57" s="90"/>
      <c r="AI57" s="90"/>
      <c r="AJ57" s="90"/>
      <c r="AK57" s="90"/>
      <c r="AL57" s="90"/>
      <c r="AM57" s="90"/>
      <c r="AN57" s="90"/>
      <c r="AO57" s="90"/>
      <c r="AP57" s="90"/>
      <c r="AQ57" s="199"/>
      <c r="AR57" s="199"/>
      <c r="AS57" s="199"/>
      <c r="AT57" s="199"/>
      <c r="AU57" s="199"/>
      <c r="AV57" s="199"/>
      <c r="AW57" s="199"/>
      <c r="AX57" s="199"/>
      <c r="AY57" s="199"/>
      <c r="AZ57" s="199"/>
      <c r="BA57" s="199"/>
      <c r="BB57" s="199"/>
      <c r="BC57" s="199"/>
      <c r="BD57" s="199"/>
      <c r="BE57" s="199"/>
      <c r="BF57" s="199"/>
      <c r="BG57" s="199"/>
      <c r="BH57" s="199"/>
      <c r="BI57" s="199"/>
      <c r="BJ57" s="199"/>
      <c r="BK57" s="199"/>
      <c r="BL57" s="199"/>
      <c r="BM57" s="199"/>
      <c r="BN57" s="199"/>
      <c r="BO57" s="199"/>
      <c r="BP57" s="199"/>
      <c r="BQ57" s="199"/>
      <c r="BR57" s="199"/>
      <c r="BS57" s="199"/>
      <c r="BT57" s="199"/>
      <c r="BU57" s="199"/>
      <c r="BV57" s="199"/>
      <c r="BW57" s="199"/>
      <c r="BX57" s="199"/>
      <c r="BY57" s="199"/>
      <c r="BZ57" s="199"/>
      <c r="CA57" s="199"/>
      <c r="CB57" s="199"/>
      <c r="CC57" s="199"/>
      <c r="CD57" s="199"/>
      <c r="CE57" s="199"/>
      <c r="CF57" s="199"/>
      <c r="CG57" s="199"/>
      <c r="CH57" s="199"/>
      <c r="CI57" s="199"/>
      <c r="CJ57" s="199"/>
      <c r="CK57" s="199"/>
      <c r="CL57" s="199"/>
      <c r="CM57" s="199"/>
      <c r="CN57" s="199"/>
      <c r="CO57" s="199"/>
      <c r="CP57" s="199"/>
      <c r="CQ57" s="199"/>
      <c r="CR57" s="199"/>
      <c r="CS57" s="199"/>
      <c r="CT57" s="199"/>
      <c r="CU57" s="199"/>
      <c r="CV57" s="199"/>
      <c r="CW57" s="199"/>
      <c r="CX57" s="199"/>
      <c r="CY57" s="199"/>
      <c r="CZ57" s="199"/>
      <c r="DA57" s="199"/>
      <c r="DB57" s="199"/>
      <c r="DC57" s="199"/>
      <c r="DD57" s="199"/>
      <c r="DE57" s="199"/>
      <c r="DF57" s="199"/>
      <c r="DG57" s="199"/>
      <c r="DH57" s="199"/>
      <c r="DI57" s="199"/>
      <c r="DJ57" s="199"/>
      <c r="DK57" s="199"/>
      <c r="DL57" s="199"/>
      <c r="DM57" s="199"/>
      <c r="DN57" s="199"/>
      <c r="DO57" s="199"/>
      <c r="DP57" s="199"/>
      <c r="DQ57" s="199"/>
      <c r="DR57" s="199"/>
      <c r="DS57" s="199"/>
      <c r="DT57" s="199"/>
      <c r="DU57" s="199"/>
      <c r="DV57" s="199"/>
      <c r="DW57" s="199"/>
      <c r="DX57" s="199"/>
      <c r="DY57" s="199"/>
      <c r="DZ57" s="199"/>
      <c r="EA57" s="199"/>
      <c r="EB57" s="199"/>
      <c r="EC57" s="199"/>
      <c r="ED57" s="199"/>
      <c r="EE57" s="199"/>
      <c r="EF57" s="199"/>
      <c r="EG57" s="199"/>
      <c r="EH57" s="199"/>
      <c r="EI57" s="199"/>
      <c r="EJ57" s="199"/>
      <c r="EK57" s="199"/>
      <c r="EL57" s="199"/>
      <c r="EM57" s="199"/>
      <c r="EN57" s="199"/>
    </row>
    <row r="58" customFormat="false" ht="15" hidden="false" customHeight="true" outlineLevel="0" collapsed="false">
      <c r="A58" s="183" t="s">
        <v>157</v>
      </c>
      <c r="B58" s="184" t="s">
        <v>121</v>
      </c>
      <c r="C58" s="185" t="n">
        <v>72.88</v>
      </c>
      <c r="D58" s="185" t="n">
        <v>77.32</v>
      </c>
      <c r="E58" s="186" t="n">
        <v>0.81</v>
      </c>
      <c r="F58" s="187" t="n">
        <v>22806.1</v>
      </c>
      <c r="G58" s="188" t="s">
        <v>105</v>
      </c>
      <c r="H58" s="189" t="s">
        <v>116</v>
      </c>
      <c r="I58" s="190" t="n">
        <v>5.24671</v>
      </c>
      <c r="J58" s="191" t="n">
        <v>0.37</v>
      </c>
      <c r="K58" s="192" t="n">
        <v>0.258</v>
      </c>
      <c r="L58" s="192" t="n">
        <v>0.385</v>
      </c>
      <c r="M58" s="192" t="n">
        <v>0.134</v>
      </c>
      <c r="N58" s="192" t="n">
        <v>0.075</v>
      </c>
      <c r="O58" s="192" t="n">
        <v>0.511</v>
      </c>
      <c r="P58" s="193" t="n">
        <v>1.733</v>
      </c>
      <c r="Q58" s="191" t="n">
        <v>0.416</v>
      </c>
      <c r="R58" s="192" t="n">
        <v>0.184</v>
      </c>
      <c r="S58" s="192" t="n">
        <v>0.621</v>
      </c>
      <c r="T58" s="192" t="n">
        <v>0.156</v>
      </c>
      <c r="U58" s="192" t="n">
        <v>0.075</v>
      </c>
      <c r="V58" s="192" t="n">
        <v>1.047</v>
      </c>
      <c r="W58" s="194" t="n">
        <v>2.499</v>
      </c>
      <c r="X58" s="191" t="n">
        <v>0.37</v>
      </c>
      <c r="Y58" s="192" t="n">
        <v>0.258</v>
      </c>
      <c r="Z58" s="192" t="n">
        <v>0.661</v>
      </c>
      <c r="AA58" s="192" t="n">
        <v>0.108</v>
      </c>
      <c r="AB58" s="192" t="n">
        <v>0.075</v>
      </c>
      <c r="AC58" s="195" t="n">
        <v>1.472</v>
      </c>
      <c r="AD58" s="196" t="n">
        <v>-1.027</v>
      </c>
      <c r="AE58" s="197" t="n">
        <v>0.777</v>
      </c>
      <c r="AF58" s="198" t="n">
        <v>1.698</v>
      </c>
      <c r="AG58" s="90"/>
      <c r="AH58" s="90"/>
      <c r="AI58" s="90"/>
      <c r="AJ58" s="90"/>
      <c r="AK58" s="90"/>
      <c r="AL58" s="90"/>
      <c r="AM58" s="90"/>
      <c r="AN58" s="90"/>
      <c r="AO58" s="90"/>
      <c r="AP58" s="90"/>
      <c r="AQ58" s="199"/>
      <c r="AR58" s="199"/>
      <c r="AS58" s="199"/>
      <c r="AT58" s="199"/>
      <c r="AU58" s="199"/>
      <c r="AV58" s="199"/>
      <c r="AW58" s="199"/>
      <c r="AX58" s="199"/>
      <c r="AY58" s="199"/>
      <c r="AZ58" s="199"/>
      <c r="BA58" s="199"/>
      <c r="BB58" s="199"/>
      <c r="BC58" s="199"/>
      <c r="BD58" s="199"/>
      <c r="BE58" s="199"/>
      <c r="BF58" s="199"/>
      <c r="BG58" s="199"/>
      <c r="BH58" s="199"/>
      <c r="BI58" s="199"/>
      <c r="BJ58" s="199"/>
      <c r="BK58" s="199"/>
      <c r="BL58" s="199"/>
      <c r="BM58" s="199"/>
      <c r="BN58" s="199"/>
      <c r="BO58" s="199"/>
      <c r="BP58" s="199"/>
      <c r="BQ58" s="199"/>
      <c r="BR58" s="199"/>
      <c r="BS58" s="199"/>
      <c r="BT58" s="199"/>
      <c r="BU58" s="199"/>
      <c r="BV58" s="199"/>
      <c r="BW58" s="199"/>
      <c r="BX58" s="199"/>
      <c r="BY58" s="199"/>
      <c r="BZ58" s="199"/>
      <c r="CA58" s="199"/>
      <c r="CB58" s="199"/>
      <c r="CC58" s="199"/>
      <c r="CD58" s="199"/>
      <c r="CE58" s="199"/>
      <c r="CF58" s="199"/>
      <c r="CG58" s="199"/>
      <c r="CH58" s="199"/>
      <c r="CI58" s="199"/>
      <c r="CJ58" s="199"/>
      <c r="CK58" s="199"/>
      <c r="CL58" s="199"/>
      <c r="CM58" s="199"/>
      <c r="CN58" s="199"/>
      <c r="CO58" s="199"/>
      <c r="CP58" s="199"/>
      <c r="CQ58" s="199"/>
      <c r="CR58" s="199"/>
      <c r="CS58" s="199"/>
      <c r="CT58" s="199"/>
      <c r="CU58" s="199"/>
      <c r="CV58" s="199"/>
      <c r="CW58" s="199"/>
      <c r="CX58" s="199"/>
      <c r="CY58" s="199"/>
      <c r="CZ58" s="199"/>
      <c r="DA58" s="199"/>
      <c r="DB58" s="199"/>
      <c r="DC58" s="199"/>
      <c r="DD58" s="199"/>
      <c r="DE58" s="199"/>
      <c r="DF58" s="199"/>
      <c r="DG58" s="199"/>
      <c r="DH58" s="199"/>
      <c r="DI58" s="199"/>
      <c r="DJ58" s="199"/>
      <c r="DK58" s="199"/>
      <c r="DL58" s="199"/>
      <c r="DM58" s="199"/>
      <c r="DN58" s="199"/>
      <c r="DO58" s="199"/>
      <c r="DP58" s="199"/>
      <c r="DQ58" s="199"/>
      <c r="DR58" s="199"/>
      <c r="DS58" s="199"/>
      <c r="DT58" s="199"/>
      <c r="DU58" s="199"/>
      <c r="DV58" s="199"/>
      <c r="DW58" s="199"/>
      <c r="DX58" s="199"/>
      <c r="DY58" s="199"/>
      <c r="DZ58" s="199"/>
      <c r="EA58" s="199"/>
      <c r="EB58" s="199"/>
      <c r="EC58" s="199"/>
      <c r="ED58" s="199"/>
      <c r="EE58" s="199"/>
      <c r="EF58" s="199"/>
      <c r="EG58" s="199"/>
      <c r="EH58" s="199"/>
      <c r="EI58" s="199"/>
      <c r="EJ58" s="199"/>
      <c r="EK58" s="199"/>
      <c r="EL58" s="199"/>
      <c r="EM58" s="199"/>
      <c r="EN58" s="199"/>
    </row>
    <row r="59" customFormat="false" ht="15" hidden="false" customHeight="true" outlineLevel="0" collapsed="false">
      <c r="A59" s="183" t="s">
        <v>158</v>
      </c>
      <c r="B59" s="184" t="s">
        <v>121</v>
      </c>
      <c r="C59" s="185" t="n">
        <v>62.72</v>
      </c>
      <c r="D59" s="185" t="n">
        <v>58.92</v>
      </c>
      <c r="E59" s="186" t="n">
        <v>0.53</v>
      </c>
      <c r="F59" s="187" t="n">
        <v>5477.96</v>
      </c>
      <c r="G59" s="188" t="s">
        <v>103</v>
      </c>
      <c r="H59" s="189" t="s">
        <v>114</v>
      </c>
      <c r="I59" s="190" t="n">
        <v>29.6033</v>
      </c>
      <c r="J59" s="191" t="n">
        <v>0.654</v>
      </c>
      <c r="K59" s="192" t="n">
        <v>0.029</v>
      </c>
      <c r="L59" s="192" t="n">
        <v>0.18</v>
      </c>
      <c r="M59" s="192" t="n">
        <v>0.022</v>
      </c>
      <c r="N59" s="192" t="n">
        <v>0.063</v>
      </c>
      <c r="O59" s="192" t="n">
        <v>0.221</v>
      </c>
      <c r="P59" s="193" t="n">
        <v>1.168</v>
      </c>
      <c r="Q59" s="191" t="n">
        <v>0.324</v>
      </c>
      <c r="R59" s="192" t="n">
        <v>0.051</v>
      </c>
      <c r="S59" s="192" t="n">
        <v>0.185</v>
      </c>
      <c r="T59" s="192" t="n">
        <v>0.164</v>
      </c>
      <c r="U59" s="192" t="n">
        <v>0.063</v>
      </c>
      <c r="V59" s="192" t="n">
        <v>0.308</v>
      </c>
      <c r="W59" s="194" t="n">
        <v>1.094</v>
      </c>
      <c r="X59" s="191" t="n">
        <v>0.654</v>
      </c>
      <c r="Y59" s="192" t="n">
        <v>0.4</v>
      </c>
      <c r="Z59" s="192" t="n">
        <v>0.084</v>
      </c>
      <c r="AA59" s="192" t="n">
        <v>0.028</v>
      </c>
      <c r="AB59" s="192" t="n">
        <v>0.063</v>
      </c>
      <c r="AC59" s="195" t="n">
        <v>1.229</v>
      </c>
      <c r="AD59" s="196" t="n">
        <v>0.135</v>
      </c>
      <c r="AE59" s="197" t="n">
        <v>0.34</v>
      </c>
      <c r="AF59" s="198" t="n">
        <v>0.89</v>
      </c>
      <c r="AG59" s="90"/>
      <c r="AH59" s="90"/>
      <c r="AI59" s="90"/>
      <c r="AJ59" s="90"/>
      <c r="AK59" s="90"/>
      <c r="AL59" s="90"/>
      <c r="AM59" s="90"/>
      <c r="AN59" s="90"/>
      <c r="AO59" s="90"/>
      <c r="AP59" s="90"/>
      <c r="AQ59" s="199"/>
      <c r="AR59" s="199"/>
      <c r="AS59" s="199"/>
      <c r="AT59" s="199"/>
      <c r="AU59" s="199"/>
      <c r="AV59" s="199"/>
      <c r="AW59" s="199"/>
      <c r="AX59" s="199"/>
      <c r="AY59" s="199"/>
      <c r="AZ59" s="199"/>
      <c r="BA59" s="199"/>
      <c r="BB59" s="199"/>
      <c r="BC59" s="199"/>
      <c r="BD59" s="199"/>
      <c r="BE59" s="199"/>
      <c r="BF59" s="199"/>
      <c r="BG59" s="199"/>
      <c r="BH59" s="199"/>
      <c r="BI59" s="199"/>
      <c r="BJ59" s="199"/>
      <c r="BK59" s="199"/>
      <c r="BL59" s="199"/>
      <c r="BM59" s="199"/>
      <c r="BN59" s="199"/>
      <c r="BO59" s="199"/>
      <c r="BP59" s="199"/>
      <c r="BQ59" s="199"/>
      <c r="BR59" s="199"/>
      <c r="BS59" s="199"/>
      <c r="BT59" s="199"/>
      <c r="BU59" s="199"/>
      <c r="BV59" s="199"/>
      <c r="BW59" s="199"/>
      <c r="BX59" s="199"/>
      <c r="BY59" s="199"/>
      <c r="BZ59" s="199"/>
      <c r="CA59" s="199"/>
      <c r="CB59" s="199"/>
      <c r="CC59" s="199"/>
      <c r="CD59" s="199"/>
      <c r="CE59" s="199"/>
      <c r="CF59" s="199"/>
      <c r="CG59" s="199"/>
      <c r="CH59" s="199"/>
      <c r="CI59" s="199"/>
      <c r="CJ59" s="199"/>
      <c r="CK59" s="199"/>
      <c r="CL59" s="199"/>
      <c r="CM59" s="199"/>
      <c r="CN59" s="199"/>
      <c r="CO59" s="199"/>
      <c r="CP59" s="199"/>
      <c r="CQ59" s="199"/>
      <c r="CR59" s="199"/>
      <c r="CS59" s="199"/>
      <c r="CT59" s="199"/>
      <c r="CU59" s="199"/>
      <c r="CV59" s="199"/>
      <c r="CW59" s="199"/>
      <c r="CX59" s="199"/>
      <c r="CY59" s="199"/>
      <c r="CZ59" s="199"/>
      <c r="DA59" s="199"/>
      <c r="DB59" s="199"/>
      <c r="DC59" s="199"/>
      <c r="DD59" s="199"/>
      <c r="DE59" s="199"/>
      <c r="DF59" s="199"/>
      <c r="DG59" s="199"/>
      <c r="DH59" s="199"/>
      <c r="DI59" s="199"/>
      <c r="DJ59" s="199"/>
      <c r="DK59" s="199"/>
      <c r="DL59" s="199"/>
      <c r="DM59" s="199"/>
      <c r="DN59" s="199"/>
      <c r="DO59" s="199"/>
      <c r="DP59" s="199"/>
      <c r="DQ59" s="199"/>
      <c r="DR59" s="199"/>
      <c r="DS59" s="199"/>
      <c r="DT59" s="199"/>
      <c r="DU59" s="199"/>
      <c r="DV59" s="199"/>
      <c r="DW59" s="199"/>
      <c r="DX59" s="199"/>
      <c r="DY59" s="199"/>
      <c r="DZ59" s="199"/>
      <c r="EA59" s="199"/>
      <c r="EB59" s="199"/>
      <c r="EC59" s="199"/>
      <c r="ED59" s="199"/>
      <c r="EE59" s="199"/>
      <c r="EF59" s="199"/>
      <c r="EG59" s="199"/>
      <c r="EH59" s="199"/>
      <c r="EI59" s="199"/>
      <c r="EJ59" s="199"/>
      <c r="EK59" s="199"/>
      <c r="EL59" s="199"/>
      <c r="EM59" s="199"/>
      <c r="EN59" s="199"/>
    </row>
    <row r="60" customFormat="false" ht="15" hidden="false" customHeight="true" outlineLevel="0" collapsed="false">
      <c r="A60" s="183" t="s">
        <v>159</v>
      </c>
      <c r="B60" s="184" t="s">
        <v>121</v>
      </c>
      <c r="C60" s="185" t="n">
        <v>82.19</v>
      </c>
      <c r="D60" s="185" t="n">
        <v>77.58</v>
      </c>
      <c r="E60" s="186" t="n">
        <v>0.86</v>
      </c>
      <c r="F60" s="187" t="n">
        <v>36496.9</v>
      </c>
      <c r="G60" s="188" t="s">
        <v>106</v>
      </c>
      <c r="H60" s="189" t="s">
        <v>118</v>
      </c>
      <c r="I60" s="190" t="n">
        <v>3.98663</v>
      </c>
      <c r="J60" s="191" t="n">
        <v>0.721</v>
      </c>
      <c r="K60" s="192" t="n">
        <v>0.082</v>
      </c>
      <c r="L60" s="192" t="n">
        <v>0.718</v>
      </c>
      <c r="M60" s="192" t="n">
        <v>0.052</v>
      </c>
      <c r="N60" s="192" t="n">
        <v>0.172</v>
      </c>
      <c r="O60" s="192" t="n">
        <v>1.601</v>
      </c>
      <c r="P60" s="193" t="n">
        <v>3.347</v>
      </c>
      <c r="Q60" s="191" t="n">
        <v>0.774</v>
      </c>
      <c r="R60" s="192" t="n">
        <v>0.254</v>
      </c>
      <c r="S60" s="192" t="n">
        <v>0.623</v>
      </c>
      <c r="T60" s="192" t="n">
        <v>0.078</v>
      </c>
      <c r="U60" s="192" t="n">
        <v>0.172</v>
      </c>
      <c r="V60" s="192" t="n">
        <v>2.829</v>
      </c>
      <c r="W60" s="194" t="n">
        <v>4.731</v>
      </c>
      <c r="X60" s="191" t="n">
        <v>0.721</v>
      </c>
      <c r="Y60" s="192" t="n">
        <v>0.137</v>
      </c>
      <c r="Z60" s="192" t="n">
        <v>1.213</v>
      </c>
      <c r="AA60" s="192" t="n">
        <v>0.359</v>
      </c>
      <c r="AB60" s="192" t="n">
        <v>0.172</v>
      </c>
      <c r="AC60" s="195" t="n">
        <v>2.603</v>
      </c>
      <c r="AD60" s="196" t="n">
        <v>-2.128</v>
      </c>
      <c r="AE60" s="197" t="n">
        <v>1.47</v>
      </c>
      <c r="AF60" s="198" t="n">
        <v>1.818</v>
      </c>
      <c r="AG60" s="90"/>
      <c r="AH60" s="90"/>
      <c r="AI60" s="90"/>
      <c r="AJ60" s="90"/>
      <c r="AK60" s="90"/>
      <c r="AL60" s="90"/>
      <c r="AM60" s="90"/>
      <c r="AN60" s="90"/>
      <c r="AO60" s="90"/>
      <c r="AP60" s="90"/>
      <c r="AQ60" s="199"/>
      <c r="AR60" s="199"/>
      <c r="AS60" s="199"/>
      <c r="AT60" s="199"/>
      <c r="AU60" s="199"/>
      <c r="AV60" s="199"/>
      <c r="AW60" s="199"/>
      <c r="AX60" s="199"/>
      <c r="AY60" s="199"/>
      <c r="AZ60" s="199"/>
      <c r="BA60" s="199"/>
      <c r="BB60" s="199"/>
      <c r="BC60" s="199"/>
      <c r="BD60" s="199"/>
      <c r="BE60" s="199"/>
      <c r="BF60" s="199"/>
      <c r="BG60" s="199"/>
      <c r="BH60" s="199"/>
      <c r="BI60" s="199"/>
      <c r="BJ60" s="199"/>
      <c r="BK60" s="199"/>
      <c r="BL60" s="199"/>
      <c r="BM60" s="199"/>
      <c r="BN60" s="199"/>
      <c r="BO60" s="199"/>
      <c r="BP60" s="199"/>
      <c r="BQ60" s="199"/>
      <c r="BR60" s="199"/>
      <c r="BS60" s="199"/>
      <c r="BT60" s="199"/>
      <c r="BU60" s="199"/>
      <c r="BV60" s="199"/>
      <c r="BW60" s="199"/>
      <c r="BX60" s="199"/>
      <c r="BY60" s="199"/>
      <c r="BZ60" s="199"/>
      <c r="CA60" s="199"/>
      <c r="CB60" s="199"/>
      <c r="CC60" s="199"/>
      <c r="CD60" s="199"/>
      <c r="CE60" s="199"/>
      <c r="CF60" s="199"/>
      <c r="CG60" s="199"/>
      <c r="CH60" s="199"/>
      <c r="CI60" s="199"/>
      <c r="CJ60" s="199"/>
      <c r="CK60" s="199"/>
      <c r="CL60" s="199"/>
      <c r="CM60" s="199"/>
      <c r="CN60" s="199"/>
      <c r="CO60" s="199"/>
      <c r="CP60" s="199"/>
      <c r="CQ60" s="199"/>
      <c r="CR60" s="199"/>
      <c r="CS60" s="199"/>
      <c r="CT60" s="199"/>
      <c r="CU60" s="199"/>
      <c r="CV60" s="199"/>
      <c r="CW60" s="199"/>
      <c r="CX60" s="199"/>
      <c r="CY60" s="199"/>
      <c r="CZ60" s="199"/>
      <c r="DA60" s="199"/>
      <c r="DB60" s="199"/>
      <c r="DC60" s="199"/>
      <c r="DD60" s="199"/>
      <c r="DE60" s="199"/>
      <c r="DF60" s="199"/>
      <c r="DG60" s="199"/>
      <c r="DH60" s="199"/>
      <c r="DI60" s="199"/>
      <c r="DJ60" s="199"/>
      <c r="DK60" s="199"/>
      <c r="DL60" s="199"/>
      <c r="DM60" s="199"/>
      <c r="DN60" s="199"/>
      <c r="DO60" s="199"/>
      <c r="DP60" s="199"/>
      <c r="DQ60" s="199"/>
      <c r="DR60" s="199"/>
      <c r="DS60" s="199"/>
      <c r="DT60" s="199"/>
      <c r="DU60" s="199"/>
      <c r="DV60" s="199"/>
      <c r="DW60" s="199"/>
      <c r="DX60" s="199"/>
      <c r="DY60" s="199"/>
      <c r="DZ60" s="199"/>
      <c r="EA60" s="199"/>
      <c r="EB60" s="199"/>
      <c r="EC60" s="199"/>
      <c r="ED60" s="199"/>
      <c r="EE60" s="199"/>
      <c r="EF60" s="199"/>
      <c r="EG60" s="199"/>
      <c r="EH60" s="199"/>
      <c r="EI60" s="199"/>
      <c r="EJ60" s="199"/>
      <c r="EK60" s="199"/>
      <c r="EL60" s="199"/>
      <c r="EM60" s="199"/>
      <c r="EN60" s="199"/>
    </row>
    <row r="61" customFormat="false" ht="15" hidden="false" customHeight="true" outlineLevel="0" collapsed="false">
      <c r="A61" s="183" t="s">
        <v>160</v>
      </c>
      <c r="B61" s="184" t="s">
        <v>126</v>
      </c>
      <c r="C61" s="185" t="n">
        <v>76.74</v>
      </c>
      <c r="D61" s="185" t="n">
        <v>78.16</v>
      </c>
      <c r="E61" s="186" t="n">
        <v>0.76</v>
      </c>
      <c r="F61" s="187"/>
      <c r="G61" s="188" t="s">
        <v>105</v>
      </c>
      <c r="H61" s="189" t="s">
        <v>116</v>
      </c>
      <c r="I61" s="190" t="n">
        <v>11.1746</v>
      </c>
      <c r="J61" s="191" t="n">
        <v>0.533</v>
      </c>
      <c r="K61" s="192" t="n">
        <v>0.094</v>
      </c>
      <c r="L61" s="192" t="n">
        <v>0.079</v>
      </c>
      <c r="M61" s="192" t="n">
        <v>0.009</v>
      </c>
      <c r="N61" s="192" t="n">
        <v>0.016</v>
      </c>
      <c r="O61" s="192" t="n">
        <v>0.605</v>
      </c>
      <c r="P61" s="193" t="n">
        <v>1.336</v>
      </c>
      <c r="Q61" s="191" t="n">
        <v>0.852</v>
      </c>
      <c r="R61" s="192" t="n">
        <v>0.108</v>
      </c>
      <c r="S61" s="192" t="n">
        <v>0.08</v>
      </c>
      <c r="T61" s="192" t="n">
        <v>0.014</v>
      </c>
      <c r="U61" s="192" t="n">
        <v>0.016</v>
      </c>
      <c r="V61" s="192" t="n">
        <v>0.622</v>
      </c>
      <c r="W61" s="194" t="n">
        <v>1.691</v>
      </c>
      <c r="X61" s="191" t="n">
        <v>0.533</v>
      </c>
      <c r="Y61" s="192" t="n">
        <v>0.094</v>
      </c>
      <c r="Z61" s="192" t="n">
        <v>0.247</v>
      </c>
      <c r="AA61" s="192" t="n">
        <v>0.167</v>
      </c>
      <c r="AB61" s="192" t="n">
        <v>0.016</v>
      </c>
      <c r="AC61" s="195" t="n">
        <v>1.057</v>
      </c>
      <c r="AD61" s="196" t="n">
        <v>-0.634</v>
      </c>
      <c r="AE61" s="197" t="n">
        <v>0.525</v>
      </c>
      <c r="AF61" s="198" t="n">
        <v>1.6</v>
      </c>
      <c r="AG61" s="90"/>
      <c r="AH61" s="90"/>
      <c r="AI61" s="90"/>
      <c r="AJ61" s="90"/>
      <c r="AK61" s="90"/>
      <c r="AL61" s="90"/>
      <c r="AM61" s="90"/>
      <c r="AN61" s="90"/>
      <c r="AO61" s="90"/>
      <c r="AP61" s="90"/>
      <c r="AQ61" s="199"/>
      <c r="AR61" s="199"/>
      <c r="AS61" s="199"/>
      <c r="AT61" s="199"/>
      <c r="AU61" s="199"/>
      <c r="AV61" s="199"/>
      <c r="AW61" s="199"/>
      <c r="AX61" s="199"/>
      <c r="AY61" s="199"/>
      <c r="AZ61" s="199"/>
      <c r="BA61" s="199"/>
      <c r="BB61" s="199"/>
      <c r="BC61" s="199"/>
      <c r="BD61" s="199"/>
      <c r="BE61" s="199"/>
      <c r="BF61" s="199"/>
      <c r="BG61" s="199"/>
      <c r="BH61" s="199"/>
      <c r="BI61" s="199"/>
      <c r="BJ61" s="199"/>
      <c r="BK61" s="199"/>
      <c r="BL61" s="199"/>
      <c r="BM61" s="199"/>
      <c r="BN61" s="199"/>
      <c r="BO61" s="199"/>
      <c r="BP61" s="199"/>
      <c r="BQ61" s="199"/>
      <c r="BR61" s="199"/>
      <c r="BS61" s="199"/>
      <c r="BT61" s="199"/>
      <c r="BU61" s="199"/>
      <c r="BV61" s="199"/>
      <c r="BW61" s="199"/>
      <c r="BX61" s="199"/>
      <c r="BY61" s="199"/>
      <c r="BZ61" s="199"/>
      <c r="CA61" s="199"/>
      <c r="CB61" s="199"/>
      <c r="CC61" s="199"/>
      <c r="CD61" s="199"/>
      <c r="CE61" s="199"/>
      <c r="CF61" s="199"/>
      <c r="CG61" s="199"/>
      <c r="CH61" s="199"/>
      <c r="CI61" s="199"/>
      <c r="CJ61" s="199"/>
      <c r="CK61" s="199"/>
      <c r="CL61" s="199"/>
      <c r="CM61" s="199"/>
      <c r="CN61" s="199"/>
      <c r="CO61" s="199"/>
      <c r="CP61" s="199"/>
      <c r="CQ61" s="199"/>
      <c r="CR61" s="199"/>
      <c r="CS61" s="199"/>
      <c r="CT61" s="199"/>
      <c r="CU61" s="199"/>
      <c r="CV61" s="199"/>
      <c r="CW61" s="199"/>
      <c r="CX61" s="199"/>
      <c r="CY61" s="199"/>
      <c r="CZ61" s="199"/>
      <c r="DA61" s="199"/>
      <c r="DB61" s="199"/>
      <c r="DC61" s="199"/>
      <c r="DD61" s="199"/>
      <c r="DE61" s="199"/>
      <c r="DF61" s="199"/>
      <c r="DG61" s="199"/>
      <c r="DH61" s="199"/>
      <c r="DI61" s="199"/>
      <c r="DJ61" s="199"/>
      <c r="DK61" s="199"/>
      <c r="DL61" s="199"/>
      <c r="DM61" s="199"/>
      <c r="DN61" s="199"/>
      <c r="DO61" s="199"/>
      <c r="DP61" s="199"/>
      <c r="DQ61" s="199"/>
      <c r="DR61" s="199"/>
      <c r="DS61" s="199"/>
      <c r="DT61" s="199"/>
      <c r="DU61" s="199"/>
      <c r="DV61" s="199"/>
      <c r="DW61" s="199"/>
      <c r="DX61" s="199"/>
      <c r="DY61" s="199"/>
      <c r="DZ61" s="199"/>
      <c r="EA61" s="199"/>
      <c r="EB61" s="199"/>
      <c r="EC61" s="199"/>
      <c r="ED61" s="199"/>
      <c r="EE61" s="199"/>
      <c r="EF61" s="199"/>
      <c r="EG61" s="199"/>
      <c r="EH61" s="199"/>
      <c r="EI61" s="199"/>
      <c r="EJ61" s="199"/>
      <c r="EK61" s="199"/>
      <c r="EL61" s="199"/>
      <c r="EM61" s="199"/>
      <c r="EN61" s="199"/>
    </row>
    <row r="62" customFormat="false" ht="15" hidden="false" customHeight="true" outlineLevel="0" collapsed="false">
      <c r="A62" s="183" t="s">
        <v>161</v>
      </c>
      <c r="B62" s="184" t="s">
        <v>126</v>
      </c>
      <c r="C62" s="185" t="n">
        <v>72.92</v>
      </c>
      <c r="D62" s="185" t="n">
        <v>81.89</v>
      </c>
      <c r="E62" s="186" t="n">
        <v>0.9</v>
      </c>
      <c r="F62" s="187" t="n">
        <v>46902.8</v>
      </c>
      <c r="G62" s="188" t="s">
        <v>106</v>
      </c>
      <c r="H62" s="189" t="s">
        <v>118</v>
      </c>
      <c r="I62" s="190" t="n">
        <v>1.26847</v>
      </c>
      <c r="J62" s="191" t="n">
        <v>0.2</v>
      </c>
      <c r="K62" s="192" t="n">
        <v>0</v>
      </c>
      <c r="L62" s="192" t="n">
        <v>0.005</v>
      </c>
      <c r="M62" s="192" t="n">
        <v>0.018</v>
      </c>
      <c r="N62" s="192" t="n">
        <v>0.067</v>
      </c>
      <c r="O62" s="192" t="n">
        <v>1.761</v>
      </c>
      <c r="P62" s="193" t="n">
        <v>2.051</v>
      </c>
      <c r="Q62" s="191" t="n">
        <v>0.675</v>
      </c>
      <c r="R62" s="192" t="n">
        <v>0.088</v>
      </c>
      <c r="S62" s="192" t="n">
        <v>0.188</v>
      </c>
      <c r="T62" s="192" t="n">
        <v>0.134</v>
      </c>
      <c r="U62" s="192" t="n">
        <v>0.067</v>
      </c>
      <c r="V62" s="192" t="n">
        <v>3.402</v>
      </c>
      <c r="W62" s="194" t="n">
        <v>4.553</v>
      </c>
      <c r="X62" s="191" t="n">
        <v>0.2</v>
      </c>
      <c r="Y62" s="192" t="n">
        <v>0</v>
      </c>
      <c r="Z62" s="192" t="n">
        <v>0.045</v>
      </c>
      <c r="AA62" s="192" t="n">
        <v>0.05</v>
      </c>
      <c r="AB62" s="192" t="n">
        <v>0.067</v>
      </c>
      <c r="AC62" s="195" t="n">
        <v>0.362</v>
      </c>
      <c r="AD62" s="196" t="n">
        <v>-4.191</v>
      </c>
      <c r="AE62" s="197" t="n">
        <v>1.415</v>
      </c>
      <c r="AF62" s="198" t="n">
        <v>12.577</v>
      </c>
      <c r="AG62" s="200"/>
      <c r="AH62" s="201"/>
      <c r="AI62" s="1"/>
      <c r="AJ62" s="200"/>
      <c r="AK62" s="202"/>
      <c r="AL62" s="203"/>
      <c r="AM62" s="203"/>
      <c r="AN62" s="203"/>
      <c r="AO62" s="203"/>
      <c r="AP62" s="203"/>
    </row>
    <row r="63" customFormat="false" ht="15" hidden="false" customHeight="true" outlineLevel="0" collapsed="false">
      <c r="A63" s="183" t="s">
        <v>162</v>
      </c>
      <c r="B63" s="184" t="s">
        <v>121</v>
      </c>
      <c r="C63" s="185" t="n">
        <v>81.26</v>
      </c>
      <c r="D63" s="185" t="n">
        <v>79.03</v>
      </c>
      <c r="E63" s="186" t="n">
        <v>0.89</v>
      </c>
      <c r="F63" s="187" t="n">
        <v>40308.2</v>
      </c>
      <c r="G63" s="188" t="s">
        <v>106</v>
      </c>
      <c r="H63" s="189" t="s">
        <v>118</v>
      </c>
      <c r="I63" s="190" t="n">
        <v>10.5037</v>
      </c>
      <c r="J63" s="191" t="n">
        <v>1.018</v>
      </c>
      <c r="K63" s="192" t="n">
        <v>0.098</v>
      </c>
      <c r="L63" s="192" t="n">
        <v>1.569</v>
      </c>
      <c r="M63" s="192" t="n">
        <v>0.001</v>
      </c>
      <c r="N63" s="192" t="n">
        <v>0.174</v>
      </c>
      <c r="O63" s="192" t="n">
        <v>2.623</v>
      </c>
      <c r="P63" s="193" t="n">
        <v>5.484</v>
      </c>
      <c r="Q63" s="191" t="n">
        <v>1.011</v>
      </c>
      <c r="R63" s="192" t="n">
        <v>0.327</v>
      </c>
      <c r="S63" s="192" t="n">
        <v>1.075</v>
      </c>
      <c r="T63" s="192" t="n">
        <v>0.034</v>
      </c>
      <c r="U63" s="192" t="n">
        <v>0.174</v>
      </c>
      <c r="V63" s="192" t="n">
        <v>2.772</v>
      </c>
      <c r="W63" s="194" t="n">
        <v>5.394</v>
      </c>
      <c r="X63" s="191" t="n">
        <v>1.018</v>
      </c>
      <c r="Y63" s="192" t="n">
        <v>0.098</v>
      </c>
      <c r="Z63" s="192" t="n">
        <v>1.279</v>
      </c>
      <c r="AA63" s="192" t="n">
        <v>0.006</v>
      </c>
      <c r="AB63" s="192" t="n">
        <v>0.174</v>
      </c>
      <c r="AC63" s="195" t="n">
        <v>2.574</v>
      </c>
      <c r="AD63" s="196" t="n">
        <v>-2.82</v>
      </c>
      <c r="AE63" s="197" t="n">
        <v>1.676</v>
      </c>
      <c r="AF63" s="198" t="n">
        <v>2.096</v>
      </c>
      <c r="AG63" s="90"/>
      <c r="AH63" s="90"/>
      <c r="AI63" s="90"/>
      <c r="AJ63" s="90"/>
      <c r="AK63" s="90"/>
      <c r="AL63" s="90"/>
      <c r="AM63" s="90"/>
      <c r="AN63" s="90"/>
      <c r="AO63" s="90"/>
      <c r="AP63" s="90"/>
      <c r="AQ63" s="199"/>
      <c r="AR63" s="199"/>
      <c r="AS63" s="199"/>
      <c r="AT63" s="199"/>
      <c r="AU63" s="199"/>
      <c r="AV63" s="199"/>
      <c r="AW63" s="199"/>
      <c r="AX63" s="199"/>
      <c r="AY63" s="199"/>
      <c r="AZ63" s="199"/>
      <c r="BA63" s="199"/>
      <c r="BB63" s="199"/>
      <c r="BC63" s="199"/>
      <c r="BD63" s="199"/>
      <c r="BE63" s="199"/>
      <c r="BF63" s="199"/>
      <c r="BG63" s="199"/>
      <c r="BH63" s="199"/>
      <c r="BI63" s="199"/>
      <c r="BJ63" s="199"/>
      <c r="BK63" s="199"/>
      <c r="BL63" s="199"/>
      <c r="BM63" s="199"/>
      <c r="BN63" s="199"/>
      <c r="BO63" s="199"/>
      <c r="BP63" s="199"/>
      <c r="BQ63" s="199"/>
      <c r="BR63" s="199"/>
      <c r="BS63" s="199"/>
      <c r="BT63" s="199"/>
      <c r="BU63" s="199"/>
      <c r="BV63" s="199"/>
      <c r="BW63" s="199"/>
      <c r="BX63" s="199"/>
      <c r="BY63" s="199"/>
      <c r="BZ63" s="199"/>
      <c r="CA63" s="199"/>
      <c r="CB63" s="199"/>
      <c r="CC63" s="199"/>
      <c r="CD63" s="199"/>
      <c r="CE63" s="199"/>
      <c r="CF63" s="199"/>
      <c r="CG63" s="199"/>
      <c r="CH63" s="199"/>
      <c r="CI63" s="199"/>
      <c r="CJ63" s="199"/>
      <c r="CK63" s="199"/>
      <c r="CL63" s="199"/>
      <c r="CM63" s="199"/>
      <c r="CN63" s="199"/>
      <c r="CO63" s="199"/>
      <c r="CP63" s="199"/>
      <c r="CQ63" s="199"/>
      <c r="CR63" s="199"/>
      <c r="CS63" s="199"/>
      <c r="CT63" s="199"/>
      <c r="CU63" s="199"/>
      <c r="CV63" s="199"/>
      <c r="CW63" s="199"/>
      <c r="CX63" s="199"/>
      <c r="CY63" s="199"/>
      <c r="CZ63" s="199"/>
      <c r="DA63" s="199"/>
      <c r="DB63" s="199"/>
      <c r="DC63" s="199"/>
      <c r="DD63" s="199"/>
      <c r="DE63" s="199"/>
      <c r="DF63" s="199"/>
      <c r="DG63" s="199"/>
      <c r="DH63" s="199"/>
      <c r="DI63" s="199"/>
      <c r="DJ63" s="199"/>
      <c r="DK63" s="199"/>
      <c r="DL63" s="199"/>
      <c r="DM63" s="199"/>
      <c r="DN63" s="199"/>
      <c r="DO63" s="199"/>
      <c r="DP63" s="199"/>
      <c r="DQ63" s="199"/>
      <c r="DR63" s="199"/>
      <c r="DS63" s="199"/>
      <c r="DT63" s="199"/>
      <c r="DU63" s="199"/>
      <c r="DV63" s="199"/>
      <c r="DW63" s="199"/>
      <c r="DX63" s="199"/>
      <c r="DY63" s="199"/>
      <c r="DZ63" s="199"/>
      <c r="EA63" s="199"/>
      <c r="EB63" s="199"/>
      <c r="EC63" s="199"/>
      <c r="ED63" s="199"/>
      <c r="EE63" s="199"/>
      <c r="EF63" s="199"/>
      <c r="EG63" s="199"/>
      <c r="EH63" s="199"/>
      <c r="EI63" s="199"/>
      <c r="EJ63" s="199"/>
      <c r="EK63" s="199"/>
      <c r="EL63" s="199"/>
      <c r="EM63" s="199"/>
      <c r="EN63" s="199"/>
    </row>
    <row r="64" customFormat="false" ht="15" hidden="false" customHeight="true" outlineLevel="0" collapsed="false">
      <c r="A64" s="183" t="s">
        <v>163</v>
      </c>
      <c r="B64" s="184" t="s">
        <v>121</v>
      </c>
      <c r="C64" s="185" t="n">
        <v>85</v>
      </c>
      <c r="D64" s="185" t="n">
        <v>81.3</v>
      </c>
      <c r="E64" s="186" t="n">
        <v>0.95</v>
      </c>
      <c r="F64" s="187" t="n">
        <v>62002.6</v>
      </c>
      <c r="G64" s="188" t="s">
        <v>106</v>
      </c>
      <c r="H64" s="189" t="s">
        <v>118</v>
      </c>
      <c r="I64" s="190" t="n">
        <v>5.93969</v>
      </c>
      <c r="J64" s="191" t="n">
        <v>1.796</v>
      </c>
      <c r="K64" s="192" t="n">
        <v>0.043</v>
      </c>
      <c r="L64" s="192" t="n">
        <v>0.348</v>
      </c>
      <c r="M64" s="192" t="n">
        <v>0.247</v>
      </c>
      <c r="N64" s="192" t="n">
        <v>0.302</v>
      </c>
      <c r="O64" s="192" t="n">
        <v>1.332</v>
      </c>
      <c r="P64" s="193" t="n">
        <v>4.069</v>
      </c>
      <c r="Q64" s="191" t="n">
        <v>1.609</v>
      </c>
      <c r="R64" s="192" t="n">
        <v>0.375</v>
      </c>
      <c r="S64" s="192" t="n">
        <v>1.065</v>
      </c>
      <c r="T64" s="192" t="n">
        <v>0.53</v>
      </c>
      <c r="U64" s="192" t="n">
        <v>0.302</v>
      </c>
      <c r="V64" s="192" t="n">
        <v>2.996</v>
      </c>
      <c r="W64" s="194" t="n">
        <v>6.877</v>
      </c>
      <c r="X64" s="191" t="n">
        <v>1.796</v>
      </c>
      <c r="Y64" s="192" t="n">
        <v>0.043</v>
      </c>
      <c r="Z64" s="192" t="n">
        <v>0.403</v>
      </c>
      <c r="AA64" s="192" t="n">
        <v>1.71</v>
      </c>
      <c r="AB64" s="192" t="n">
        <v>0.302</v>
      </c>
      <c r="AC64" s="195" t="n">
        <v>4.255</v>
      </c>
      <c r="AD64" s="196" t="n">
        <v>-2.622</v>
      </c>
      <c r="AE64" s="197" t="n">
        <v>2.137</v>
      </c>
      <c r="AF64" s="198" t="n">
        <v>1.616</v>
      </c>
      <c r="AG64" s="90"/>
      <c r="AH64" s="90"/>
      <c r="AI64" s="90"/>
      <c r="AJ64" s="90"/>
      <c r="AK64" s="90"/>
      <c r="AL64" s="90"/>
      <c r="AM64" s="90"/>
      <c r="AN64" s="90"/>
      <c r="AO64" s="90"/>
      <c r="AP64" s="90"/>
      <c r="AQ64" s="199"/>
      <c r="AR64" s="199"/>
      <c r="AS64" s="199"/>
      <c r="AT64" s="199"/>
      <c r="AU64" s="199"/>
      <c r="AV64" s="199"/>
      <c r="AW64" s="199"/>
      <c r="AX64" s="199"/>
      <c r="AY64" s="199"/>
      <c r="AZ64" s="199"/>
      <c r="BA64" s="199"/>
      <c r="BB64" s="199"/>
      <c r="BC64" s="199"/>
      <c r="BD64" s="199"/>
      <c r="BE64" s="199"/>
      <c r="BF64" s="199"/>
      <c r="BG64" s="199"/>
      <c r="BH64" s="199"/>
      <c r="BI64" s="199"/>
      <c r="BJ64" s="199"/>
      <c r="BK64" s="199"/>
      <c r="BL64" s="199"/>
      <c r="BM64" s="199"/>
      <c r="BN64" s="199"/>
      <c r="BO64" s="199"/>
      <c r="BP64" s="199"/>
      <c r="BQ64" s="199"/>
      <c r="BR64" s="199"/>
      <c r="BS64" s="199"/>
      <c r="BT64" s="199"/>
      <c r="BU64" s="199"/>
      <c r="BV64" s="199"/>
      <c r="BW64" s="199"/>
      <c r="BX64" s="199"/>
      <c r="BY64" s="199"/>
      <c r="BZ64" s="199"/>
      <c r="CA64" s="199"/>
      <c r="CB64" s="199"/>
      <c r="CC64" s="199"/>
      <c r="CD64" s="199"/>
      <c r="CE64" s="199"/>
      <c r="CF64" s="199"/>
      <c r="CG64" s="199"/>
      <c r="CH64" s="199"/>
      <c r="CI64" s="199"/>
      <c r="CJ64" s="199"/>
      <c r="CK64" s="199"/>
      <c r="CL64" s="199"/>
      <c r="CM64" s="199"/>
      <c r="CN64" s="199"/>
      <c r="CO64" s="199"/>
      <c r="CP64" s="199"/>
      <c r="CQ64" s="199"/>
      <c r="CR64" s="199"/>
      <c r="CS64" s="199"/>
      <c r="CT64" s="199"/>
      <c r="CU64" s="199"/>
      <c r="CV64" s="199"/>
      <c r="CW64" s="199"/>
      <c r="CX64" s="199"/>
      <c r="CY64" s="199"/>
      <c r="CZ64" s="199"/>
      <c r="DA64" s="199"/>
      <c r="DB64" s="199"/>
      <c r="DC64" s="199"/>
      <c r="DD64" s="199"/>
      <c r="DE64" s="199"/>
      <c r="DF64" s="199"/>
      <c r="DG64" s="199"/>
      <c r="DH64" s="199"/>
      <c r="DI64" s="199"/>
      <c r="DJ64" s="199"/>
      <c r="DK64" s="199"/>
      <c r="DL64" s="199"/>
      <c r="DM64" s="199"/>
      <c r="DN64" s="199"/>
      <c r="DO64" s="199"/>
      <c r="DP64" s="199"/>
      <c r="DQ64" s="199"/>
      <c r="DR64" s="199"/>
      <c r="DS64" s="199"/>
      <c r="DT64" s="199"/>
      <c r="DU64" s="199"/>
      <c r="DV64" s="199"/>
      <c r="DW64" s="199"/>
      <c r="DX64" s="199"/>
      <c r="DY64" s="199"/>
      <c r="DZ64" s="199"/>
      <c r="EA64" s="199"/>
      <c r="EB64" s="199"/>
      <c r="EC64" s="199"/>
      <c r="ED64" s="199"/>
      <c r="EE64" s="199"/>
      <c r="EF64" s="199"/>
      <c r="EG64" s="199"/>
      <c r="EH64" s="199"/>
      <c r="EI64" s="199"/>
      <c r="EJ64" s="199"/>
      <c r="EK64" s="199"/>
      <c r="EL64" s="199"/>
      <c r="EM64" s="199"/>
      <c r="EN64" s="199"/>
    </row>
    <row r="65" customFormat="false" ht="15" hidden="false" customHeight="true" outlineLevel="0" collapsed="false">
      <c r="A65" s="183" t="s">
        <v>164</v>
      </c>
      <c r="B65" s="184" t="s">
        <v>126</v>
      </c>
      <c r="C65" s="185" t="n">
        <v>51.68</v>
      </c>
      <c r="D65" s="185" t="n">
        <v>62.86</v>
      </c>
      <c r="E65" s="186" t="n">
        <v>0.52</v>
      </c>
      <c r="F65" s="187" t="n">
        <v>6154.63</v>
      </c>
      <c r="G65" s="188" t="s">
        <v>103</v>
      </c>
      <c r="H65" s="189" t="s">
        <v>114</v>
      </c>
      <c r="I65" s="190" t="n">
        <v>1.15233</v>
      </c>
      <c r="J65" s="191" t="n">
        <v>0.003</v>
      </c>
      <c r="K65" s="192" t="n">
        <v>0.173</v>
      </c>
      <c r="L65" s="192" t="n">
        <v>0.141</v>
      </c>
      <c r="M65" s="192" t="n">
        <v>0.064</v>
      </c>
      <c r="N65" s="192" t="n">
        <v>0.027</v>
      </c>
      <c r="O65" s="192" t="n">
        <v>0.133</v>
      </c>
      <c r="P65" s="193" t="n">
        <v>0.542</v>
      </c>
      <c r="Q65" s="191" t="n">
        <v>1.476</v>
      </c>
      <c r="R65" s="192" t="n">
        <v>0.123</v>
      </c>
      <c r="S65" s="192" t="n">
        <v>0.234</v>
      </c>
      <c r="T65" s="192" t="n">
        <v>0.069</v>
      </c>
      <c r="U65" s="192" t="n">
        <v>0.027</v>
      </c>
      <c r="V65" s="192" t="n">
        <v>0.147</v>
      </c>
      <c r="W65" s="194" t="n">
        <v>2.076</v>
      </c>
      <c r="X65" s="191" t="n">
        <v>0.003</v>
      </c>
      <c r="Y65" s="192" t="n">
        <v>0.173</v>
      </c>
      <c r="Z65" s="192" t="n">
        <v>0.002</v>
      </c>
      <c r="AA65" s="192" t="n">
        <v>0.225</v>
      </c>
      <c r="AB65" s="192" t="n">
        <v>0.027</v>
      </c>
      <c r="AC65" s="195" t="n">
        <v>0.43</v>
      </c>
      <c r="AD65" s="196" t="n">
        <v>-1.646</v>
      </c>
      <c r="AE65" s="197" t="n">
        <v>0.645</v>
      </c>
      <c r="AF65" s="198" t="n">
        <v>4.828</v>
      </c>
      <c r="AG65" s="90"/>
      <c r="AH65" s="90"/>
      <c r="AI65" s="90"/>
      <c r="AJ65" s="90"/>
      <c r="AK65" s="90"/>
      <c r="AL65" s="90"/>
      <c r="AM65" s="90"/>
      <c r="AN65" s="90"/>
      <c r="AO65" s="90"/>
      <c r="AP65" s="90"/>
      <c r="AQ65" s="199"/>
      <c r="AR65" s="199"/>
      <c r="AS65" s="199"/>
      <c r="AT65" s="199"/>
      <c r="AU65" s="199"/>
      <c r="AV65" s="199"/>
      <c r="AW65" s="199"/>
      <c r="AX65" s="199"/>
      <c r="AY65" s="199"/>
      <c r="AZ65" s="199"/>
      <c r="BA65" s="199"/>
      <c r="BB65" s="199"/>
      <c r="BC65" s="199"/>
      <c r="BD65" s="199"/>
      <c r="BE65" s="199"/>
      <c r="BF65" s="199"/>
      <c r="BG65" s="199"/>
      <c r="BH65" s="199"/>
      <c r="BI65" s="199"/>
      <c r="BJ65" s="199"/>
      <c r="BK65" s="199"/>
      <c r="BL65" s="199"/>
      <c r="BM65" s="199"/>
      <c r="BN65" s="199"/>
      <c r="BO65" s="199"/>
      <c r="BP65" s="199"/>
      <c r="BQ65" s="199"/>
      <c r="BR65" s="199"/>
      <c r="BS65" s="199"/>
      <c r="BT65" s="199"/>
      <c r="BU65" s="199"/>
      <c r="BV65" s="199"/>
      <c r="BW65" s="199"/>
      <c r="BX65" s="199"/>
      <c r="BY65" s="199"/>
      <c r="BZ65" s="199"/>
      <c r="CA65" s="199"/>
      <c r="CB65" s="199"/>
      <c r="CC65" s="199"/>
      <c r="CD65" s="199"/>
      <c r="CE65" s="199"/>
      <c r="CF65" s="199"/>
      <c r="CG65" s="199"/>
      <c r="CH65" s="199"/>
      <c r="CI65" s="199"/>
      <c r="CJ65" s="199"/>
      <c r="CK65" s="199"/>
      <c r="CL65" s="199"/>
      <c r="CM65" s="199"/>
      <c r="CN65" s="199"/>
      <c r="CO65" s="199"/>
      <c r="CP65" s="199"/>
      <c r="CQ65" s="199"/>
      <c r="CR65" s="199"/>
      <c r="CS65" s="199"/>
      <c r="CT65" s="199"/>
      <c r="CU65" s="199"/>
      <c r="CV65" s="199"/>
      <c r="CW65" s="199"/>
      <c r="CX65" s="199"/>
      <c r="CY65" s="199"/>
      <c r="CZ65" s="199"/>
      <c r="DA65" s="199"/>
      <c r="DB65" s="199"/>
      <c r="DC65" s="199"/>
      <c r="DD65" s="199"/>
      <c r="DE65" s="199"/>
      <c r="DF65" s="199"/>
      <c r="DG65" s="199"/>
      <c r="DH65" s="199"/>
      <c r="DI65" s="199"/>
      <c r="DJ65" s="199"/>
      <c r="DK65" s="199"/>
      <c r="DL65" s="199"/>
      <c r="DM65" s="199"/>
      <c r="DN65" s="199"/>
      <c r="DO65" s="199"/>
      <c r="DP65" s="199"/>
      <c r="DQ65" s="199"/>
      <c r="DR65" s="199"/>
      <c r="DS65" s="199"/>
      <c r="DT65" s="199"/>
      <c r="DU65" s="199"/>
      <c r="DV65" s="199"/>
      <c r="DW65" s="199"/>
      <c r="DX65" s="199"/>
      <c r="DY65" s="199"/>
      <c r="DZ65" s="199"/>
      <c r="EA65" s="199"/>
      <c r="EB65" s="199"/>
      <c r="EC65" s="199"/>
      <c r="ED65" s="199"/>
      <c r="EE65" s="199"/>
      <c r="EF65" s="199"/>
      <c r="EG65" s="199"/>
      <c r="EH65" s="199"/>
      <c r="EI65" s="199"/>
      <c r="EJ65" s="199"/>
      <c r="EK65" s="199"/>
      <c r="EL65" s="199"/>
      <c r="EM65" s="199"/>
      <c r="EN65" s="199"/>
    </row>
    <row r="66" customFormat="false" ht="15" hidden="false" customHeight="true" outlineLevel="0" collapsed="false">
      <c r="A66" s="183" t="s">
        <v>165</v>
      </c>
      <c r="B66" s="184" t="s">
        <v>126</v>
      </c>
      <c r="C66" s="185"/>
      <c r="D66" s="185" t="n">
        <v>72.98</v>
      </c>
      <c r="E66" s="186" t="n">
        <v>0.74</v>
      </c>
      <c r="F66" s="187" t="n">
        <v>12202</v>
      </c>
      <c r="G66" s="188" t="s">
        <v>105</v>
      </c>
      <c r="H66" s="189" t="s">
        <v>116</v>
      </c>
      <c r="I66" s="190" t="n">
        <v>0.073368</v>
      </c>
      <c r="J66" s="191" t="n">
        <v>0.369</v>
      </c>
      <c r="K66" s="192" t="n">
        <v>0.016</v>
      </c>
      <c r="L66" s="192" t="n">
        <v>0.038</v>
      </c>
      <c r="M66" s="192" t="n">
        <v>0.679</v>
      </c>
      <c r="N66" s="192" t="n">
        <v>0</v>
      </c>
      <c r="O66" s="192" t="n">
        <v>1.128</v>
      </c>
      <c r="P66" s="193" t="n">
        <v>2.231</v>
      </c>
      <c r="Q66" s="191" t="n">
        <v>0.727</v>
      </c>
      <c r="R66" s="192" t="n">
        <v>0.131</v>
      </c>
      <c r="S66" s="192" t="n">
        <v>0.167</v>
      </c>
      <c r="T66" s="192" t="n">
        <v>1.257</v>
      </c>
      <c r="U66" s="192" t="n">
        <v>0</v>
      </c>
      <c r="V66" s="192" t="n">
        <v>1.703</v>
      </c>
      <c r="W66" s="194" t="n">
        <v>3.985</v>
      </c>
      <c r="X66" s="191" t="n">
        <v>0.369</v>
      </c>
      <c r="Y66" s="192" t="n">
        <v>0.016</v>
      </c>
      <c r="Z66" s="192" t="n">
        <v>0.558</v>
      </c>
      <c r="AA66" s="192" t="n">
        <v>0.097</v>
      </c>
      <c r="AB66" s="192" t="n">
        <v>0</v>
      </c>
      <c r="AC66" s="195" t="n">
        <v>1.041</v>
      </c>
      <c r="AD66" s="196" t="n">
        <v>-2.944</v>
      </c>
      <c r="AE66" s="197" t="n">
        <v>1.238</v>
      </c>
      <c r="AF66" s="198" t="n">
        <v>3.828</v>
      </c>
      <c r="AG66" s="90"/>
      <c r="AH66" s="90"/>
      <c r="AI66" s="90"/>
      <c r="AJ66" s="90"/>
      <c r="AK66" s="90"/>
      <c r="AL66" s="90"/>
      <c r="AM66" s="90"/>
      <c r="AN66" s="90"/>
      <c r="AO66" s="90"/>
      <c r="AP66" s="90"/>
      <c r="AQ66" s="199"/>
      <c r="AR66" s="199"/>
      <c r="AS66" s="199"/>
      <c r="AT66" s="199"/>
      <c r="AU66" s="199"/>
      <c r="AV66" s="199"/>
      <c r="AW66" s="199"/>
      <c r="AX66" s="199"/>
      <c r="AY66" s="199"/>
      <c r="AZ66" s="199"/>
      <c r="BA66" s="199"/>
      <c r="BB66" s="199"/>
      <c r="BC66" s="199"/>
      <c r="BD66" s="199"/>
      <c r="BE66" s="199"/>
      <c r="BF66" s="199"/>
      <c r="BG66" s="199"/>
      <c r="BH66" s="199"/>
      <c r="BI66" s="199"/>
      <c r="BJ66" s="199"/>
      <c r="BK66" s="199"/>
      <c r="BL66" s="199"/>
      <c r="BM66" s="199"/>
      <c r="BN66" s="199"/>
      <c r="BO66" s="199"/>
      <c r="BP66" s="199"/>
      <c r="BQ66" s="199"/>
      <c r="BR66" s="199"/>
      <c r="BS66" s="199"/>
      <c r="BT66" s="199"/>
      <c r="BU66" s="199"/>
      <c r="BV66" s="199"/>
      <c r="BW66" s="199"/>
      <c r="BX66" s="199"/>
      <c r="BY66" s="199"/>
      <c r="BZ66" s="199"/>
      <c r="CA66" s="199"/>
      <c r="CB66" s="199"/>
      <c r="CC66" s="199"/>
      <c r="CD66" s="199"/>
      <c r="CE66" s="199"/>
      <c r="CF66" s="199"/>
      <c r="CG66" s="199"/>
      <c r="CH66" s="199"/>
      <c r="CI66" s="199"/>
      <c r="CJ66" s="199"/>
      <c r="CK66" s="199"/>
      <c r="CL66" s="199"/>
      <c r="CM66" s="199"/>
      <c r="CN66" s="199"/>
      <c r="CO66" s="199"/>
      <c r="CP66" s="199"/>
      <c r="CQ66" s="199"/>
      <c r="CR66" s="199"/>
      <c r="CS66" s="199"/>
      <c r="CT66" s="199"/>
      <c r="CU66" s="199"/>
      <c r="CV66" s="199"/>
      <c r="CW66" s="199"/>
      <c r="CX66" s="199"/>
      <c r="CY66" s="199"/>
      <c r="CZ66" s="199"/>
      <c r="DA66" s="199"/>
      <c r="DB66" s="199"/>
      <c r="DC66" s="199"/>
      <c r="DD66" s="199"/>
      <c r="DE66" s="199"/>
      <c r="DF66" s="199"/>
      <c r="DG66" s="199"/>
      <c r="DH66" s="199"/>
      <c r="DI66" s="199"/>
      <c r="DJ66" s="199"/>
      <c r="DK66" s="199"/>
      <c r="DL66" s="199"/>
      <c r="DM66" s="199"/>
      <c r="DN66" s="199"/>
      <c r="DO66" s="199"/>
      <c r="DP66" s="199"/>
      <c r="DQ66" s="199"/>
      <c r="DR66" s="199"/>
      <c r="DS66" s="199"/>
      <c r="DT66" s="199"/>
      <c r="DU66" s="199"/>
      <c r="DV66" s="199"/>
      <c r="DW66" s="199"/>
      <c r="DX66" s="199"/>
      <c r="DY66" s="199"/>
      <c r="DZ66" s="199"/>
      <c r="EA66" s="199"/>
      <c r="EB66" s="199"/>
      <c r="EC66" s="199"/>
      <c r="ED66" s="199"/>
      <c r="EE66" s="199"/>
      <c r="EF66" s="199"/>
      <c r="EG66" s="199"/>
      <c r="EH66" s="199"/>
      <c r="EI66" s="199"/>
      <c r="EJ66" s="199"/>
      <c r="EK66" s="199"/>
      <c r="EL66" s="199"/>
      <c r="EM66" s="199"/>
      <c r="EN66" s="199"/>
    </row>
    <row r="67" customFormat="false" ht="15" hidden="false" customHeight="true" outlineLevel="0" collapsed="false">
      <c r="A67" s="183" t="s">
        <v>166</v>
      </c>
      <c r="B67" s="184" t="s">
        <v>121</v>
      </c>
      <c r="C67" s="185" t="n">
        <v>73.12</v>
      </c>
      <c r="D67" s="185" t="n">
        <v>74.17</v>
      </c>
      <c r="E67" s="186" t="n">
        <v>0.76</v>
      </c>
      <c r="F67" s="187" t="n">
        <v>21657.8</v>
      </c>
      <c r="G67" s="188" t="s">
        <v>105</v>
      </c>
      <c r="H67" s="189" t="s">
        <v>116</v>
      </c>
      <c r="I67" s="190" t="n">
        <v>11.434</v>
      </c>
      <c r="J67" s="191" t="n">
        <v>0.343</v>
      </c>
      <c r="K67" s="192" t="n">
        <v>0.108</v>
      </c>
      <c r="L67" s="192" t="n">
        <v>0.041</v>
      </c>
      <c r="M67" s="192" t="n">
        <v>0.037</v>
      </c>
      <c r="N67" s="192" t="n">
        <v>0.066</v>
      </c>
      <c r="O67" s="192" t="n">
        <v>0.95</v>
      </c>
      <c r="P67" s="193" t="n">
        <v>1.545</v>
      </c>
      <c r="Q67" s="191" t="n">
        <v>0.61</v>
      </c>
      <c r="R67" s="192" t="n">
        <v>0.138</v>
      </c>
      <c r="S67" s="192" t="n">
        <v>0.185</v>
      </c>
      <c r="T67" s="192" t="n">
        <v>0.255</v>
      </c>
      <c r="U67" s="192" t="n">
        <v>0.066</v>
      </c>
      <c r="V67" s="192" t="n">
        <v>1.132</v>
      </c>
      <c r="W67" s="194" t="n">
        <v>2.386</v>
      </c>
      <c r="X67" s="191" t="n">
        <v>0.343</v>
      </c>
      <c r="Y67" s="192" t="n">
        <v>0.108</v>
      </c>
      <c r="Z67" s="192" t="n">
        <v>0.16</v>
      </c>
      <c r="AA67" s="192" t="n">
        <v>0.023</v>
      </c>
      <c r="AB67" s="192" t="n">
        <v>0.066</v>
      </c>
      <c r="AC67" s="195" t="n">
        <v>0.7</v>
      </c>
      <c r="AD67" s="196" t="n">
        <v>-1.686</v>
      </c>
      <c r="AE67" s="197" t="n">
        <v>0.741</v>
      </c>
      <c r="AF67" s="198" t="n">
        <v>3.409</v>
      </c>
      <c r="AG67" s="90"/>
      <c r="AH67" s="90"/>
      <c r="AI67" s="90"/>
      <c r="AJ67" s="90"/>
      <c r="AK67" s="90"/>
      <c r="AL67" s="90"/>
      <c r="AM67" s="90"/>
      <c r="AN67" s="90"/>
      <c r="AO67" s="90"/>
      <c r="AP67" s="90"/>
      <c r="AQ67" s="199"/>
      <c r="AR67" s="199"/>
      <c r="AS67" s="199"/>
      <c r="AT67" s="199"/>
      <c r="AU67" s="199"/>
      <c r="AV67" s="199"/>
      <c r="AW67" s="199"/>
      <c r="AX67" s="199"/>
      <c r="AY67" s="199"/>
      <c r="AZ67" s="199"/>
      <c r="BA67" s="199"/>
      <c r="BB67" s="199"/>
      <c r="BC67" s="199"/>
      <c r="BD67" s="199"/>
      <c r="BE67" s="199"/>
      <c r="BF67" s="199"/>
      <c r="BG67" s="199"/>
      <c r="BH67" s="199"/>
      <c r="BI67" s="199"/>
      <c r="BJ67" s="199"/>
      <c r="BK67" s="199"/>
      <c r="BL67" s="199"/>
      <c r="BM67" s="199"/>
      <c r="BN67" s="199"/>
      <c r="BO67" s="199"/>
      <c r="BP67" s="199"/>
      <c r="BQ67" s="199"/>
      <c r="BR67" s="199"/>
      <c r="BS67" s="199"/>
      <c r="BT67" s="199"/>
      <c r="BU67" s="199"/>
      <c r="BV67" s="199"/>
      <c r="BW67" s="199"/>
      <c r="BX67" s="199"/>
      <c r="BY67" s="199"/>
      <c r="BZ67" s="199"/>
      <c r="CA67" s="199"/>
      <c r="CB67" s="199"/>
      <c r="CC67" s="199"/>
      <c r="CD67" s="199"/>
      <c r="CE67" s="199"/>
      <c r="CF67" s="199"/>
      <c r="CG67" s="199"/>
      <c r="CH67" s="199"/>
      <c r="CI67" s="199"/>
      <c r="CJ67" s="199"/>
      <c r="CK67" s="199"/>
      <c r="CL67" s="199"/>
      <c r="CM67" s="199"/>
      <c r="CN67" s="199"/>
      <c r="CO67" s="199"/>
      <c r="CP67" s="199"/>
      <c r="CQ67" s="199"/>
      <c r="CR67" s="199"/>
      <c r="CS67" s="199"/>
      <c r="CT67" s="199"/>
      <c r="CU67" s="199"/>
      <c r="CV67" s="199"/>
      <c r="CW67" s="199"/>
      <c r="CX67" s="199"/>
      <c r="CY67" s="199"/>
      <c r="CZ67" s="199"/>
      <c r="DA67" s="199"/>
      <c r="DB67" s="199"/>
      <c r="DC67" s="199"/>
      <c r="DD67" s="199"/>
      <c r="DE67" s="199"/>
      <c r="DF67" s="199"/>
      <c r="DG67" s="199"/>
      <c r="DH67" s="199"/>
      <c r="DI67" s="199"/>
      <c r="DJ67" s="199"/>
      <c r="DK67" s="199"/>
      <c r="DL67" s="199"/>
      <c r="DM67" s="199"/>
      <c r="DN67" s="199"/>
      <c r="DO67" s="199"/>
      <c r="DP67" s="199"/>
      <c r="DQ67" s="199"/>
      <c r="DR67" s="199"/>
      <c r="DS67" s="199"/>
      <c r="DT67" s="199"/>
      <c r="DU67" s="199"/>
      <c r="DV67" s="199"/>
      <c r="DW67" s="199"/>
      <c r="DX67" s="199"/>
      <c r="DY67" s="199"/>
      <c r="DZ67" s="199"/>
      <c r="EA67" s="199"/>
      <c r="EB67" s="199"/>
      <c r="EC67" s="199"/>
      <c r="ED67" s="199"/>
      <c r="EE67" s="199"/>
      <c r="EF67" s="199"/>
      <c r="EG67" s="199"/>
      <c r="EH67" s="199"/>
      <c r="EI67" s="199"/>
      <c r="EJ67" s="199"/>
      <c r="EK67" s="199"/>
      <c r="EL67" s="199"/>
      <c r="EM67" s="199"/>
      <c r="EN67" s="199"/>
    </row>
    <row r="68" customFormat="false" ht="15" hidden="false" customHeight="true" outlineLevel="0" collapsed="false">
      <c r="A68" s="183" t="s">
        <v>167</v>
      </c>
      <c r="B68" s="184" t="s">
        <v>126</v>
      </c>
      <c r="C68" s="185" t="n">
        <v>70.14</v>
      </c>
      <c r="D68" s="185" t="n">
        <v>77.89</v>
      </c>
      <c r="E68" s="186" t="n">
        <v>0.73</v>
      </c>
      <c r="F68" s="187" t="n">
        <v>11567.3</v>
      </c>
      <c r="G68" s="188" t="s">
        <v>110</v>
      </c>
      <c r="H68" s="189" t="s">
        <v>116</v>
      </c>
      <c r="I68" s="190" t="n">
        <v>18.3774</v>
      </c>
      <c r="J68" s="191" t="n">
        <v>0.346</v>
      </c>
      <c r="K68" s="192" t="n">
        <v>0.154</v>
      </c>
      <c r="L68" s="192" t="n">
        <v>0.192</v>
      </c>
      <c r="M68" s="192" t="n">
        <v>0.532</v>
      </c>
      <c r="N68" s="192" t="n">
        <v>0.072</v>
      </c>
      <c r="O68" s="192" t="n">
        <v>0.733</v>
      </c>
      <c r="P68" s="193" t="n">
        <v>2.03</v>
      </c>
      <c r="Q68" s="191" t="n">
        <v>0.338</v>
      </c>
      <c r="R68" s="192" t="n">
        <v>0.157</v>
      </c>
      <c r="S68" s="192" t="n">
        <v>0.207</v>
      </c>
      <c r="T68" s="192" t="n">
        <v>0</v>
      </c>
      <c r="U68" s="192" t="n">
        <v>0.072</v>
      </c>
      <c r="V68" s="192" t="n">
        <v>0.934</v>
      </c>
      <c r="W68" s="194" t="n">
        <v>1.71</v>
      </c>
      <c r="X68" s="191" t="n">
        <v>0.346</v>
      </c>
      <c r="Y68" s="192" t="n">
        <v>0.154</v>
      </c>
      <c r="Z68" s="192" t="n">
        <v>1.154</v>
      </c>
      <c r="AA68" s="192" t="n">
        <v>0.09</v>
      </c>
      <c r="AB68" s="192" t="n">
        <v>0.072</v>
      </c>
      <c r="AC68" s="195" t="n">
        <v>1.816</v>
      </c>
      <c r="AD68" s="196" t="n">
        <v>0.106</v>
      </c>
      <c r="AE68" s="197" t="n">
        <v>0.531</v>
      </c>
      <c r="AF68" s="198" t="n">
        <v>0.942</v>
      </c>
      <c r="AG68" s="90"/>
      <c r="AH68" s="90"/>
      <c r="AI68" s="90"/>
      <c r="AJ68" s="90"/>
      <c r="AK68" s="90"/>
      <c r="AL68" s="90"/>
      <c r="AM68" s="90"/>
      <c r="AN68" s="90"/>
      <c r="AO68" s="90"/>
      <c r="AP68" s="90"/>
      <c r="AQ68" s="199"/>
      <c r="AR68" s="199"/>
      <c r="AS68" s="199"/>
      <c r="AT68" s="199"/>
      <c r="AU68" s="199"/>
      <c r="AV68" s="199"/>
      <c r="AW68" s="199"/>
      <c r="AX68" s="199"/>
      <c r="AY68" s="199"/>
      <c r="AZ68" s="199"/>
      <c r="BA68" s="199"/>
      <c r="BB68" s="199"/>
      <c r="BC68" s="199"/>
      <c r="BD68" s="199"/>
      <c r="BE68" s="199"/>
      <c r="BF68" s="199"/>
      <c r="BG68" s="199"/>
      <c r="BH68" s="199"/>
      <c r="BI68" s="199"/>
      <c r="BJ68" s="199"/>
      <c r="BK68" s="199"/>
      <c r="BL68" s="199"/>
      <c r="BM68" s="199"/>
      <c r="BN68" s="199"/>
      <c r="BO68" s="199"/>
      <c r="BP68" s="199"/>
      <c r="BQ68" s="199"/>
      <c r="BR68" s="199"/>
      <c r="BS68" s="199"/>
      <c r="BT68" s="199"/>
      <c r="BU68" s="199"/>
      <c r="BV68" s="199"/>
      <c r="BW68" s="199"/>
      <c r="BX68" s="199"/>
      <c r="BY68" s="199"/>
      <c r="BZ68" s="199"/>
      <c r="CA68" s="199"/>
      <c r="CB68" s="199"/>
      <c r="CC68" s="199"/>
      <c r="CD68" s="199"/>
      <c r="CE68" s="199"/>
      <c r="CF68" s="199"/>
      <c r="CG68" s="199"/>
      <c r="CH68" s="199"/>
      <c r="CI68" s="199"/>
      <c r="CJ68" s="199"/>
      <c r="CK68" s="199"/>
      <c r="CL68" s="199"/>
      <c r="CM68" s="199"/>
      <c r="CN68" s="199"/>
      <c r="CO68" s="199"/>
      <c r="CP68" s="199"/>
      <c r="CQ68" s="199"/>
      <c r="CR68" s="199"/>
      <c r="CS68" s="199"/>
      <c r="CT68" s="199"/>
      <c r="CU68" s="199"/>
      <c r="CV68" s="199"/>
      <c r="CW68" s="199"/>
      <c r="CX68" s="199"/>
      <c r="CY68" s="199"/>
      <c r="CZ68" s="199"/>
      <c r="DA68" s="199"/>
      <c r="DB68" s="199"/>
      <c r="DC68" s="199"/>
      <c r="DD68" s="199"/>
      <c r="DE68" s="199"/>
      <c r="DF68" s="199"/>
      <c r="DG68" s="199"/>
      <c r="DH68" s="199"/>
      <c r="DI68" s="199"/>
      <c r="DJ68" s="199"/>
      <c r="DK68" s="199"/>
      <c r="DL68" s="199"/>
      <c r="DM68" s="199"/>
      <c r="DN68" s="199"/>
      <c r="DO68" s="199"/>
      <c r="DP68" s="199"/>
      <c r="DQ68" s="199"/>
      <c r="DR68" s="199"/>
      <c r="DS68" s="199"/>
      <c r="DT68" s="199"/>
      <c r="DU68" s="199"/>
      <c r="DV68" s="199"/>
      <c r="DW68" s="199"/>
      <c r="DX68" s="199"/>
      <c r="DY68" s="199"/>
      <c r="DZ68" s="199"/>
      <c r="EA68" s="199"/>
      <c r="EB68" s="199"/>
      <c r="EC68" s="199"/>
      <c r="ED68" s="199"/>
      <c r="EE68" s="199"/>
      <c r="EF68" s="199"/>
      <c r="EG68" s="199"/>
      <c r="EH68" s="199"/>
      <c r="EI68" s="199"/>
      <c r="EJ68" s="199"/>
      <c r="EK68" s="199"/>
      <c r="EL68" s="199"/>
      <c r="EM68" s="199"/>
      <c r="EN68" s="199"/>
    </row>
    <row r="69" customFormat="false" ht="15" hidden="false" customHeight="true" outlineLevel="0" collapsed="false">
      <c r="A69" s="183" t="s">
        <v>168</v>
      </c>
      <c r="B69" s="184" t="s">
        <v>121</v>
      </c>
      <c r="C69" s="185" t="n">
        <v>69.15</v>
      </c>
      <c r="D69" s="185" t="n">
        <v>70.16</v>
      </c>
      <c r="E69" s="186" t="n">
        <v>0.73</v>
      </c>
      <c r="F69" s="187" t="n">
        <v>14066.2</v>
      </c>
      <c r="G69" s="188" t="s">
        <v>103</v>
      </c>
      <c r="H69" s="189" t="s">
        <v>114</v>
      </c>
      <c r="I69" s="190" t="n">
        <v>114.484</v>
      </c>
      <c r="J69" s="191" t="n">
        <v>0.136</v>
      </c>
      <c r="K69" s="192" t="n">
        <v>0</v>
      </c>
      <c r="L69" s="192" t="n">
        <v>0.062</v>
      </c>
      <c r="M69" s="192" t="n">
        <v>0.017</v>
      </c>
      <c r="N69" s="192" t="n">
        <v>0.075</v>
      </c>
      <c r="O69" s="192" t="n">
        <v>0.662</v>
      </c>
      <c r="P69" s="193" t="n">
        <v>0.952</v>
      </c>
      <c r="Q69" s="191" t="n">
        <v>0.282</v>
      </c>
      <c r="R69" s="192" t="n">
        <v>0.051</v>
      </c>
      <c r="S69" s="192" t="n">
        <v>0.115</v>
      </c>
      <c r="T69" s="192" t="n">
        <v>0.037</v>
      </c>
      <c r="U69" s="192" t="n">
        <v>0.075</v>
      </c>
      <c r="V69" s="192" t="n">
        <v>0.747</v>
      </c>
      <c r="W69" s="194" t="n">
        <v>1.306</v>
      </c>
      <c r="X69" s="191" t="n">
        <v>0.136</v>
      </c>
      <c r="Y69" s="192" t="n">
        <v>0</v>
      </c>
      <c r="Z69" s="192" t="n">
        <v>0</v>
      </c>
      <c r="AA69" s="192" t="n">
        <v>0.014</v>
      </c>
      <c r="AB69" s="192" t="n">
        <v>0.075</v>
      </c>
      <c r="AC69" s="195" t="n">
        <v>0.225</v>
      </c>
      <c r="AD69" s="196" t="n">
        <v>-1.081</v>
      </c>
      <c r="AE69" s="197" t="n">
        <v>0.406</v>
      </c>
      <c r="AF69" s="198" t="n">
        <v>5.804</v>
      </c>
      <c r="AG69" s="90"/>
      <c r="AH69" s="90"/>
      <c r="AI69" s="90"/>
      <c r="AJ69" s="90"/>
      <c r="AK69" s="90"/>
      <c r="AL69" s="90"/>
      <c r="AM69" s="90"/>
      <c r="AN69" s="90"/>
      <c r="AO69" s="90"/>
      <c r="AP69" s="90"/>
      <c r="AQ69" s="199"/>
      <c r="AR69" s="199"/>
      <c r="AS69" s="199"/>
      <c r="AT69" s="199"/>
      <c r="AU69" s="199"/>
      <c r="AV69" s="199"/>
      <c r="AW69" s="199"/>
      <c r="AX69" s="199"/>
      <c r="AY69" s="199"/>
      <c r="AZ69" s="199"/>
      <c r="BA69" s="199"/>
      <c r="BB69" s="199"/>
      <c r="BC69" s="199"/>
      <c r="BD69" s="199"/>
      <c r="BE69" s="199"/>
      <c r="BF69" s="199"/>
      <c r="BG69" s="199"/>
      <c r="BH69" s="199"/>
      <c r="BI69" s="199"/>
      <c r="BJ69" s="199"/>
      <c r="BK69" s="199"/>
      <c r="BL69" s="199"/>
      <c r="BM69" s="199"/>
      <c r="BN69" s="199"/>
      <c r="BO69" s="199"/>
      <c r="BP69" s="199"/>
      <c r="BQ69" s="199"/>
      <c r="BR69" s="199"/>
      <c r="BS69" s="199"/>
      <c r="BT69" s="199"/>
      <c r="BU69" s="199"/>
      <c r="BV69" s="199"/>
      <c r="BW69" s="199"/>
      <c r="BX69" s="199"/>
      <c r="BY69" s="199"/>
      <c r="BZ69" s="199"/>
      <c r="CA69" s="199"/>
      <c r="CB69" s="199"/>
      <c r="CC69" s="199"/>
      <c r="CD69" s="199"/>
      <c r="CE69" s="199"/>
      <c r="CF69" s="199"/>
      <c r="CG69" s="199"/>
      <c r="CH69" s="199"/>
      <c r="CI69" s="199"/>
      <c r="CJ69" s="199"/>
      <c r="CK69" s="199"/>
      <c r="CL69" s="199"/>
      <c r="CM69" s="199"/>
      <c r="CN69" s="199"/>
      <c r="CO69" s="199"/>
      <c r="CP69" s="199"/>
      <c r="CQ69" s="199"/>
      <c r="CR69" s="199"/>
      <c r="CS69" s="199"/>
      <c r="CT69" s="199"/>
      <c r="CU69" s="199"/>
      <c r="CV69" s="199"/>
      <c r="CW69" s="199"/>
      <c r="CX69" s="199"/>
      <c r="CY69" s="199"/>
      <c r="CZ69" s="199"/>
      <c r="DA69" s="199"/>
      <c r="DB69" s="199"/>
      <c r="DC69" s="199"/>
      <c r="DD69" s="199"/>
      <c r="DE69" s="199"/>
      <c r="DF69" s="199"/>
      <c r="DG69" s="199"/>
      <c r="DH69" s="199"/>
      <c r="DI69" s="199"/>
      <c r="DJ69" s="199"/>
      <c r="DK69" s="199"/>
      <c r="DL69" s="199"/>
      <c r="DM69" s="199"/>
      <c r="DN69" s="199"/>
      <c r="DO69" s="199"/>
      <c r="DP69" s="199"/>
      <c r="DQ69" s="199"/>
      <c r="DR69" s="199"/>
      <c r="DS69" s="199"/>
      <c r="DT69" s="199"/>
      <c r="DU69" s="199"/>
      <c r="DV69" s="199"/>
      <c r="DW69" s="199"/>
      <c r="DX69" s="199"/>
      <c r="DY69" s="199"/>
      <c r="DZ69" s="199"/>
      <c r="EA69" s="199"/>
      <c r="EB69" s="199"/>
      <c r="EC69" s="199"/>
      <c r="ED69" s="199"/>
      <c r="EE69" s="199"/>
      <c r="EF69" s="199"/>
      <c r="EG69" s="199"/>
      <c r="EH69" s="199"/>
      <c r="EI69" s="199"/>
      <c r="EJ69" s="199"/>
      <c r="EK69" s="199"/>
      <c r="EL69" s="199"/>
      <c r="EM69" s="199"/>
      <c r="EN69" s="199"/>
    </row>
    <row r="70" customFormat="false" ht="15" hidden="false" customHeight="true" outlineLevel="0" collapsed="false">
      <c r="A70" s="183" t="s">
        <v>169</v>
      </c>
      <c r="B70" s="184" t="s">
        <v>121</v>
      </c>
      <c r="C70" s="185" t="n">
        <v>68.61</v>
      </c>
      <c r="D70" s="185" t="n">
        <v>71.48</v>
      </c>
      <c r="E70" s="186" t="n">
        <v>0.67</v>
      </c>
      <c r="F70" s="187" t="n">
        <v>10030.8</v>
      </c>
      <c r="G70" s="188" t="s">
        <v>105</v>
      </c>
      <c r="H70" s="189" t="s">
        <v>114</v>
      </c>
      <c r="I70" s="190" t="n">
        <v>6.39629</v>
      </c>
      <c r="J70" s="191" t="n">
        <v>0.175</v>
      </c>
      <c r="K70" s="192" t="n">
        <v>0.077</v>
      </c>
      <c r="L70" s="192" t="n">
        <v>0.322</v>
      </c>
      <c r="M70" s="192" t="n">
        <v>0.225</v>
      </c>
      <c r="N70" s="192" t="n">
        <v>0.036</v>
      </c>
      <c r="O70" s="192" t="n">
        <v>0.46</v>
      </c>
      <c r="P70" s="193" t="n">
        <v>1.297</v>
      </c>
      <c r="Q70" s="191" t="n">
        <v>0.403</v>
      </c>
      <c r="R70" s="192" t="n">
        <v>0.2</v>
      </c>
      <c r="S70" s="192" t="n">
        <v>0.452</v>
      </c>
      <c r="T70" s="192" t="n">
        <v>0.146</v>
      </c>
      <c r="U70" s="192" t="n">
        <v>0.036</v>
      </c>
      <c r="V70" s="192" t="n">
        <v>0.994</v>
      </c>
      <c r="W70" s="194" t="n">
        <v>2.232</v>
      </c>
      <c r="X70" s="191" t="n">
        <v>0.175</v>
      </c>
      <c r="Y70" s="192" t="n">
        <v>0.097</v>
      </c>
      <c r="Z70" s="192" t="n">
        <v>0.088</v>
      </c>
      <c r="AA70" s="192" t="n">
        <v>0.109</v>
      </c>
      <c r="AB70" s="192" t="n">
        <v>0.036</v>
      </c>
      <c r="AC70" s="195" t="n">
        <v>0.507</v>
      </c>
      <c r="AD70" s="196" t="n">
        <v>-1.725</v>
      </c>
      <c r="AE70" s="197" t="n">
        <v>0.694</v>
      </c>
      <c r="AF70" s="198" t="n">
        <v>4.402</v>
      </c>
      <c r="AG70" s="90"/>
      <c r="AH70" s="90"/>
      <c r="AI70" s="90"/>
      <c r="AJ70" s="90"/>
      <c r="AK70" s="90"/>
      <c r="AL70" s="90"/>
      <c r="AM70" s="90"/>
      <c r="AN70" s="90"/>
      <c r="AO70" s="90"/>
      <c r="AP70" s="90"/>
      <c r="AQ70" s="199"/>
      <c r="AR70" s="199"/>
      <c r="AS70" s="199"/>
      <c r="AT70" s="199"/>
      <c r="AU70" s="199"/>
      <c r="AV70" s="199"/>
      <c r="AW70" s="199"/>
      <c r="AX70" s="199"/>
      <c r="AY70" s="199"/>
      <c r="AZ70" s="199"/>
      <c r="BA70" s="199"/>
      <c r="BB70" s="199"/>
      <c r="BC70" s="199"/>
      <c r="BD70" s="199"/>
      <c r="BE70" s="199"/>
      <c r="BF70" s="199"/>
      <c r="BG70" s="199"/>
      <c r="BH70" s="199"/>
      <c r="BI70" s="199"/>
      <c r="BJ70" s="199"/>
      <c r="BK70" s="199"/>
      <c r="BL70" s="199"/>
      <c r="BM70" s="199"/>
      <c r="BN70" s="199"/>
      <c r="BO70" s="199"/>
      <c r="BP70" s="199"/>
      <c r="BQ70" s="199"/>
      <c r="BR70" s="199"/>
      <c r="BS70" s="199"/>
      <c r="BT70" s="199"/>
      <c r="BU70" s="199"/>
      <c r="BV70" s="199"/>
      <c r="BW70" s="199"/>
      <c r="BX70" s="199"/>
      <c r="BY70" s="199"/>
      <c r="BZ70" s="199"/>
      <c r="CA70" s="199"/>
      <c r="CB70" s="199"/>
      <c r="CC70" s="199"/>
      <c r="CD70" s="199"/>
      <c r="CE70" s="199"/>
      <c r="CF70" s="199"/>
      <c r="CG70" s="199"/>
      <c r="CH70" s="199"/>
      <c r="CI70" s="199"/>
      <c r="CJ70" s="199"/>
      <c r="CK70" s="199"/>
      <c r="CL70" s="199"/>
      <c r="CM70" s="199"/>
      <c r="CN70" s="199"/>
      <c r="CO70" s="199"/>
      <c r="CP70" s="199"/>
      <c r="CQ70" s="199"/>
      <c r="CR70" s="199"/>
      <c r="CS70" s="199"/>
      <c r="CT70" s="199"/>
      <c r="CU70" s="199"/>
      <c r="CV70" s="199"/>
      <c r="CW70" s="199"/>
      <c r="CX70" s="199"/>
      <c r="CY70" s="199"/>
      <c r="CZ70" s="199"/>
      <c r="DA70" s="199"/>
      <c r="DB70" s="199"/>
      <c r="DC70" s="199"/>
      <c r="DD70" s="199"/>
      <c r="DE70" s="199"/>
      <c r="DF70" s="199"/>
      <c r="DG70" s="199"/>
      <c r="DH70" s="199"/>
      <c r="DI70" s="199"/>
      <c r="DJ70" s="199"/>
      <c r="DK70" s="199"/>
      <c r="DL70" s="199"/>
      <c r="DM70" s="199"/>
      <c r="DN70" s="199"/>
      <c r="DO70" s="199"/>
      <c r="DP70" s="199"/>
      <c r="DQ70" s="199"/>
      <c r="DR70" s="199"/>
      <c r="DS70" s="199"/>
      <c r="DT70" s="199"/>
      <c r="DU70" s="199"/>
      <c r="DV70" s="199"/>
      <c r="DW70" s="199"/>
      <c r="DX70" s="199"/>
      <c r="DY70" s="199"/>
      <c r="DZ70" s="199"/>
      <c r="EA70" s="199"/>
      <c r="EB70" s="199"/>
      <c r="EC70" s="199"/>
      <c r="ED70" s="199"/>
      <c r="EE70" s="199"/>
      <c r="EF70" s="199"/>
      <c r="EG70" s="199"/>
      <c r="EH70" s="199"/>
      <c r="EI70" s="199"/>
      <c r="EJ70" s="199"/>
      <c r="EK70" s="199"/>
      <c r="EL70" s="199"/>
      <c r="EM70" s="199"/>
      <c r="EN70" s="199"/>
    </row>
    <row r="71" customFormat="false" ht="15" hidden="false" customHeight="true" outlineLevel="0" collapsed="false">
      <c r="A71" s="183" t="s">
        <v>170</v>
      </c>
      <c r="B71" s="184" t="s">
        <v>121</v>
      </c>
      <c r="C71" s="185"/>
      <c r="D71" s="185" t="n">
        <v>61.19</v>
      </c>
      <c r="E71" s="186" t="n">
        <v>0.65</v>
      </c>
      <c r="F71" s="187" t="n">
        <v>14676.4</v>
      </c>
      <c r="G71" s="188" t="s">
        <v>103</v>
      </c>
      <c r="H71" s="189" t="s">
        <v>118</v>
      </c>
      <c r="I71" s="190" t="n">
        <v>1.75499</v>
      </c>
      <c r="J71" s="191" t="n">
        <v>0.054</v>
      </c>
      <c r="K71" s="192" t="n">
        <v>0.004</v>
      </c>
      <c r="L71" s="192" t="n">
        <v>0.627</v>
      </c>
      <c r="M71" s="192" t="n">
        <v>0.018</v>
      </c>
      <c r="N71" s="192" t="n">
        <v>0.035</v>
      </c>
      <c r="O71" s="192" t="n">
        <v>0.56</v>
      </c>
      <c r="P71" s="193" t="n">
        <v>1.298</v>
      </c>
      <c r="Q71" s="191" t="n">
        <v>0.174</v>
      </c>
      <c r="R71" s="192" t="n">
        <v>0.029</v>
      </c>
      <c r="S71" s="192" t="n">
        <v>0.464</v>
      </c>
      <c r="T71" s="192" t="n">
        <v>0.096</v>
      </c>
      <c r="U71" s="192" t="n">
        <v>0.035</v>
      </c>
      <c r="V71" s="192" t="n">
        <v>0.56</v>
      </c>
      <c r="W71" s="194" t="n">
        <v>1.358</v>
      </c>
      <c r="X71" s="191" t="n">
        <v>0.054</v>
      </c>
      <c r="Y71" s="192" t="n">
        <v>0.006</v>
      </c>
      <c r="Z71" s="192" t="n">
        <v>1.975</v>
      </c>
      <c r="AA71" s="192" t="n">
        <v>0.422</v>
      </c>
      <c r="AB71" s="192" t="n">
        <v>0.035</v>
      </c>
      <c r="AC71" s="195" t="n">
        <v>2.493</v>
      </c>
      <c r="AD71" s="196" t="n">
        <v>1.135</v>
      </c>
      <c r="AE71" s="197" t="n">
        <v>0.422</v>
      </c>
      <c r="AF71" s="198" t="n">
        <v>0.545</v>
      </c>
      <c r="AG71" s="90"/>
      <c r="AH71" s="90"/>
      <c r="AI71" s="90"/>
      <c r="AJ71" s="90"/>
      <c r="AK71" s="90"/>
      <c r="AL71" s="90"/>
      <c r="AM71" s="90"/>
      <c r="AN71" s="90"/>
      <c r="AO71" s="90"/>
      <c r="AP71" s="90"/>
      <c r="AQ71" s="199"/>
      <c r="AR71" s="199"/>
      <c r="AS71" s="199"/>
      <c r="AT71" s="199"/>
      <c r="AU71" s="199"/>
      <c r="AV71" s="199"/>
      <c r="AW71" s="199"/>
      <c r="AX71" s="199"/>
      <c r="AY71" s="199"/>
      <c r="AZ71" s="199"/>
      <c r="BA71" s="199"/>
      <c r="BB71" s="199"/>
      <c r="BC71" s="199"/>
      <c r="BD71" s="199"/>
      <c r="BE71" s="199"/>
      <c r="BF71" s="199"/>
      <c r="BG71" s="199"/>
      <c r="BH71" s="199"/>
      <c r="BI71" s="199"/>
      <c r="BJ71" s="199"/>
      <c r="BK71" s="199"/>
      <c r="BL71" s="199"/>
      <c r="BM71" s="199"/>
      <c r="BN71" s="199"/>
      <c r="BO71" s="199"/>
      <c r="BP71" s="199"/>
      <c r="BQ71" s="199"/>
      <c r="BR71" s="199"/>
      <c r="BS71" s="199"/>
      <c r="BT71" s="199"/>
      <c r="BU71" s="199"/>
      <c r="BV71" s="199"/>
      <c r="BW71" s="199"/>
      <c r="BX71" s="199"/>
      <c r="BY71" s="199"/>
      <c r="BZ71" s="199"/>
      <c r="CA71" s="199"/>
      <c r="CB71" s="199"/>
      <c r="CC71" s="199"/>
      <c r="CD71" s="199"/>
      <c r="CE71" s="199"/>
      <c r="CF71" s="199"/>
      <c r="CG71" s="199"/>
      <c r="CH71" s="199"/>
      <c r="CI71" s="199"/>
      <c r="CJ71" s="199"/>
      <c r="CK71" s="199"/>
      <c r="CL71" s="199"/>
      <c r="CM71" s="199"/>
      <c r="CN71" s="199"/>
      <c r="CO71" s="199"/>
      <c r="CP71" s="199"/>
      <c r="CQ71" s="199"/>
      <c r="CR71" s="199"/>
      <c r="CS71" s="199"/>
      <c r="CT71" s="199"/>
      <c r="CU71" s="199"/>
      <c r="CV71" s="199"/>
      <c r="CW71" s="199"/>
      <c r="CX71" s="199"/>
      <c r="CY71" s="199"/>
      <c r="CZ71" s="199"/>
      <c r="DA71" s="199"/>
      <c r="DB71" s="199"/>
      <c r="DC71" s="199"/>
      <c r="DD71" s="199"/>
      <c r="DE71" s="199"/>
      <c r="DF71" s="199"/>
      <c r="DG71" s="199"/>
      <c r="DH71" s="199"/>
      <c r="DI71" s="199"/>
      <c r="DJ71" s="199"/>
      <c r="DK71" s="199"/>
      <c r="DL71" s="199"/>
      <c r="DM71" s="199"/>
      <c r="DN71" s="199"/>
      <c r="DO71" s="199"/>
      <c r="DP71" s="199"/>
      <c r="DQ71" s="199"/>
      <c r="DR71" s="199"/>
      <c r="DS71" s="199"/>
      <c r="DT71" s="199"/>
      <c r="DU71" s="199"/>
      <c r="DV71" s="199"/>
      <c r="DW71" s="199"/>
      <c r="DX71" s="199"/>
      <c r="DY71" s="199"/>
      <c r="DZ71" s="199"/>
      <c r="EA71" s="199"/>
      <c r="EB71" s="199"/>
      <c r="EC71" s="199"/>
      <c r="ED71" s="199"/>
      <c r="EE71" s="199"/>
      <c r="EF71" s="199"/>
      <c r="EG71" s="199"/>
      <c r="EH71" s="199"/>
      <c r="EI71" s="199"/>
      <c r="EJ71" s="199"/>
      <c r="EK71" s="199"/>
      <c r="EL71" s="199"/>
      <c r="EM71" s="199"/>
      <c r="EN71" s="199"/>
    </row>
    <row r="72" customFormat="false" ht="15" hidden="false" customHeight="true" outlineLevel="0" collapsed="false">
      <c r="A72" s="183" t="s">
        <v>171</v>
      </c>
      <c r="B72" s="184" t="s">
        <v>121</v>
      </c>
      <c r="C72" s="185"/>
      <c r="D72" s="185" t="n">
        <v>66.6</v>
      </c>
      <c r="E72" s="186" t="n">
        <v>0.49</v>
      </c>
      <c r="F72" s="187"/>
      <c r="G72" s="188" t="s">
        <v>103</v>
      </c>
      <c r="H72" s="189" t="s">
        <v>112</v>
      </c>
      <c r="I72" s="190" t="n">
        <v>3.81765</v>
      </c>
      <c r="J72" s="191" t="n">
        <v>0.105</v>
      </c>
      <c r="K72" s="192" t="n">
        <v>0.299</v>
      </c>
      <c r="L72" s="192" t="n">
        <v>0.106</v>
      </c>
      <c r="M72" s="192" t="n">
        <v>0.019</v>
      </c>
      <c r="N72" s="192" t="n">
        <v>0.04</v>
      </c>
      <c r="O72" s="192" t="n">
        <v>0.072</v>
      </c>
      <c r="P72" s="193" t="n">
        <v>0.641</v>
      </c>
      <c r="Q72" s="191" t="n">
        <v>0.159</v>
      </c>
      <c r="R72" s="192" t="n">
        <v>0.299</v>
      </c>
      <c r="S72" s="192" t="n">
        <v>0.106</v>
      </c>
      <c r="T72" s="192" t="n">
        <v>0.016</v>
      </c>
      <c r="U72" s="192" t="n">
        <v>0.04</v>
      </c>
      <c r="V72" s="192" t="n">
        <v>0.082</v>
      </c>
      <c r="W72" s="194" t="n">
        <v>0.702</v>
      </c>
      <c r="X72" s="191" t="n">
        <v>0.105</v>
      </c>
      <c r="Y72" s="192" t="n">
        <v>0.299</v>
      </c>
      <c r="Z72" s="192" t="n">
        <v>0.096</v>
      </c>
      <c r="AA72" s="192" t="n">
        <v>1.331</v>
      </c>
      <c r="AB72" s="192" t="n">
        <v>0.04</v>
      </c>
      <c r="AC72" s="195" t="n">
        <v>1.871</v>
      </c>
      <c r="AD72" s="196" t="n">
        <v>1.169</v>
      </c>
      <c r="AE72" s="197" t="n">
        <v>0.218</v>
      </c>
      <c r="AF72" s="198" t="n">
        <v>0.375</v>
      </c>
      <c r="AG72" s="90"/>
      <c r="AH72" s="90"/>
      <c r="AI72" s="90"/>
      <c r="AJ72" s="90"/>
      <c r="AK72" s="90"/>
      <c r="AL72" s="90"/>
      <c r="AM72" s="90"/>
      <c r="AN72" s="90"/>
      <c r="AO72" s="90"/>
      <c r="AP72" s="90"/>
      <c r="AQ72" s="199"/>
      <c r="AR72" s="199"/>
      <c r="AS72" s="199"/>
      <c r="AT72" s="199"/>
      <c r="AU72" s="199"/>
      <c r="AV72" s="199"/>
      <c r="AW72" s="199"/>
      <c r="AX72" s="199"/>
      <c r="AY72" s="199"/>
      <c r="AZ72" s="199"/>
      <c r="BA72" s="199"/>
      <c r="BB72" s="199"/>
      <c r="BC72" s="199"/>
      <c r="BD72" s="199"/>
      <c r="BE72" s="199"/>
      <c r="BF72" s="199"/>
      <c r="BG72" s="199"/>
      <c r="BH72" s="199"/>
      <c r="BI72" s="199"/>
      <c r="BJ72" s="199"/>
      <c r="BK72" s="199"/>
      <c r="BL72" s="199"/>
      <c r="BM72" s="199"/>
      <c r="BN72" s="199"/>
      <c r="BO72" s="199"/>
      <c r="BP72" s="199"/>
      <c r="BQ72" s="199"/>
      <c r="BR72" s="199"/>
      <c r="BS72" s="199"/>
      <c r="BT72" s="199"/>
      <c r="BU72" s="199"/>
      <c r="BV72" s="199"/>
      <c r="BW72" s="199"/>
      <c r="BX72" s="199"/>
      <c r="BY72" s="199"/>
      <c r="BZ72" s="199"/>
      <c r="CA72" s="199"/>
      <c r="CB72" s="199"/>
      <c r="CC72" s="199"/>
      <c r="CD72" s="199"/>
      <c r="CE72" s="199"/>
      <c r="CF72" s="199"/>
      <c r="CG72" s="199"/>
      <c r="CH72" s="199"/>
      <c r="CI72" s="199"/>
      <c r="CJ72" s="199"/>
      <c r="CK72" s="199"/>
      <c r="CL72" s="199"/>
      <c r="CM72" s="199"/>
      <c r="CN72" s="199"/>
      <c r="CO72" s="199"/>
      <c r="CP72" s="199"/>
      <c r="CQ72" s="199"/>
      <c r="CR72" s="199"/>
      <c r="CS72" s="199"/>
      <c r="CT72" s="199"/>
      <c r="CU72" s="199"/>
      <c r="CV72" s="199"/>
      <c r="CW72" s="199"/>
      <c r="CX72" s="199"/>
      <c r="CY72" s="199"/>
      <c r="CZ72" s="199"/>
      <c r="DA72" s="199"/>
      <c r="DB72" s="199"/>
      <c r="DC72" s="199"/>
      <c r="DD72" s="199"/>
      <c r="DE72" s="199"/>
      <c r="DF72" s="199"/>
      <c r="DG72" s="199"/>
      <c r="DH72" s="199"/>
      <c r="DI72" s="199"/>
      <c r="DJ72" s="199"/>
      <c r="DK72" s="199"/>
      <c r="DL72" s="199"/>
      <c r="DM72" s="199"/>
      <c r="DN72" s="199"/>
      <c r="DO72" s="199"/>
      <c r="DP72" s="199"/>
      <c r="DQ72" s="199"/>
      <c r="DR72" s="199"/>
      <c r="DS72" s="199"/>
      <c r="DT72" s="199"/>
      <c r="DU72" s="199"/>
      <c r="DV72" s="199"/>
      <c r="DW72" s="199"/>
      <c r="DX72" s="199"/>
      <c r="DY72" s="199"/>
      <c r="DZ72" s="199"/>
      <c r="EA72" s="199"/>
      <c r="EB72" s="199"/>
      <c r="EC72" s="199"/>
      <c r="ED72" s="199"/>
      <c r="EE72" s="199"/>
      <c r="EF72" s="199"/>
      <c r="EG72" s="199"/>
      <c r="EH72" s="199"/>
      <c r="EI72" s="199"/>
      <c r="EJ72" s="199"/>
      <c r="EK72" s="199"/>
      <c r="EL72" s="199"/>
      <c r="EM72" s="199"/>
      <c r="EN72" s="199"/>
    </row>
    <row r="73" customFormat="false" ht="15" hidden="false" customHeight="true" outlineLevel="0" collapsed="false">
      <c r="A73" s="183" t="s">
        <v>172</v>
      </c>
      <c r="B73" s="184" t="s">
        <v>121</v>
      </c>
      <c r="C73" s="185" t="n">
        <v>80.46</v>
      </c>
      <c r="D73" s="185" t="n">
        <v>77.94</v>
      </c>
      <c r="E73" s="186" t="n">
        <v>0.89</v>
      </c>
      <c r="F73" s="187" t="n">
        <v>36033.8</v>
      </c>
      <c r="G73" s="188" t="s">
        <v>106</v>
      </c>
      <c r="H73" s="189" t="s">
        <v>118</v>
      </c>
      <c r="I73" s="190" t="n">
        <v>1.31904</v>
      </c>
      <c r="J73" s="191" t="n">
        <v>1.317</v>
      </c>
      <c r="K73" s="192" t="n">
        <v>0.135</v>
      </c>
      <c r="L73" s="192" t="n">
        <v>4.697</v>
      </c>
      <c r="M73" s="192" t="n">
        <v>0.155</v>
      </c>
      <c r="N73" s="192" t="n">
        <v>0.253</v>
      </c>
      <c r="O73" s="192" t="n">
        <v>1.521</v>
      </c>
      <c r="P73" s="193" t="n">
        <v>8.078</v>
      </c>
      <c r="Q73" s="191" t="n">
        <v>0.93</v>
      </c>
      <c r="R73" s="192" t="n">
        <v>0.199</v>
      </c>
      <c r="S73" s="192" t="n">
        <v>4.572</v>
      </c>
      <c r="T73" s="192" t="n">
        <v>0.085</v>
      </c>
      <c r="U73" s="192" t="n">
        <v>0.253</v>
      </c>
      <c r="V73" s="192" t="n">
        <v>3.097</v>
      </c>
      <c r="W73" s="194" t="n">
        <v>9.136</v>
      </c>
      <c r="X73" s="191" t="n">
        <v>1.317</v>
      </c>
      <c r="Y73" s="192" t="n">
        <v>0.135</v>
      </c>
      <c r="Z73" s="192" t="n">
        <v>3.965</v>
      </c>
      <c r="AA73" s="192" t="n">
        <v>4.277</v>
      </c>
      <c r="AB73" s="192" t="n">
        <v>0.253</v>
      </c>
      <c r="AC73" s="195" t="n">
        <v>9.947</v>
      </c>
      <c r="AD73" s="196" t="n">
        <v>0.811</v>
      </c>
      <c r="AE73" s="197" t="n">
        <v>2.839</v>
      </c>
      <c r="AF73" s="198" t="n">
        <v>0.918</v>
      </c>
      <c r="AG73" s="90"/>
      <c r="AH73" s="90"/>
      <c r="AI73" s="90"/>
      <c r="AJ73" s="90"/>
      <c r="AK73" s="90"/>
      <c r="AL73" s="90"/>
      <c r="AM73" s="90"/>
      <c r="AN73" s="90"/>
      <c r="AO73" s="90"/>
      <c r="AP73" s="90"/>
      <c r="AQ73" s="199"/>
      <c r="AR73" s="199"/>
      <c r="AS73" s="199"/>
      <c r="AT73" s="199"/>
      <c r="AU73" s="199"/>
      <c r="AV73" s="199"/>
      <c r="AW73" s="199"/>
      <c r="AX73" s="199"/>
      <c r="AY73" s="199"/>
      <c r="AZ73" s="199"/>
      <c r="BA73" s="199"/>
      <c r="BB73" s="199"/>
      <c r="BC73" s="199"/>
      <c r="BD73" s="199"/>
      <c r="BE73" s="199"/>
      <c r="BF73" s="199"/>
      <c r="BG73" s="199"/>
      <c r="BH73" s="199"/>
      <c r="BI73" s="199"/>
      <c r="BJ73" s="199"/>
      <c r="BK73" s="199"/>
      <c r="BL73" s="199"/>
      <c r="BM73" s="199"/>
      <c r="BN73" s="199"/>
      <c r="BO73" s="199"/>
      <c r="BP73" s="199"/>
      <c r="BQ73" s="199"/>
      <c r="BR73" s="199"/>
      <c r="BS73" s="199"/>
      <c r="BT73" s="199"/>
      <c r="BU73" s="199"/>
      <c r="BV73" s="199"/>
      <c r="BW73" s="199"/>
      <c r="BX73" s="199"/>
      <c r="BY73" s="199"/>
      <c r="BZ73" s="199"/>
      <c r="CA73" s="199"/>
      <c r="CB73" s="199"/>
      <c r="CC73" s="199"/>
      <c r="CD73" s="199"/>
      <c r="CE73" s="199"/>
      <c r="CF73" s="199"/>
      <c r="CG73" s="199"/>
      <c r="CH73" s="199"/>
      <c r="CI73" s="199"/>
      <c r="CJ73" s="199"/>
      <c r="CK73" s="199"/>
      <c r="CL73" s="199"/>
      <c r="CM73" s="199"/>
      <c r="CN73" s="199"/>
      <c r="CO73" s="199"/>
      <c r="CP73" s="199"/>
      <c r="CQ73" s="199"/>
      <c r="CR73" s="199"/>
      <c r="CS73" s="199"/>
      <c r="CT73" s="199"/>
      <c r="CU73" s="199"/>
      <c r="CV73" s="199"/>
      <c r="CW73" s="199"/>
      <c r="CX73" s="199"/>
      <c r="CY73" s="199"/>
      <c r="CZ73" s="199"/>
      <c r="DA73" s="199"/>
      <c r="DB73" s="199"/>
      <c r="DC73" s="199"/>
      <c r="DD73" s="199"/>
      <c r="DE73" s="199"/>
      <c r="DF73" s="199"/>
      <c r="DG73" s="199"/>
      <c r="DH73" s="199"/>
      <c r="DI73" s="199"/>
      <c r="DJ73" s="199"/>
      <c r="DK73" s="199"/>
      <c r="DL73" s="199"/>
      <c r="DM73" s="199"/>
      <c r="DN73" s="199"/>
      <c r="DO73" s="199"/>
      <c r="DP73" s="199"/>
      <c r="DQ73" s="199"/>
      <c r="DR73" s="199"/>
      <c r="DS73" s="199"/>
      <c r="DT73" s="199"/>
      <c r="DU73" s="199"/>
      <c r="DV73" s="199"/>
      <c r="DW73" s="199"/>
      <c r="DX73" s="199"/>
      <c r="DY73" s="199"/>
      <c r="DZ73" s="199"/>
      <c r="EA73" s="199"/>
      <c r="EB73" s="199"/>
      <c r="EC73" s="199"/>
      <c r="ED73" s="199"/>
      <c r="EE73" s="199"/>
      <c r="EF73" s="199"/>
      <c r="EG73" s="199"/>
      <c r="EH73" s="199"/>
      <c r="EI73" s="199"/>
      <c r="EJ73" s="199"/>
      <c r="EK73" s="199"/>
      <c r="EL73" s="199"/>
      <c r="EM73" s="199"/>
      <c r="EN73" s="199"/>
    </row>
    <row r="74" customFormat="false" ht="15" hidden="false" customHeight="true" outlineLevel="0" collapsed="false">
      <c r="A74" s="183" t="s">
        <v>173</v>
      </c>
      <c r="B74" s="184" t="s">
        <v>121</v>
      </c>
      <c r="C74" s="185" t="n">
        <v>57.76</v>
      </c>
      <c r="D74" s="185" t="n">
        <v>56.36</v>
      </c>
      <c r="E74" s="186" t="n">
        <v>0.62</v>
      </c>
      <c r="F74" s="187" t="n">
        <v>10091.9</v>
      </c>
      <c r="G74" s="188" t="s">
        <v>103</v>
      </c>
      <c r="H74" s="189" t="s">
        <v>114</v>
      </c>
      <c r="I74" s="190" t="n">
        <v>1.22207</v>
      </c>
      <c r="J74" s="191" t="n">
        <v>0.257</v>
      </c>
      <c r="K74" s="192" t="n">
        <v>0.354</v>
      </c>
      <c r="L74" s="192" t="n">
        <v>0.971</v>
      </c>
      <c r="M74" s="192" t="n">
        <v>0</v>
      </c>
      <c r="N74" s="192" t="n">
        <v>0.066</v>
      </c>
      <c r="O74" s="192" t="n">
        <v>0.331</v>
      </c>
      <c r="P74" s="193" t="n">
        <v>1.979</v>
      </c>
      <c r="Q74" s="191" t="n">
        <v>0.428</v>
      </c>
      <c r="R74" s="192" t="n">
        <v>2.048</v>
      </c>
      <c r="S74" s="192" t="n">
        <v>0.724</v>
      </c>
      <c r="T74" s="192" t="n">
        <v>0.013</v>
      </c>
      <c r="U74" s="192" t="n">
        <v>0.066</v>
      </c>
      <c r="V74" s="192" t="n">
        <v>0.729</v>
      </c>
      <c r="W74" s="194" t="n">
        <v>4.008</v>
      </c>
      <c r="X74" s="191" t="n">
        <v>0.257</v>
      </c>
      <c r="Y74" s="192" t="n">
        <v>0.499</v>
      </c>
      <c r="Z74" s="192" t="n">
        <v>0.047</v>
      </c>
      <c r="AA74" s="192" t="n">
        <v>0.005</v>
      </c>
      <c r="AB74" s="192" t="n">
        <v>0.066</v>
      </c>
      <c r="AC74" s="195" t="n">
        <v>0.873</v>
      </c>
      <c r="AD74" s="196" t="n">
        <v>-3.135</v>
      </c>
      <c r="AE74" s="197" t="n">
        <v>1.245</v>
      </c>
      <c r="AF74" s="198" t="n">
        <v>4.591</v>
      </c>
      <c r="AG74" s="90"/>
      <c r="AH74" s="90"/>
      <c r="AI74" s="90"/>
      <c r="AJ74" s="90"/>
      <c r="AK74" s="90"/>
      <c r="AL74" s="90"/>
      <c r="AM74" s="90"/>
      <c r="AN74" s="90"/>
      <c r="AO74" s="90"/>
      <c r="AP74" s="90"/>
      <c r="AQ74" s="199"/>
      <c r="AR74" s="199"/>
      <c r="AS74" s="199"/>
      <c r="AT74" s="199"/>
      <c r="AU74" s="199"/>
      <c r="AV74" s="199"/>
      <c r="AW74" s="199"/>
      <c r="AX74" s="199"/>
      <c r="AY74" s="199"/>
      <c r="AZ74" s="199"/>
      <c r="BA74" s="199"/>
      <c r="BB74" s="199"/>
      <c r="BC74" s="199"/>
      <c r="BD74" s="199"/>
      <c r="BE74" s="199"/>
      <c r="BF74" s="199"/>
      <c r="BG74" s="199"/>
      <c r="BH74" s="199"/>
      <c r="BI74" s="199"/>
      <c r="BJ74" s="199"/>
      <c r="BK74" s="199"/>
      <c r="BL74" s="199"/>
      <c r="BM74" s="199"/>
      <c r="BN74" s="199"/>
      <c r="BO74" s="199"/>
      <c r="BP74" s="199"/>
      <c r="BQ74" s="199"/>
      <c r="BR74" s="199"/>
      <c r="BS74" s="199"/>
      <c r="BT74" s="199"/>
      <c r="BU74" s="199"/>
      <c r="BV74" s="199"/>
      <c r="BW74" s="199"/>
      <c r="BX74" s="199"/>
      <c r="BY74" s="199"/>
      <c r="BZ74" s="199"/>
      <c r="CA74" s="199"/>
      <c r="CB74" s="199"/>
      <c r="CC74" s="199"/>
      <c r="CD74" s="199"/>
      <c r="CE74" s="199"/>
      <c r="CF74" s="199"/>
      <c r="CG74" s="199"/>
      <c r="CH74" s="199"/>
      <c r="CI74" s="199"/>
      <c r="CJ74" s="199"/>
      <c r="CK74" s="199"/>
      <c r="CL74" s="199"/>
      <c r="CM74" s="199"/>
      <c r="CN74" s="199"/>
      <c r="CO74" s="199"/>
      <c r="CP74" s="199"/>
      <c r="CQ74" s="199"/>
      <c r="CR74" s="199"/>
      <c r="CS74" s="199"/>
      <c r="CT74" s="199"/>
      <c r="CU74" s="199"/>
      <c r="CV74" s="199"/>
      <c r="CW74" s="199"/>
      <c r="CX74" s="199"/>
      <c r="CY74" s="199"/>
      <c r="CZ74" s="199"/>
      <c r="DA74" s="199"/>
      <c r="DB74" s="199"/>
      <c r="DC74" s="199"/>
      <c r="DD74" s="199"/>
      <c r="DE74" s="199"/>
      <c r="DF74" s="199"/>
      <c r="DG74" s="199"/>
      <c r="DH74" s="199"/>
      <c r="DI74" s="199"/>
      <c r="DJ74" s="199"/>
      <c r="DK74" s="199"/>
      <c r="DL74" s="199"/>
      <c r="DM74" s="199"/>
      <c r="DN74" s="199"/>
      <c r="DO74" s="199"/>
      <c r="DP74" s="199"/>
      <c r="DQ74" s="199"/>
      <c r="DR74" s="199"/>
      <c r="DS74" s="199"/>
      <c r="DT74" s="199"/>
      <c r="DU74" s="199"/>
      <c r="DV74" s="199"/>
      <c r="DW74" s="199"/>
      <c r="DX74" s="199"/>
      <c r="DY74" s="199"/>
      <c r="DZ74" s="199"/>
      <c r="EA74" s="199"/>
      <c r="EB74" s="199"/>
      <c r="EC74" s="199"/>
      <c r="ED74" s="199"/>
      <c r="EE74" s="199"/>
      <c r="EF74" s="199"/>
      <c r="EG74" s="199"/>
      <c r="EH74" s="199"/>
      <c r="EI74" s="199"/>
      <c r="EJ74" s="199"/>
      <c r="EK74" s="199"/>
      <c r="EL74" s="199"/>
      <c r="EM74" s="199"/>
      <c r="EN74" s="199"/>
    </row>
    <row r="75" customFormat="false" ht="15" hidden="false" customHeight="true" outlineLevel="0" collapsed="false">
      <c r="A75" s="183" t="s">
        <v>174</v>
      </c>
      <c r="B75" s="184" t="s">
        <v>121</v>
      </c>
      <c r="C75" s="185" t="n">
        <v>55.24</v>
      </c>
      <c r="D75" s="185" t="n">
        <v>65.65</v>
      </c>
      <c r="E75" s="186" t="n">
        <v>0.49</v>
      </c>
      <c r="F75" s="187" t="n">
        <v>3209.89</v>
      </c>
      <c r="G75" s="188" t="s">
        <v>103</v>
      </c>
      <c r="H75" s="189" t="s">
        <v>112</v>
      </c>
      <c r="I75" s="190" t="n">
        <v>129.72</v>
      </c>
      <c r="J75" s="191" t="n">
        <v>0.269</v>
      </c>
      <c r="K75" s="192" t="n">
        <v>0.084</v>
      </c>
      <c r="L75" s="192" t="n">
        <v>0.366</v>
      </c>
      <c r="M75" s="192" t="n">
        <v>0.004</v>
      </c>
      <c r="N75" s="192" t="n">
        <v>0.059</v>
      </c>
      <c r="O75" s="192" t="n">
        <v>0.049</v>
      </c>
      <c r="P75" s="193" t="n">
        <v>0.831</v>
      </c>
      <c r="Q75" s="191" t="n">
        <v>0.29</v>
      </c>
      <c r="R75" s="192" t="n">
        <v>0.084</v>
      </c>
      <c r="S75" s="192" t="n">
        <v>0.367</v>
      </c>
      <c r="T75" s="192" t="n">
        <v>0.004</v>
      </c>
      <c r="U75" s="192" t="n">
        <v>0.059</v>
      </c>
      <c r="V75" s="192" t="n">
        <v>0.078</v>
      </c>
      <c r="W75" s="194" t="n">
        <v>0.881</v>
      </c>
      <c r="X75" s="191" t="n">
        <v>0.269</v>
      </c>
      <c r="Y75" s="192" t="n">
        <v>0.084</v>
      </c>
      <c r="Z75" s="192" t="n">
        <v>0.045</v>
      </c>
      <c r="AA75" s="192" t="n">
        <v>0.002</v>
      </c>
      <c r="AB75" s="192" t="n">
        <v>0.059</v>
      </c>
      <c r="AC75" s="195" t="n">
        <v>0.46</v>
      </c>
      <c r="AD75" s="196" t="n">
        <v>-0.421</v>
      </c>
      <c r="AE75" s="197" t="n">
        <v>0.274</v>
      </c>
      <c r="AF75" s="198" t="n">
        <v>1.915</v>
      </c>
      <c r="AG75" s="90"/>
      <c r="AH75" s="90"/>
      <c r="AI75" s="90"/>
      <c r="AJ75" s="90"/>
      <c r="AK75" s="90"/>
      <c r="AL75" s="90"/>
      <c r="AM75" s="90"/>
      <c r="AN75" s="90"/>
      <c r="AO75" s="90"/>
      <c r="AP75" s="90"/>
      <c r="AQ75" s="199"/>
      <c r="AR75" s="199"/>
      <c r="AS75" s="199"/>
      <c r="AT75" s="199"/>
      <c r="AU75" s="199"/>
      <c r="AV75" s="199"/>
      <c r="AW75" s="199"/>
      <c r="AX75" s="199"/>
      <c r="AY75" s="199"/>
      <c r="AZ75" s="199"/>
      <c r="BA75" s="199"/>
      <c r="BB75" s="199"/>
      <c r="BC75" s="199"/>
      <c r="BD75" s="199"/>
      <c r="BE75" s="199"/>
      <c r="BF75" s="199"/>
      <c r="BG75" s="199"/>
      <c r="BH75" s="199"/>
      <c r="BI75" s="199"/>
      <c r="BJ75" s="199"/>
      <c r="BK75" s="199"/>
      <c r="BL75" s="199"/>
      <c r="BM75" s="199"/>
      <c r="BN75" s="199"/>
      <c r="BO75" s="199"/>
      <c r="BP75" s="199"/>
      <c r="BQ75" s="199"/>
      <c r="BR75" s="199"/>
      <c r="BS75" s="199"/>
      <c r="BT75" s="199"/>
      <c r="BU75" s="199"/>
      <c r="BV75" s="199"/>
      <c r="BW75" s="199"/>
      <c r="BX75" s="199"/>
      <c r="BY75" s="199"/>
      <c r="BZ75" s="199"/>
      <c r="CA75" s="199"/>
      <c r="CB75" s="199"/>
      <c r="CC75" s="199"/>
      <c r="CD75" s="199"/>
      <c r="CE75" s="199"/>
      <c r="CF75" s="199"/>
      <c r="CG75" s="199"/>
      <c r="CH75" s="199"/>
      <c r="CI75" s="199"/>
      <c r="CJ75" s="199"/>
      <c r="CK75" s="199"/>
      <c r="CL75" s="199"/>
      <c r="CM75" s="199"/>
      <c r="CN75" s="199"/>
      <c r="CO75" s="199"/>
      <c r="CP75" s="199"/>
      <c r="CQ75" s="199"/>
      <c r="CR75" s="199"/>
      <c r="CS75" s="199"/>
      <c r="CT75" s="199"/>
      <c r="CU75" s="199"/>
      <c r="CV75" s="199"/>
      <c r="CW75" s="199"/>
      <c r="CX75" s="199"/>
      <c r="CY75" s="199"/>
      <c r="CZ75" s="199"/>
      <c r="DA75" s="199"/>
      <c r="DB75" s="199"/>
      <c r="DC75" s="199"/>
      <c r="DD75" s="199"/>
      <c r="DE75" s="199"/>
      <c r="DF75" s="199"/>
      <c r="DG75" s="199"/>
      <c r="DH75" s="199"/>
      <c r="DI75" s="199"/>
      <c r="DJ75" s="199"/>
      <c r="DK75" s="199"/>
      <c r="DL75" s="199"/>
      <c r="DM75" s="199"/>
      <c r="DN75" s="199"/>
      <c r="DO75" s="199"/>
      <c r="DP75" s="199"/>
      <c r="DQ75" s="199"/>
      <c r="DR75" s="199"/>
      <c r="DS75" s="199"/>
      <c r="DT75" s="199"/>
      <c r="DU75" s="199"/>
      <c r="DV75" s="199"/>
      <c r="DW75" s="199"/>
      <c r="DX75" s="199"/>
      <c r="DY75" s="199"/>
      <c r="DZ75" s="199"/>
      <c r="EA75" s="199"/>
      <c r="EB75" s="199"/>
      <c r="EC75" s="199"/>
      <c r="ED75" s="199"/>
      <c r="EE75" s="199"/>
      <c r="EF75" s="199"/>
      <c r="EG75" s="199"/>
      <c r="EH75" s="199"/>
      <c r="EI75" s="199"/>
      <c r="EJ75" s="199"/>
      <c r="EK75" s="199"/>
      <c r="EL75" s="199"/>
      <c r="EM75" s="199"/>
      <c r="EN75" s="199"/>
    </row>
    <row r="76" customFormat="false" ht="15" hidden="false" customHeight="true" outlineLevel="0" collapsed="false">
      <c r="A76" s="183" t="s">
        <v>175</v>
      </c>
      <c r="B76" s="184" t="s">
        <v>121</v>
      </c>
      <c r="C76" s="185" t="n">
        <v>72.29</v>
      </c>
      <c r="D76" s="185" t="n">
        <v>68.31</v>
      </c>
      <c r="E76" s="186" t="n">
        <v>0.72</v>
      </c>
      <c r="F76" s="187" t="n">
        <v>13898</v>
      </c>
      <c r="G76" s="188" t="s">
        <v>104</v>
      </c>
      <c r="H76" s="189" t="s">
        <v>116</v>
      </c>
      <c r="I76" s="190" t="n">
        <v>0.943072</v>
      </c>
      <c r="J76" s="191" t="n">
        <v>0.256</v>
      </c>
      <c r="K76" s="192" t="n">
        <v>0.092</v>
      </c>
      <c r="L76" s="192" t="n">
        <v>0.62</v>
      </c>
      <c r="M76" s="192" t="n">
        <v>0.393</v>
      </c>
      <c r="N76" s="192" t="n">
        <v>0.055</v>
      </c>
      <c r="O76" s="192" t="n">
        <v>0.391</v>
      </c>
      <c r="P76" s="193" t="n">
        <v>1.808</v>
      </c>
      <c r="Q76" s="191" t="n">
        <v>0.48</v>
      </c>
      <c r="R76" s="192" t="n">
        <v>0.2</v>
      </c>
      <c r="S76" s="192" t="n">
        <v>0.698</v>
      </c>
      <c r="T76" s="192" t="n">
        <v>0.434</v>
      </c>
      <c r="U76" s="192" t="n">
        <v>0.055</v>
      </c>
      <c r="V76" s="192" t="n">
        <v>0.942</v>
      </c>
      <c r="W76" s="194" t="n">
        <v>2.809</v>
      </c>
      <c r="X76" s="191" t="n">
        <v>0.256</v>
      </c>
      <c r="Y76" s="192" t="n">
        <v>0.092</v>
      </c>
      <c r="Z76" s="192" t="n">
        <v>1.382</v>
      </c>
      <c r="AA76" s="192" t="n">
        <v>0.604</v>
      </c>
      <c r="AB76" s="192" t="n">
        <v>0.055</v>
      </c>
      <c r="AC76" s="195" t="n">
        <v>2.39</v>
      </c>
      <c r="AD76" s="196" t="n">
        <v>-0.419</v>
      </c>
      <c r="AE76" s="197" t="n">
        <v>0.873</v>
      </c>
      <c r="AF76" s="198" t="n">
        <v>1.175</v>
      </c>
      <c r="AG76" s="90"/>
      <c r="AH76" s="90"/>
      <c r="AI76" s="90"/>
      <c r="AJ76" s="90"/>
      <c r="AK76" s="90"/>
      <c r="AL76" s="90"/>
      <c r="AM76" s="90"/>
      <c r="AN76" s="90"/>
      <c r="AO76" s="90"/>
      <c r="AP76" s="90"/>
      <c r="AQ76" s="199"/>
      <c r="AR76" s="199"/>
      <c r="AS76" s="199"/>
      <c r="AT76" s="199"/>
      <c r="AU76" s="199"/>
      <c r="AV76" s="199"/>
      <c r="AW76" s="199"/>
      <c r="AX76" s="199"/>
      <c r="AY76" s="199"/>
      <c r="AZ76" s="199"/>
      <c r="BA76" s="199"/>
      <c r="BB76" s="199"/>
      <c r="BC76" s="199"/>
      <c r="BD76" s="199"/>
      <c r="BE76" s="199"/>
      <c r="BF76" s="199"/>
      <c r="BG76" s="199"/>
      <c r="BH76" s="199"/>
      <c r="BI76" s="199"/>
      <c r="BJ76" s="199"/>
      <c r="BK76" s="199"/>
      <c r="BL76" s="199"/>
      <c r="BM76" s="199"/>
      <c r="BN76" s="199"/>
      <c r="BO76" s="199"/>
      <c r="BP76" s="199"/>
      <c r="BQ76" s="199"/>
      <c r="BR76" s="199"/>
      <c r="BS76" s="199"/>
      <c r="BT76" s="199"/>
      <c r="BU76" s="199"/>
      <c r="BV76" s="199"/>
      <c r="BW76" s="199"/>
      <c r="BX76" s="199"/>
      <c r="BY76" s="199"/>
      <c r="BZ76" s="199"/>
      <c r="CA76" s="199"/>
      <c r="CB76" s="199"/>
      <c r="CC76" s="199"/>
      <c r="CD76" s="199"/>
      <c r="CE76" s="199"/>
      <c r="CF76" s="199"/>
      <c r="CG76" s="199"/>
      <c r="CH76" s="199"/>
      <c r="CI76" s="199"/>
      <c r="CJ76" s="199"/>
      <c r="CK76" s="199"/>
      <c r="CL76" s="199"/>
      <c r="CM76" s="199"/>
      <c r="CN76" s="199"/>
      <c r="CO76" s="199"/>
      <c r="CP76" s="199"/>
      <c r="CQ76" s="199"/>
      <c r="CR76" s="199"/>
      <c r="CS76" s="199"/>
      <c r="CT76" s="199"/>
      <c r="CU76" s="199"/>
      <c r="CV76" s="199"/>
      <c r="CW76" s="199"/>
      <c r="CX76" s="199"/>
      <c r="CY76" s="199"/>
      <c r="CZ76" s="199"/>
      <c r="DA76" s="199"/>
      <c r="DB76" s="199"/>
      <c r="DC76" s="199"/>
      <c r="DD76" s="199"/>
      <c r="DE76" s="199"/>
      <c r="DF76" s="199"/>
      <c r="DG76" s="199"/>
      <c r="DH76" s="199"/>
      <c r="DI76" s="199"/>
      <c r="DJ76" s="199"/>
      <c r="DK76" s="199"/>
      <c r="DL76" s="199"/>
      <c r="DM76" s="199"/>
      <c r="DN76" s="199"/>
      <c r="DO76" s="199"/>
      <c r="DP76" s="199"/>
      <c r="DQ76" s="199"/>
      <c r="DR76" s="199"/>
      <c r="DS76" s="199"/>
      <c r="DT76" s="199"/>
      <c r="DU76" s="199"/>
      <c r="DV76" s="199"/>
      <c r="DW76" s="199"/>
      <c r="DX76" s="199"/>
      <c r="DY76" s="199"/>
      <c r="DZ76" s="199"/>
      <c r="EA76" s="199"/>
      <c r="EB76" s="199"/>
      <c r="EC76" s="199"/>
      <c r="ED76" s="199"/>
      <c r="EE76" s="199"/>
      <c r="EF76" s="199"/>
      <c r="EG76" s="199"/>
      <c r="EH76" s="199"/>
      <c r="EI76" s="199"/>
      <c r="EJ76" s="199"/>
      <c r="EK76" s="199"/>
      <c r="EL76" s="199"/>
      <c r="EM76" s="199"/>
      <c r="EN76" s="199"/>
    </row>
    <row r="77" customFormat="false" ht="15" hidden="false" customHeight="true" outlineLevel="0" collapsed="false">
      <c r="A77" s="183" t="s">
        <v>176</v>
      </c>
      <c r="B77" s="184" t="s">
        <v>121</v>
      </c>
      <c r="C77" s="185" t="n">
        <v>86.35</v>
      </c>
      <c r="D77" s="185" t="n">
        <v>81.19</v>
      </c>
      <c r="E77" s="186" t="n">
        <v>0.94</v>
      </c>
      <c r="F77" s="187" t="n">
        <v>48594.6</v>
      </c>
      <c r="G77" s="188" t="s">
        <v>106</v>
      </c>
      <c r="H77" s="189" t="s">
        <v>118</v>
      </c>
      <c r="I77" s="190" t="n">
        <v>5.54989</v>
      </c>
      <c r="J77" s="191" t="n">
        <v>0.835</v>
      </c>
      <c r="K77" s="192" t="n">
        <v>0.086</v>
      </c>
      <c r="L77" s="192" t="n">
        <v>7.887</v>
      </c>
      <c r="M77" s="192" t="n">
        <v>0.148</v>
      </c>
      <c r="N77" s="192" t="n">
        <v>0.209</v>
      </c>
      <c r="O77" s="192" t="n">
        <v>1.892</v>
      </c>
      <c r="P77" s="193" t="n">
        <v>11.057</v>
      </c>
      <c r="Q77" s="191" t="n">
        <v>1.044</v>
      </c>
      <c r="R77" s="192" t="n">
        <v>0.173</v>
      </c>
      <c r="S77" s="192" t="n">
        <v>1.684</v>
      </c>
      <c r="T77" s="192" t="n">
        <v>0.162</v>
      </c>
      <c r="U77" s="192" t="n">
        <v>0.209</v>
      </c>
      <c r="V77" s="192" t="n">
        <v>2.719</v>
      </c>
      <c r="W77" s="194" t="n">
        <v>5.991</v>
      </c>
      <c r="X77" s="191" t="n">
        <v>0.835</v>
      </c>
      <c r="Y77" s="192" t="n">
        <v>0.086</v>
      </c>
      <c r="Z77" s="192" t="n">
        <v>8.62</v>
      </c>
      <c r="AA77" s="192" t="n">
        <v>2.268</v>
      </c>
      <c r="AB77" s="192" t="n">
        <v>0.209</v>
      </c>
      <c r="AC77" s="195" t="n">
        <v>12.018</v>
      </c>
      <c r="AD77" s="196" t="n">
        <v>6.027</v>
      </c>
      <c r="AE77" s="197" t="n">
        <v>1.862</v>
      </c>
      <c r="AF77" s="198" t="n">
        <v>0.499</v>
      </c>
      <c r="AG77" s="90"/>
      <c r="AH77" s="90"/>
      <c r="AI77" s="90"/>
      <c r="AJ77" s="90"/>
      <c r="AK77" s="90"/>
      <c r="AL77" s="90"/>
      <c r="AM77" s="90"/>
      <c r="AN77" s="90"/>
      <c r="AO77" s="90"/>
      <c r="AP77" s="90"/>
      <c r="AQ77" s="199"/>
      <c r="AR77" s="199"/>
      <c r="AS77" s="199"/>
      <c r="AT77" s="199"/>
      <c r="AU77" s="199"/>
      <c r="AV77" s="199"/>
      <c r="AW77" s="199"/>
      <c r="AX77" s="199"/>
      <c r="AY77" s="199"/>
      <c r="AZ77" s="199"/>
      <c r="BA77" s="199"/>
      <c r="BB77" s="199"/>
      <c r="BC77" s="199"/>
      <c r="BD77" s="199"/>
      <c r="BE77" s="199"/>
      <c r="BF77" s="199"/>
      <c r="BG77" s="199"/>
      <c r="BH77" s="199"/>
      <c r="BI77" s="199"/>
      <c r="BJ77" s="199"/>
      <c r="BK77" s="199"/>
      <c r="BL77" s="199"/>
      <c r="BM77" s="199"/>
      <c r="BN77" s="199"/>
      <c r="BO77" s="199"/>
      <c r="BP77" s="199"/>
      <c r="BQ77" s="199"/>
      <c r="BR77" s="199"/>
      <c r="BS77" s="199"/>
      <c r="BT77" s="199"/>
      <c r="BU77" s="199"/>
      <c r="BV77" s="199"/>
      <c r="BW77" s="199"/>
      <c r="BX77" s="199"/>
      <c r="BY77" s="199"/>
      <c r="BZ77" s="199"/>
      <c r="CA77" s="199"/>
      <c r="CB77" s="199"/>
      <c r="CC77" s="199"/>
      <c r="CD77" s="199"/>
      <c r="CE77" s="199"/>
      <c r="CF77" s="199"/>
      <c r="CG77" s="199"/>
      <c r="CH77" s="199"/>
      <c r="CI77" s="199"/>
      <c r="CJ77" s="199"/>
      <c r="CK77" s="199"/>
      <c r="CL77" s="199"/>
      <c r="CM77" s="199"/>
      <c r="CN77" s="199"/>
      <c r="CO77" s="199"/>
      <c r="CP77" s="199"/>
      <c r="CQ77" s="199"/>
      <c r="CR77" s="199"/>
      <c r="CS77" s="199"/>
      <c r="CT77" s="199"/>
      <c r="CU77" s="199"/>
      <c r="CV77" s="199"/>
      <c r="CW77" s="199"/>
      <c r="CX77" s="199"/>
      <c r="CY77" s="199"/>
      <c r="CZ77" s="199"/>
      <c r="DA77" s="199"/>
      <c r="DB77" s="199"/>
      <c r="DC77" s="199"/>
      <c r="DD77" s="199"/>
      <c r="DE77" s="199"/>
      <c r="DF77" s="199"/>
      <c r="DG77" s="199"/>
      <c r="DH77" s="199"/>
      <c r="DI77" s="199"/>
      <c r="DJ77" s="199"/>
      <c r="DK77" s="199"/>
      <c r="DL77" s="199"/>
      <c r="DM77" s="199"/>
      <c r="DN77" s="199"/>
      <c r="DO77" s="199"/>
      <c r="DP77" s="199"/>
      <c r="DQ77" s="199"/>
      <c r="DR77" s="199"/>
      <c r="DS77" s="199"/>
      <c r="DT77" s="199"/>
      <c r="DU77" s="199"/>
      <c r="DV77" s="199"/>
      <c r="DW77" s="199"/>
      <c r="DX77" s="199"/>
      <c r="DY77" s="199"/>
      <c r="DZ77" s="199"/>
      <c r="EA77" s="199"/>
      <c r="EB77" s="199"/>
      <c r="EC77" s="199"/>
      <c r="ED77" s="199"/>
      <c r="EE77" s="199"/>
      <c r="EF77" s="199"/>
      <c r="EG77" s="199"/>
      <c r="EH77" s="199"/>
      <c r="EI77" s="199"/>
      <c r="EJ77" s="199"/>
      <c r="EK77" s="199"/>
      <c r="EL77" s="199"/>
      <c r="EM77" s="199"/>
      <c r="EN77" s="199"/>
    </row>
    <row r="78" customFormat="false" ht="15" hidden="false" customHeight="true" outlineLevel="0" collapsed="false">
      <c r="A78" s="183" t="s">
        <v>177</v>
      </c>
      <c r="B78" s="184" t="s">
        <v>121</v>
      </c>
      <c r="C78" s="185" t="n">
        <v>82.76</v>
      </c>
      <c r="D78" s="185" t="n">
        <v>82.23</v>
      </c>
      <c r="E78" s="186" t="n">
        <v>0.9</v>
      </c>
      <c r="F78" s="187" t="n">
        <v>48185.5</v>
      </c>
      <c r="G78" s="188" t="s">
        <v>106</v>
      </c>
      <c r="H78" s="189" t="s">
        <v>118</v>
      </c>
      <c r="I78" s="190" t="n">
        <v>64.918</v>
      </c>
      <c r="J78" s="191" t="n">
        <v>1.079</v>
      </c>
      <c r="K78" s="192" t="n">
        <v>0.186</v>
      </c>
      <c r="L78" s="192" t="n">
        <v>0.449</v>
      </c>
      <c r="M78" s="192" t="n">
        <v>0.126</v>
      </c>
      <c r="N78" s="192" t="n">
        <v>0.193</v>
      </c>
      <c r="O78" s="192" t="n">
        <v>1.435</v>
      </c>
      <c r="P78" s="193" t="n">
        <v>3.468</v>
      </c>
      <c r="Q78" s="191" t="n">
        <v>1.057</v>
      </c>
      <c r="R78" s="192" t="n">
        <v>0.276</v>
      </c>
      <c r="S78" s="192" t="n">
        <v>0.542</v>
      </c>
      <c r="T78" s="192" t="n">
        <v>0.235</v>
      </c>
      <c r="U78" s="192" t="n">
        <v>0.193</v>
      </c>
      <c r="V78" s="192" t="n">
        <v>2.468</v>
      </c>
      <c r="W78" s="194" t="n">
        <v>4.77</v>
      </c>
      <c r="X78" s="191" t="n">
        <v>1.079</v>
      </c>
      <c r="Y78" s="192" t="n">
        <v>0.186</v>
      </c>
      <c r="Z78" s="192" t="n">
        <v>1.008</v>
      </c>
      <c r="AA78" s="192" t="n">
        <v>0.109</v>
      </c>
      <c r="AB78" s="192" t="n">
        <v>0.193</v>
      </c>
      <c r="AC78" s="195" t="n">
        <v>2.575</v>
      </c>
      <c r="AD78" s="196" t="n">
        <v>-2.195</v>
      </c>
      <c r="AE78" s="197" t="n">
        <v>1.482</v>
      </c>
      <c r="AF78" s="198" t="n">
        <v>1.852</v>
      </c>
      <c r="AG78" s="90"/>
      <c r="AH78" s="90"/>
      <c r="AI78" s="90"/>
      <c r="AJ78" s="90"/>
      <c r="AK78" s="90"/>
      <c r="AL78" s="90"/>
      <c r="AM78" s="90"/>
      <c r="AN78" s="90"/>
      <c r="AO78" s="90"/>
      <c r="AP78" s="90"/>
      <c r="AQ78" s="199"/>
      <c r="AR78" s="199"/>
      <c r="AS78" s="199"/>
      <c r="AT78" s="199"/>
      <c r="AU78" s="199"/>
      <c r="AV78" s="199"/>
      <c r="AW78" s="199"/>
      <c r="AX78" s="199"/>
      <c r="AY78" s="199"/>
      <c r="AZ78" s="199"/>
      <c r="BA78" s="199"/>
      <c r="BB78" s="199"/>
      <c r="BC78" s="199"/>
      <c r="BD78" s="199"/>
      <c r="BE78" s="199"/>
      <c r="BF78" s="199"/>
      <c r="BG78" s="199"/>
      <c r="BH78" s="199"/>
      <c r="BI78" s="199"/>
      <c r="BJ78" s="199"/>
      <c r="BK78" s="199"/>
      <c r="BL78" s="199"/>
      <c r="BM78" s="199"/>
      <c r="BN78" s="199"/>
      <c r="BO78" s="199"/>
      <c r="BP78" s="199"/>
      <c r="BQ78" s="199"/>
      <c r="BR78" s="199"/>
      <c r="BS78" s="199"/>
      <c r="BT78" s="199"/>
      <c r="BU78" s="199"/>
      <c r="BV78" s="199"/>
      <c r="BW78" s="199"/>
      <c r="BX78" s="199"/>
      <c r="BY78" s="199"/>
      <c r="BZ78" s="199"/>
      <c r="CA78" s="199"/>
      <c r="CB78" s="199"/>
      <c r="CC78" s="199"/>
      <c r="CD78" s="199"/>
      <c r="CE78" s="199"/>
      <c r="CF78" s="199"/>
      <c r="CG78" s="199"/>
      <c r="CH78" s="199"/>
      <c r="CI78" s="199"/>
      <c r="CJ78" s="199"/>
      <c r="CK78" s="199"/>
      <c r="CL78" s="199"/>
      <c r="CM78" s="199"/>
      <c r="CN78" s="199"/>
      <c r="CO78" s="199"/>
      <c r="CP78" s="199"/>
      <c r="CQ78" s="199"/>
      <c r="CR78" s="199"/>
      <c r="CS78" s="199"/>
      <c r="CT78" s="199"/>
      <c r="CU78" s="199"/>
      <c r="CV78" s="199"/>
      <c r="CW78" s="199"/>
      <c r="CX78" s="199"/>
      <c r="CY78" s="199"/>
      <c r="CZ78" s="199"/>
      <c r="DA78" s="199"/>
      <c r="DB78" s="199"/>
      <c r="DC78" s="199"/>
      <c r="DD78" s="199"/>
      <c r="DE78" s="199"/>
      <c r="DF78" s="199"/>
      <c r="DG78" s="199"/>
      <c r="DH78" s="199"/>
      <c r="DI78" s="199"/>
      <c r="DJ78" s="199"/>
      <c r="DK78" s="199"/>
      <c r="DL78" s="199"/>
      <c r="DM78" s="199"/>
      <c r="DN78" s="199"/>
      <c r="DO78" s="199"/>
      <c r="DP78" s="199"/>
      <c r="DQ78" s="199"/>
      <c r="DR78" s="199"/>
      <c r="DS78" s="199"/>
      <c r="DT78" s="199"/>
      <c r="DU78" s="199"/>
      <c r="DV78" s="199"/>
      <c r="DW78" s="199"/>
      <c r="DX78" s="199"/>
      <c r="DY78" s="199"/>
      <c r="DZ78" s="199"/>
      <c r="EA78" s="199"/>
      <c r="EB78" s="199"/>
      <c r="EC78" s="199"/>
      <c r="ED78" s="199"/>
      <c r="EE78" s="199"/>
      <c r="EF78" s="199"/>
      <c r="EG78" s="199"/>
      <c r="EH78" s="199"/>
      <c r="EI78" s="199"/>
      <c r="EJ78" s="199"/>
      <c r="EK78" s="199"/>
      <c r="EL78" s="199"/>
      <c r="EM78" s="199"/>
      <c r="EN78" s="199"/>
    </row>
    <row r="79" customFormat="false" ht="15" hidden="false" customHeight="true" outlineLevel="0" collapsed="false">
      <c r="A79" s="183" t="s">
        <v>178</v>
      </c>
      <c r="B79" s="184" t="s">
        <v>126</v>
      </c>
      <c r="C79" s="185"/>
      <c r="D79" s="185" t="n">
        <v>83.55</v>
      </c>
      <c r="E79" s="186"/>
      <c r="F79" s="187"/>
      <c r="G79" s="188" t="s">
        <v>104</v>
      </c>
      <c r="H79" s="189" t="s">
        <v>118</v>
      </c>
      <c r="I79" s="190" t="n">
        <v>0.311383</v>
      </c>
      <c r="J79" s="191" t="n">
        <v>0.151</v>
      </c>
      <c r="K79" s="192" t="n">
        <v>0.01</v>
      </c>
      <c r="L79" s="192" t="n">
        <v>0.008</v>
      </c>
      <c r="M79" s="192" t="n">
        <v>1.289</v>
      </c>
      <c r="N79" s="192" t="n">
        <v>0</v>
      </c>
      <c r="O79" s="192" t="n">
        <v>0.936</v>
      </c>
      <c r="P79" s="193" t="n">
        <v>2.394</v>
      </c>
      <c r="Q79" s="191" t="n">
        <v>0.654</v>
      </c>
      <c r="R79" s="192" t="n">
        <v>0.629</v>
      </c>
      <c r="S79" s="192" t="n">
        <v>0.14</v>
      </c>
      <c r="T79" s="192" t="n">
        <v>1.09</v>
      </c>
      <c r="U79" s="192" t="n">
        <v>0</v>
      </c>
      <c r="V79" s="192" t="n">
        <v>1.485</v>
      </c>
      <c r="W79" s="194" t="n">
        <v>3.998</v>
      </c>
      <c r="X79" s="191" t="n">
        <v>0.151</v>
      </c>
      <c r="Y79" s="192" t="n">
        <v>0.029</v>
      </c>
      <c r="Z79" s="192" t="n">
        <v>0.618</v>
      </c>
      <c r="AA79" s="192" t="n">
        <v>0.33</v>
      </c>
      <c r="AB79" s="192" t="n">
        <v>0</v>
      </c>
      <c r="AC79" s="195" t="n">
        <v>1.128</v>
      </c>
      <c r="AD79" s="196" t="n">
        <v>-2.87</v>
      </c>
      <c r="AE79" s="197" t="n">
        <v>1.242</v>
      </c>
      <c r="AF79" s="198" t="n">
        <v>3.544</v>
      </c>
      <c r="AG79" s="90"/>
      <c r="AH79" s="90"/>
      <c r="AI79" s="90"/>
      <c r="AJ79" s="90"/>
      <c r="AK79" s="90"/>
      <c r="AL79" s="90"/>
      <c r="AM79" s="90"/>
      <c r="AN79" s="90"/>
      <c r="AO79" s="90"/>
      <c r="AP79" s="90"/>
      <c r="AQ79" s="199"/>
      <c r="AR79" s="199"/>
      <c r="AS79" s="199"/>
      <c r="AT79" s="199"/>
      <c r="AU79" s="199"/>
      <c r="AV79" s="199"/>
      <c r="AW79" s="199"/>
      <c r="AX79" s="199"/>
      <c r="AY79" s="199"/>
      <c r="AZ79" s="199"/>
      <c r="BA79" s="199"/>
      <c r="BB79" s="199"/>
      <c r="BC79" s="199"/>
      <c r="BD79" s="199"/>
      <c r="BE79" s="199"/>
      <c r="BF79" s="199"/>
      <c r="BG79" s="199"/>
      <c r="BH79" s="199"/>
      <c r="BI79" s="199"/>
      <c r="BJ79" s="199"/>
      <c r="BK79" s="199"/>
      <c r="BL79" s="199"/>
      <c r="BM79" s="199"/>
      <c r="BN79" s="199"/>
      <c r="BO79" s="199"/>
      <c r="BP79" s="199"/>
      <c r="BQ79" s="199"/>
      <c r="BR79" s="199"/>
      <c r="BS79" s="199"/>
      <c r="BT79" s="199"/>
      <c r="BU79" s="199"/>
      <c r="BV79" s="199"/>
      <c r="BW79" s="199"/>
      <c r="BX79" s="199"/>
      <c r="BY79" s="199"/>
      <c r="BZ79" s="199"/>
      <c r="CA79" s="199"/>
      <c r="CB79" s="199"/>
      <c r="CC79" s="199"/>
      <c r="CD79" s="199"/>
      <c r="CE79" s="199"/>
      <c r="CF79" s="199"/>
      <c r="CG79" s="199"/>
      <c r="CH79" s="199"/>
      <c r="CI79" s="199"/>
      <c r="CJ79" s="199"/>
      <c r="CK79" s="199"/>
      <c r="CL79" s="199"/>
      <c r="CM79" s="199"/>
      <c r="CN79" s="199"/>
      <c r="CO79" s="199"/>
      <c r="CP79" s="199"/>
      <c r="CQ79" s="199"/>
      <c r="CR79" s="199"/>
      <c r="CS79" s="199"/>
      <c r="CT79" s="199"/>
      <c r="CU79" s="199"/>
      <c r="CV79" s="199"/>
      <c r="CW79" s="199"/>
      <c r="CX79" s="199"/>
      <c r="CY79" s="199"/>
      <c r="CZ79" s="199"/>
      <c r="DA79" s="199"/>
      <c r="DB79" s="199"/>
      <c r="DC79" s="199"/>
      <c r="DD79" s="199"/>
      <c r="DE79" s="199"/>
      <c r="DF79" s="199"/>
      <c r="DG79" s="199"/>
      <c r="DH79" s="199"/>
      <c r="DI79" s="199"/>
      <c r="DJ79" s="199"/>
      <c r="DK79" s="199"/>
      <c r="DL79" s="199"/>
      <c r="DM79" s="199"/>
      <c r="DN79" s="199"/>
      <c r="DO79" s="199"/>
      <c r="DP79" s="199"/>
      <c r="DQ79" s="199"/>
      <c r="DR79" s="199"/>
      <c r="DS79" s="199"/>
      <c r="DT79" s="199"/>
      <c r="DU79" s="199"/>
      <c r="DV79" s="199"/>
      <c r="DW79" s="199"/>
      <c r="DX79" s="199"/>
      <c r="DY79" s="199"/>
      <c r="DZ79" s="199"/>
      <c r="EA79" s="199"/>
      <c r="EB79" s="199"/>
      <c r="EC79" s="199"/>
      <c r="ED79" s="199"/>
      <c r="EE79" s="199"/>
      <c r="EF79" s="199"/>
      <c r="EG79" s="199"/>
      <c r="EH79" s="199"/>
      <c r="EI79" s="199"/>
      <c r="EJ79" s="199"/>
      <c r="EK79" s="199"/>
      <c r="EL79" s="199"/>
      <c r="EM79" s="199"/>
      <c r="EN79" s="199"/>
    </row>
    <row r="80" customFormat="false" ht="15" hidden="false" customHeight="true" outlineLevel="0" collapsed="false">
      <c r="A80" s="183" t="s">
        <v>179</v>
      </c>
      <c r="B80" s="184" t="s">
        <v>121</v>
      </c>
      <c r="C80" s="185" t="n">
        <v>64.88</v>
      </c>
      <c r="D80" s="185" t="n">
        <v>65.69</v>
      </c>
      <c r="E80" s="186" t="n">
        <v>0.69</v>
      </c>
      <c r="F80" s="187" t="n">
        <v>15534.3</v>
      </c>
      <c r="G80" s="188" t="s">
        <v>103</v>
      </c>
      <c r="H80" s="189" t="s">
        <v>116</v>
      </c>
      <c r="I80" s="190" t="n">
        <v>2.48456</v>
      </c>
      <c r="J80" s="191" t="n">
        <v>0.313</v>
      </c>
      <c r="K80" s="192" t="n">
        <v>0.019</v>
      </c>
      <c r="L80" s="192" t="n">
        <v>1.005</v>
      </c>
      <c r="M80" s="192" t="n">
        <v>0.098</v>
      </c>
      <c r="N80" s="192" t="n">
        <v>0.04</v>
      </c>
      <c r="O80" s="192" t="n">
        <v>0.387</v>
      </c>
      <c r="P80" s="193" t="n">
        <v>1.863</v>
      </c>
      <c r="Q80" s="191" t="n">
        <v>0.427</v>
      </c>
      <c r="R80" s="192" t="n">
        <v>0.149</v>
      </c>
      <c r="S80" s="192" t="n">
        <v>0.629</v>
      </c>
      <c r="T80" s="192" t="n">
        <v>0.221</v>
      </c>
      <c r="U80" s="192" t="n">
        <v>0.04</v>
      </c>
      <c r="V80" s="192" t="n">
        <v>0.603</v>
      </c>
      <c r="W80" s="194" t="n">
        <v>2.07</v>
      </c>
      <c r="X80" s="191" t="n">
        <v>0.313</v>
      </c>
      <c r="Y80" s="192" t="n">
        <v>0.855</v>
      </c>
      <c r="Z80" s="192" t="n">
        <v>13.449</v>
      </c>
      <c r="AA80" s="192" t="n">
        <v>1.921</v>
      </c>
      <c r="AB80" s="192" t="n">
        <v>0.04</v>
      </c>
      <c r="AC80" s="195" t="n">
        <v>16.579</v>
      </c>
      <c r="AD80" s="196" t="n">
        <v>14.509</v>
      </c>
      <c r="AE80" s="197" t="n">
        <v>0.643</v>
      </c>
      <c r="AF80" s="198" t="n">
        <v>0.125</v>
      </c>
      <c r="AG80" s="90"/>
      <c r="AH80" s="90"/>
      <c r="AI80" s="90"/>
      <c r="AJ80" s="90"/>
      <c r="AK80" s="90"/>
      <c r="AL80" s="90"/>
      <c r="AM80" s="90"/>
      <c r="AN80" s="90"/>
      <c r="AO80" s="90"/>
      <c r="AP80" s="90"/>
      <c r="AQ80" s="199"/>
      <c r="AR80" s="199"/>
      <c r="AS80" s="199"/>
      <c r="AT80" s="199"/>
      <c r="AU80" s="199"/>
      <c r="AV80" s="199"/>
      <c r="AW80" s="199"/>
      <c r="AX80" s="199"/>
      <c r="AY80" s="199"/>
      <c r="AZ80" s="199"/>
      <c r="BA80" s="199"/>
      <c r="BB80" s="199"/>
      <c r="BC80" s="199"/>
      <c r="BD80" s="199"/>
      <c r="BE80" s="199"/>
      <c r="BF80" s="199"/>
      <c r="BG80" s="199"/>
      <c r="BH80" s="199"/>
      <c r="BI80" s="199"/>
      <c r="BJ80" s="199"/>
      <c r="BK80" s="199"/>
      <c r="BL80" s="199"/>
      <c r="BM80" s="199"/>
      <c r="BN80" s="199"/>
      <c r="BO80" s="199"/>
      <c r="BP80" s="199"/>
      <c r="BQ80" s="199"/>
      <c r="BR80" s="199"/>
      <c r="BS80" s="199"/>
      <c r="BT80" s="199"/>
      <c r="BU80" s="199"/>
      <c r="BV80" s="199"/>
      <c r="BW80" s="199"/>
      <c r="BX80" s="199"/>
      <c r="BY80" s="199"/>
      <c r="BZ80" s="199"/>
      <c r="CA80" s="199"/>
      <c r="CB80" s="199"/>
      <c r="CC80" s="199"/>
      <c r="CD80" s="199"/>
      <c r="CE80" s="199"/>
      <c r="CF80" s="199"/>
      <c r="CG80" s="199"/>
      <c r="CH80" s="199"/>
      <c r="CI80" s="199"/>
      <c r="CJ80" s="199"/>
      <c r="CK80" s="199"/>
      <c r="CL80" s="199"/>
      <c r="CM80" s="199"/>
      <c r="CN80" s="199"/>
      <c r="CO80" s="199"/>
      <c r="CP80" s="199"/>
      <c r="CQ80" s="199"/>
      <c r="CR80" s="199"/>
      <c r="CS80" s="199"/>
      <c r="CT80" s="199"/>
      <c r="CU80" s="199"/>
      <c r="CV80" s="199"/>
      <c r="CW80" s="199"/>
      <c r="CX80" s="199"/>
      <c r="CY80" s="199"/>
      <c r="CZ80" s="199"/>
      <c r="DA80" s="199"/>
      <c r="DB80" s="199"/>
      <c r="DC80" s="199"/>
      <c r="DD80" s="199"/>
      <c r="DE80" s="199"/>
      <c r="DF80" s="199"/>
      <c r="DG80" s="199"/>
      <c r="DH80" s="199"/>
      <c r="DI80" s="199"/>
      <c r="DJ80" s="199"/>
      <c r="DK80" s="199"/>
      <c r="DL80" s="199"/>
      <c r="DM80" s="199"/>
      <c r="DN80" s="199"/>
      <c r="DO80" s="199"/>
      <c r="DP80" s="199"/>
      <c r="DQ80" s="199"/>
      <c r="DR80" s="199"/>
      <c r="DS80" s="199"/>
      <c r="DT80" s="199"/>
      <c r="DU80" s="199"/>
      <c r="DV80" s="199"/>
      <c r="DW80" s="199"/>
      <c r="DX80" s="199"/>
      <c r="DY80" s="199"/>
      <c r="DZ80" s="199"/>
      <c r="EA80" s="199"/>
      <c r="EB80" s="199"/>
      <c r="EC80" s="199"/>
      <c r="ED80" s="199"/>
      <c r="EE80" s="199"/>
      <c r="EF80" s="199"/>
      <c r="EG80" s="199"/>
      <c r="EH80" s="199"/>
      <c r="EI80" s="199"/>
      <c r="EJ80" s="199"/>
      <c r="EK80" s="199"/>
      <c r="EL80" s="199"/>
      <c r="EM80" s="199"/>
      <c r="EN80" s="199"/>
    </row>
    <row r="81" customFormat="false" ht="15" hidden="false" customHeight="true" outlineLevel="0" collapsed="false">
      <c r="A81" s="183" t="s">
        <v>180</v>
      </c>
      <c r="B81" s="184" t="s">
        <v>121</v>
      </c>
      <c r="C81" s="185" t="n">
        <v>57.61</v>
      </c>
      <c r="D81" s="185" t="n">
        <v>62.91</v>
      </c>
      <c r="E81" s="186" t="n">
        <v>0.5</v>
      </c>
      <c r="F81" s="187" t="n">
        <v>2390.01</v>
      </c>
      <c r="G81" s="188" t="s">
        <v>103</v>
      </c>
      <c r="H81" s="189" t="s">
        <v>112</v>
      </c>
      <c r="I81" s="190" t="n">
        <v>2.8418</v>
      </c>
      <c r="J81" s="191" t="n">
        <v>0.121</v>
      </c>
      <c r="K81" s="192" t="n">
        <v>0.036</v>
      </c>
      <c r="L81" s="192" t="n">
        <v>0.139</v>
      </c>
      <c r="M81" s="192" t="n">
        <v>0.086</v>
      </c>
      <c r="N81" s="192" t="n">
        <v>0.011</v>
      </c>
      <c r="O81" s="192" t="n">
        <v>0.093</v>
      </c>
      <c r="P81" s="193" t="n">
        <v>0.486</v>
      </c>
      <c r="Q81" s="191" t="n">
        <v>0.315</v>
      </c>
      <c r="R81" s="192" t="n">
        <v>0.072</v>
      </c>
      <c r="S81" s="192" t="n">
        <v>0.127</v>
      </c>
      <c r="T81" s="192" t="n">
        <v>0.084</v>
      </c>
      <c r="U81" s="192" t="n">
        <v>0.011</v>
      </c>
      <c r="V81" s="192" t="n">
        <v>0.212</v>
      </c>
      <c r="W81" s="194" t="n">
        <v>0.822</v>
      </c>
      <c r="X81" s="191" t="n">
        <v>0.121</v>
      </c>
      <c r="Y81" s="192" t="n">
        <v>0.036</v>
      </c>
      <c r="Z81" s="192" t="n">
        <v>0.063</v>
      </c>
      <c r="AA81" s="192" t="n">
        <v>0.201</v>
      </c>
      <c r="AB81" s="192" t="n">
        <v>0.011</v>
      </c>
      <c r="AC81" s="195" t="n">
        <v>0.433</v>
      </c>
      <c r="AD81" s="196" t="n">
        <v>-0.389</v>
      </c>
      <c r="AE81" s="197" t="n">
        <v>0.255</v>
      </c>
      <c r="AF81" s="198" t="n">
        <v>1.898</v>
      </c>
      <c r="AG81" s="90"/>
      <c r="AH81" s="90"/>
      <c r="AI81" s="90"/>
      <c r="AJ81" s="90"/>
      <c r="AK81" s="90"/>
      <c r="AL81" s="90"/>
      <c r="AM81" s="90"/>
      <c r="AN81" s="90"/>
      <c r="AO81" s="90"/>
      <c r="AP81" s="90"/>
      <c r="AQ81" s="199"/>
      <c r="AR81" s="199"/>
      <c r="AS81" s="199"/>
      <c r="AT81" s="199"/>
      <c r="AU81" s="199"/>
      <c r="AV81" s="199"/>
      <c r="AW81" s="199"/>
      <c r="AX81" s="199"/>
      <c r="AY81" s="199"/>
      <c r="AZ81" s="199"/>
      <c r="BA81" s="199"/>
      <c r="BB81" s="199"/>
      <c r="BC81" s="199"/>
      <c r="BD81" s="199"/>
      <c r="BE81" s="199"/>
      <c r="BF81" s="199"/>
      <c r="BG81" s="199"/>
      <c r="BH81" s="199"/>
      <c r="BI81" s="199"/>
      <c r="BJ81" s="199"/>
      <c r="BK81" s="199"/>
      <c r="BL81" s="199"/>
      <c r="BM81" s="199"/>
      <c r="BN81" s="199"/>
      <c r="BO81" s="199"/>
      <c r="BP81" s="199"/>
      <c r="BQ81" s="199"/>
      <c r="BR81" s="199"/>
      <c r="BS81" s="199"/>
      <c r="BT81" s="199"/>
      <c r="BU81" s="199"/>
      <c r="BV81" s="199"/>
      <c r="BW81" s="199"/>
      <c r="BX81" s="199"/>
      <c r="BY81" s="199"/>
      <c r="BZ81" s="199"/>
      <c r="CA81" s="199"/>
      <c r="CB81" s="199"/>
      <c r="CC81" s="199"/>
      <c r="CD81" s="199"/>
      <c r="CE81" s="199"/>
      <c r="CF81" s="199"/>
      <c r="CG81" s="199"/>
      <c r="CH81" s="199"/>
      <c r="CI81" s="199"/>
      <c r="CJ81" s="199"/>
      <c r="CK81" s="199"/>
      <c r="CL81" s="199"/>
      <c r="CM81" s="199"/>
      <c r="CN81" s="199"/>
      <c r="CO81" s="199"/>
      <c r="CP81" s="199"/>
      <c r="CQ81" s="199"/>
      <c r="CR81" s="199"/>
      <c r="CS81" s="199"/>
      <c r="CT81" s="199"/>
      <c r="CU81" s="199"/>
      <c r="CV81" s="199"/>
      <c r="CW81" s="199"/>
      <c r="CX81" s="199"/>
      <c r="CY81" s="199"/>
      <c r="CZ81" s="199"/>
      <c r="DA81" s="199"/>
      <c r="DB81" s="199"/>
      <c r="DC81" s="199"/>
      <c r="DD81" s="199"/>
      <c r="DE81" s="199"/>
      <c r="DF81" s="199"/>
      <c r="DG81" s="199"/>
      <c r="DH81" s="199"/>
      <c r="DI81" s="199"/>
      <c r="DJ81" s="199"/>
      <c r="DK81" s="199"/>
      <c r="DL81" s="199"/>
      <c r="DM81" s="199"/>
      <c r="DN81" s="199"/>
      <c r="DO81" s="199"/>
      <c r="DP81" s="199"/>
      <c r="DQ81" s="199"/>
      <c r="DR81" s="199"/>
      <c r="DS81" s="199"/>
      <c r="DT81" s="199"/>
      <c r="DU81" s="199"/>
      <c r="DV81" s="199"/>
      <c r="DW81" s="199"/>
      <c r="DX81" s="199"/>
      <c r="DY81" s="199"/>
      <c r="DZ81" s="199"/>
      <c r="EA81" s="199"/>
      <c r="EB81" s="199"/>
      <c r="EC81" s="199"/>
      <c r="ED81" s="199"/>
      <c r="EE81" s="199"/>
      <c r="EF81" s="199"/>
      <c r="EG81" s="199"/>
      <c r="EH81" s="199"/>
      <c r="EI81" s="199"/>
      <c r="EJ81" s="199"/>
      <c r="EK81" s="199"/>
      <c r="EL81" s="199"/>
      <c r="EM81" s="199"/>
      <c r="EN81" s="199"/>
    </row>
    <row r="82" customFormat="false" ht="15" hidden="false" customHeight="true" outlineLevel="0" collapsed="false">
      <c r="A82" s="183" t="s">
        <v>181</v>
      </c>
      <c r="B82" s="184" t="s">
        <v>121</v>
      </c>
      <c r="C82" s="185" t="n">
        <v>74.91</v>
      </c>
      <c r="D82" s="185" t="n">
        <v>71.59</v>
      </c>
      <c r="E82" s="186" t="n">
        <v>0.81</v>
      </c>
      <c r="F82" s="187" t="n">
        <v>20162.7</v>
      </c>
      <c r="G82" s="188" t="s">
        <v>107</v>
      </c>
      <c r="H82" s="189" t="s">
        <v>114</v>
      </c>
      <c r="I82" s="190" t="n">
        <v>3.71743</v>
      </c>
      <c r="J82" s="191" t="n">
        <v>0.16</v>
      </c>
      <c r="K82" s="192" t="n">
        <v>0.258</v>
      </c>
      <c r="L82" s="192" t="n">
        <v>0.076</v>
      </c>
      <c r="M82" s="192" t="n">
        <v>0.387</v>
      </c>
      <c r="N82" s="192" t="n">
        <v>0.047</v>
      </c>
      <c r="O82" s="192" t="n">
        <v>1.226</v>
      </c>
      <c r="P82" s="193" t="n">
        <v>2.153</v>
      </c>
      <c r="Q82" s="191" t="n">
        <v>0.38</v>
      </c>
      <c r="R82" s="192" t="n">
        <v>0.253</v>
      </c>
      <c r="S82" s="192" t="n">
        <v>0.147</v>
      </c>
      <c r="T82" s="192" t="n">
        <v>0.397</v>
      </c>
      <c r="U82" s="192" t="n">
        <v>0.047</v>
      </c>
      <c r="V82" s="192" t="n">
        <v>2.061</v>
      </c>
      <c r="W82" s="194" t="n">
        <v>3.285</v>
      </c>
      <c r="X82" s="191" t="n">
        <v>0.16</v>
      </c>
      <c r="Y82" s="192" t="n">
        <v>0.424</v>
      </c>
      <c r="Z82" s="192" t="n">
        <v>0.71</v>
      </c>
      <c r="AA82" s="192" t="n">
        <v>0.053</v>
      </c>
      <c r="AB82" s="192" t="n">
        <v>0.047</v>
      </c>
      <c r="AC82" s="195" t="n">
        <v>1.393</v>
      </c>
      <c r="AD82" s="196" t="n">
        <v>-1.892</v>
      </c>
      <c r="AE82" s="197" t="n">
        <v>1.021</v>
      </c>
      <c r="AF82" s="198" t="n">
        <v>2.358</v>
      </c>
      <c r="AG82" s="90"/>
      <c r="AH82" s="90"/>
      <c r="AI82" s="90"/>
      <c r="AJ82" s="90"/>
      <c r="AK82" s="90"/>
      <c r="AL82" s="90"/>
      <c r="AM82" s="90"/>
      <c r="AN82" s="90"/>
      <c r="AO82" s="90"/>
      <c r="AP82" s="90"/>
      <c r="AQ82" s="199"/>
      <c r="AR82" s="199"/>
      <c r="AS82" s="199"/>
      <c r="AT82" s="199"/>
      <c r="AU82" s="199"/>
      <c r="AV82" s="199"/>
      <c r="AW82" s="199"/>
      <c r="AX82" s="199"/>
      <c r="AY82" s="199"/>
      <c r="AZ82" s="199"/>
      <c r="BA82" s="199"/>
      <c r="BB82" s="199"/>
      <c r="BC82" s="199"/>
      <c r="BD82" s="199"/>
      <c r="BE82" s="199"/>
      <c r="BF82" s="199"/>
      <c r="BG82" s="199"/>
      <c r="BH82" s="199"/>
      <c r="BI82" s="199"/>
      <c r="BJ82" s="199"/>
      <c r="BK82" s="199"/>
      <c r="BL82" s="199"/>
      <c r="BM82" s="199"/>
      <c r="BN82" s="199"/>
      <c r="BO82" s="199"/>
      <c r="BP82" s="199"/>
      <c r="BQ82" s="199"/>
      <c r="BR82" s="199"/>
      <c r="BS82" s="199"/>
      <c r="BT82" s="199"/>
      <c r="BU82" s="199"/>
      <c r="BV82" s="199"/>
      <c r="BW82" s="199"/>
      <c r="BX82" s="199"/>
      <c r="BY82" s="199"/>
      <c r="BZ82" s="199"/>
      <c r="CA82" s="199"/>
      <c r="CB82" s="199"/>
      <c r="CC82" s="199"/>
      <c r="CD82" s="199"/>
      <c r="CE82" s="199"/>
      <c r="CF82" s="199"/>
      <c r="CG82" s="199"/>
      <c r="CH82" s="199"/>
      <c r="CI82" s="199"/>
      <c r="CJ82" s="199"/>
      <c r="CK82" s="199"/>
      <c r="CL82" s="199"/>
      <c r="CM82" s="199"/>
      <c r="CN82" s="199"/>
      <c r="CO82" s="199"/>
      <c r="CP82" s="199"/>
      <c r="CQ82" s="199"/>
      <c r="CR82" s="199"/>
      <c r="CS82" s="199"/>
      <c r="CT82" s="199"/>
      <c r="CU82" s="199"/>
      <c r="CV82" s="199"/>
      <c r="CW82" s="199"/>
      <c r="CX82" s="199"/>
      <c r="CY82" s="199"/>
      <c r="CZ82" s="199"/>
      <c r="DA82" s="199"/>
      <c r="DB82" s="199"/>
      <c r="DC82" s="199"/>
      <c r="DD82" s="199"/>
      <c r="DE82" s="199"/>
      <c r="DF82" s="199"/>
      <c r="DG82" s="199"/>
      <c r="DH82" s="199"/>
      <c r="DI82" s="199"/>
      <c r="DJ82" s="199"/>
      <c r="DK82" s="199"/>
      <c r="DL82" s="199"/>
      <c r="DM82" s="199"/>
      <c r="DN82" s="199"/>
      <c r="DO82" s="199"/>
      <c r="DP82" s="199"/>
      <c r="DQ82" s="199"/>
      <c r="DR82" s="199"/>
      <c r="DS82" s="199"/>
      <c r="DT82" s="199"/>
      <c r="DU82" s="199"/>
      <c r="DV82" s="199"/>
      <c r="DW82" s="199"/>
      <c r="DX82" s="199"/>
      <c r="DY82" s="199"/>
      <c r="DZ82" s="199"/>
      <c r="EA82" s="199"/>
      <c r="EB82" s="199"/>
      <c r="EC82" s="199"/>
      <c r="ED82" s="199"/>
      <c r="EE82" s="199"/>
      <c r="EF82" s="199"/>
      <c r="EG82" s="199"/>
      <c r="EH82" s="199"/>
      <c r="EI82" s="199"/>
      <c r="EJ82" s="199"/>
      <c r="EK82" s="199"/>
      <c r="EL82" s="199"/>
      <c r="EM82" s="199"/>
      <c r="EN82" s="199"/>
    </row>
    <row r="83" customFormat="false" ht="15" hidden="false" customHeight="true" outlineLevel="0" collapsed="false">
      <c r="A83" s="183" t="s">
        <v>182</v>
      </c>
      <c r="B83" s="184" t="s">
        <v>121</v>
      </c>
      <c r="C83" s="185" t="n">
        <v>83.45</v>
      </c>
      <c r="D83" s="185" t="n">
        <v>80.71</v>
      </c>
      <c r="E83" s="186" t="n">
        <v>0.95</v>
      </c>
      <c r="F83" s="187" t="n">
        <v>53700.3</v>
      </c>
      <c r="G83" s="188" t="s">
        <v>106</v>
      </c>
      <c r="H83" s="189" t="s">
        <v>118</v>
      </c>
      <c r="I83" s="190" t="n">
        <v>83.2525</v>
      </c>
      <c r="J83" s="191" t="n">
        <v>0.542</v>
      </c>
      <c r="K83" s="192" t="n">
        <v>0.094</v>
      </c>
      <c r="L83" s="192" t="n">
        <v>0.589</v>
      </c>
      <c r="M83" s="192" t="n">
        <v>0.021</v>
      </c>
      <c r="N83" s="192" t="n">
        <v>0.2</v>
      </c>
      <c r="O83" s="192" t="n">
        <v>2.17</v>
      </c>
      <c r="P83" s="193" t="n">
        <v>3.616</v>
      </c>
      <c r="Q83" s="191" t="n">
        <v>0.801</v>
      </c>
      <c r="R83" s="192" t="n">
        <v>0.185</v>
      </c>
      <c r="S83" s="192" t="n">
        <v>0.483</v>
      </c>
      <c r="T83" s="192" t="n">
        <v>0.059</v>
      </c>
      <c r="U83" s="192" t="n">
        <v>0.2</v>
      </c>
      <c r="V83" s="192" t="n">
        <v>2.449</v>
      </c>
      <c r="W83" s="194" t="n">
        <v>4.177</v>
      </c>
      <c r="X83" s="191" t="n">
        <v>0.542</v>
      </c>
      <c r="Y83" s="192" t="n">
        <v>0.094</v>
      </c>
      <c r="Z83" s="192" t="n">
        <v>0.721</v>
      </c>
      <c r="AA83" s="192" t="n">
        <v>0.073</v>
      </c>
      <c r="AB83" s="192" t="n">
        <v>0.2</v>
      </c>
      <c r="AC83" s="195" t="n">
        <v>1.63</v>
      </c>
      <c r="AD83" s="196" t="n">
        <v>-2.547</v>
      </c>
      <c r="AE83" s="197" t="n">
        <v>1.298</v>
      </c>
      <c r="AF83" s="198" t="n">
        <v>2.563</v>
      </c>
      <c r="AG83" s="90"/>
      <c r="AH83" s="90"/>
      <c r="AI83" s="90"/>
      <c r="AJ83" s="90"/>
      <c r="AK83" s="90"/>
      <c r="AL83" s="90"/>
      <c r="AM83" s="90"/>
      <c r="AN83" s="90"/>
      <c r="AO83" s="90"/>
      <c r="AP83" s="90"/>
      <c r="AQ83" s="199"/>
      <c r="AR83" s="199"/>
      <c r="AS83" s="199"/>
      <c r="AT83" s="199"/>
      <c r="AU83" s="199"/>
      <c r="AV83" s="199"/>
      <c r="AW83" s="199"/>
      <c r="AX83" s="199"/>
      <c r="AY83" s="199"/>
      <c r="AZ83" s="199"/>
      <c r="BA83" s="199"/>
      <c r="BB83" s="199"/>
      <c r="BC83" s="199"/>
      <c r="BD83" s="199"/>
      <c r="BE83" s="199"/>
      <c r="BF83" s="199"/>
      <c r="BG83" s="199"/>
      <c r="BH83" s="199"/>
      <c r="BI83" s="199"/>
      <c r="BJ83" s="199"/>
      <c r="BK83" s="199"/>
      <c r="BL83" s="199"/>
      <c r="BM83" s="199"/>
      <c r="BN83" s="199"/>
      <c r="BO83" s="199"/>
      <c r="BP83" s="199"/>
      <c r="BQ83" s="199"/>
      <c r="BR83" s="199"/>
      <c r="BS83" s="199"/>
      <c r="BT83" s="199"/>
      <c r="BU83" s="199"/>
      <c r="BV83" s="199"/>
      <c r="BW83" s="199"/>
      <c r="BX83" s="199"/>
      <c r="BY83" s="199"/>
      <c r="BZ83" s="199"/>
      <c r="CA83" s="199"/>
      <c r="CB83" s="199"/>
      <c r="CC83" s="199"/>
      <c r="CD83" s="199"/>
      <c r="CE83" s="199"/>
      <c r="CF83" s="199"/>
      <c r="CG83" s="199"/>
      <c r="CH83" s="199"/>
      <c r="CI83" s="199"/>
      <c r="CJ83" s="199"/>
      <c r="CK83" s="199"/>
      <c r="CL83" s="199"/>
      <c r="CM83" s="199"/>
      <c r="CN83" s="199"/>
      <c r="CO83" s="199"/>
      <c r="CP83" s="199"/>
      <c r="CQ83" s="199"/>
      <c r="CR83" s="199"/>
      <c r="CS83" s="199"/>
      <c r="CT83" s="199"/>
      <c r="CU83" s="199"/>
      <c r="CV83" s="199"/>
      <c r="CW83" s="199"/>
      <c r="CX83" s="199"/>
      <c r="CY83" s="199"/>
      <c r="CZ83" s="199"/>
      <c r="DA83" s="199"/>
      <c r="DB83" s="199"/>
      <c r="DC83" s="199"/>
      <c r="DD83" s="199"/>
      <c r="DE83" s="199"/>
      <c r="DF83" s="199"/>
      <c r="DG83" s="199"/>
      <c r="DH83" s="199"/>
      <c r="DI83" s="199"/>
      <c r="DJ83" s="199"/>
      <c r="DK83" s="199"/>
      <c r="DL83" s="199"/>
      <c r="DM83" s="199"/>
      <c r="DN83" s="199"/>
      <c r="DO83" s="199"/>
      <c r="DP83" s="199"/>
      <c r="DQ83" s="199"/>
      <c r="DR83" s="199"/>
      <c r="DS83" s="199"/>
      <c r="DT83" s="199"/>
      <c r="DU83" s="199"/>
      <c r="DV83" s="199"/>
      <c r="DW83" s="199"/>
      <c r="DX83" s="199"/>
      <c r="DY83" s="199"/>
      <c r="DZ83" s="199"/>
      <c r="EA83" s="199"/>
      <c r="EB83" s="199"/>
      <c r="EC83" s="199"/>
      <c r="ED83" s="199"/>
      <c r="EE83" s="199"/>
      <c r="EF83" s="199"/>
      <c r="EG83" s="199"/>
      <c r="EH83" s="199"/>
      <c r="EI83" s="199"/>
      <c r="EJ83" s="199"/>
      <c r="EK83" s="199"/>
      <c r="EL83" s="199"/>
      <c r="EM83" s="199"/>
      <c r="EN83" s="199"/>
    </row>
    <row r="84" customFormat="false" ht="15" hidden="false" customHeight="true" outlineLevel="0" collapsed="false">
      <c r="A84" s="183" t="s">
        <v>183</v>
      </c>
      <c r="B84" s="184" t="s">
        <v>121</v>
      </c>
      <c r="C84" s="185" t="n">
        <v>63.05</v>
      </c>
      <c r="D84" s="185" t="n">
        <v>63.95</v>
      </c>
      <c r="E84" s="186" t="n">
        <v>0.6</v>
      </c>
      <c r="F84" s="187" t="n">
        <v>5714.28</v>
      </c>
      <c r="G84" s="188" t="s">
        <v>103</v>
      </c>
      <c r="H84" s="189" t="s">
        <v>114</v>
      </c>
      <c r="I84" s="190" t="n">
        <v>34.7775</v>
      </c>
      <c r="J84" s="191" t="n">
        <v>0.583</v>
      </c>
      <c r="K84" s="192" t="n">
        <v>0.058</v>
      </c>
      <c r="L84" s="192" t="n">
        <v>0.652</v>
      </c>
      <c r="M84" s="192" t="n">
        <v>0.137</v>
      </c>
      <c r="N84" s="192" t="n">
        <v>0.089</v>
      </c>
      <c r="O84" s="192" t="n">
        <v>0.244</v>
      </c>
      <c r="P84" s="193" t="n">
        <v>1.763</v>
      </c>
      <c r="Q84" s="191" t="n">
        <v>0.541</v>
      </c>
      <c r="R84" s="192" t="n">
        <v>0.079</v>
      </c>
      <c r="S84" s="192" t="n">
        <v>0.65</v>
      </c>
      <c r="T84" s="192" t="n">
        <v>0.208</v>
      </c>
      <c r="U84" s="192" t="n">
        <v>0.089</v>
      </c>
      <c r="V84" s="192" t="n">
        <v>0.45</v>
      </c>
      <c r="W84" s="194" t="n">
        <v>2.018</v>
      </c>
      <c r="X84" s="191" t="n">
        <v>0.583</v>
      </c>
      <c r="Y84" s="192" t="n">
        <v>0.128</v>
      </c>
      <c r="Z84" s="192" t="n">
        <v>0.183</v>
      </c>
      <c r="AA84" s="192" t="n">
        <v>0.044</v>
      </c>
      <c r="AB84" s="192" t="n">
        <v>0.089</v>
      </c>
      <c r="AC84" s="195" t="n">
        <v>1.027</v>
      </c>
      <c r="AD84" s="196" t="n">
        <v>-0.991</v>
      </c>
      <c r="AE84" s="197" t="n">
        <v>0.627</v>
      </c>
      <c r="AF84" s="198" t="n">
        <v>1.965</v>
      </c>
      <c r="AG84" s="90"/>
      <c r="AH84" s="90"/>
      <c r="AI84" s="90"/>
      <c r="AJ84" s="90"/>
      <c r="AK84" s="90"/>
      <c r="AL84" s="90"/>
      <c r="AM84" s="90"/>
      <c r="AN84" s="90"/>
      <c r="AO84" s="90"/>
      <c r="AP84" s="90"/>
      <c r="AQ84" s="199"/>
      <c r="AR84" s="199"/>
      <c r="AS84" s="199"/>
      <c r="AT84" s="199"/>
      <c r="AU84" s="199"/>
      <c r="AV84" s="199"/>
      <c r="AW84" s="199"/>
      <c r="AX84" s="199"/>
      <c r="AY84" s="199"/>
      <c r="AZ84" s="199"/>
      <c r="BA84" s="199"/>
      <c r="BB84" s="199"/>
      <c r="BC84" s="199"/>
      <c r="BD84" s="199"/>
      <c r="BE84" s="199"/>
      <c r="BF84" s="199"/>
      <c r="BG84" s="199"/>
      <c r="BH84" s="199"/>
      <c r="BI84" s="199"/>
      <c r="BJ84" s="199"/>
      <c r="BK84" s="199"/>
      <c r="BL84" s="199"/>
      <c r="BM84" s="199"/>
      <c r="BN84" s="199"/>
      <c r="BO84" s="199"/>
      <c r="BP84" s="199"/>
      <c r="BQ84" s="199"/>
      <c r="BR84" s="199"/>
      <c r="BS84" s="199"/>
      <c r="BT84" s="199"/>
      <c r="BU84" s="199"/>
      <c r="BV84" s="199"/>
      <c r="BW84" s="199"/>
      <c r="BX84" s="199"/>
      <c r="BY84" s="199"/>
      <c r="BZ84" s="199"/>
      <c r="CA84" s="199"/>
      <c r="CB84" s="199"/>
      <c r="CC84" s="199"/>
      <c r="CD84" s="199"/>
      <c r="CE84" s="199"/>
      <c r="CF84" s="199"/>
      <c r="CG84" s="199"/>
      <c r="CH84" s="199"/>
      <c r="CI84" s="199"/>
      <c r="CJ84" s="199"/>
      <c r="CK84" s="199"/>
      <c r="CL84" s="199"/>
      <c r="CM84" s="199"/>
      <c r="CN84" s="199"/>
      <c r="CO84" s="199"/>
      <c r="CP84" s="199"/>
      <c r="CQ84" s="199"/>
      <c r="CR84" s="199"/>
      <c r="CS84" s="199"/>
      <c r="CT84" s="199"/>
      <c r="CU84" s="199"/>
      <c r="CV84" s="199"/>
      <c r="CW84" s="199"/>
      <c r="CX84" s="199"/>
      <c r="CY84" s="199"/>
      <c r="CZ84" s="199"/>
      <c r="DA84" s="199"/>
      <c r="DB84" s="199"/>
      <c r="DC84" s="199"/>
      <c r="DD84" s="199"/>
      <c r="DE84" s="199"/>
      <c r="DF84" s="199"/>
      <c r="DG84" s="199"/>
      <c r="DH84" s="199"/>
      <c r="DI84" s="199"/>
      <c r="DJ84" s="199"/>
      <c r="DK84" s="199"/>
      <c r="DL84" s="199"/>
      <c r="DM84" s="199"/>
      <c r="DN84" s="199"/>
      <c r="DO84" s="199"/>
      <c r="DP84" s="199"/>
      <c r="DQ84" s="199"/>
      <c r="DR84" s="199"/>
      <c r="DS84" s="199"/>
      <c r="DT84" s="199"/>
      <c r="DU84" s="199"/>
      <c r="DV84" s="199"/>
      <c r="DW84" s="199"/>
      <c r="DX84" s="199"/>
      <c r="DY84" s="199"/>
      <c r="DZ84" s="199"/>
      <c r="EA84" s="199"/>
      <c r="EB84" s="199"/>
      <c r="EC84" s="199"/>
      <c r="ED84" s="199"/>
      <c r="EE84" s="199"/>
      <c r="EF84" s="199"/>
      <c r="EG84" s="199"/>
      <c r="EH84" s="199"/>
      <c r="EI84" s="199"/>
      <c r="EJ84" s="199"/>
      <c r="EK84" s="199"/>
      <c r="EL84" s="199"/>
      <c r="EM84" s="199"/>
      <c r="EN84" s="199"/>
    </row>
    <row r="85" customFormat="false" ht="15" hidden="false" customHeight="true" outlineLevel="0" collapsed="false">
      <c r="A85" s="183" t="s">
        <v>184</v>
      </c>
      <c r="B85" s="184" t="s">
        <v>121</v>
      </c>
      <c r="C85" s="185" t="n">
        <v>78.71</v>
      </c>
      <c r="D85" s="185" t="n">
        <v>80.64</v>
      </c>
      <c r="E85" s="186" t="n">
        <v>0.89</v>
      </c>
      <c r="F85" s="187" t="n">
        <v>32891.7</v>
      </c>
      <c r="G85" s="188" t="s">
        <v>106</v>
      </c>
      <c r="H85" s="189" t="s">
        <v>118</v>
      </c>
      <c r="I85" s="190" t="n">
        <v>10.3027</v>
      </c>
      <c r="J85" s="191" t="n">
        <v>0.83</v>
      </c>
      <c r="K85" s="192" t="n">
        <v>0.116</v>
      </c>
      <c r="L85" s="192" t="n">
        <v>0.064</v>
      </c>
      <c r="M85" s="192" t="n">
        <v>0.051</v>
      </c>
      <c r="N85" s="192" t="n">
        <v>0.077</v>
      </c>
      <c r="O85" s="192" t="n">
        <v>1.583</v>
      </c>
      <c r="P85" s="193" t="n">
        <v>2.721</v>
      </c>
      <c r="Q85" s="191" t="n">
        <v>0.774</v>
      </c>
      <c r="R85" s="192" t="n">
        <v>0.361</v>
      </c>
      <c r="S85" s="192" t="n">
        <v>0.312</v>
      </c>
      <c r="T85" s="192" t="n">
        <v>0.116</v>
      </c>
      <c r="U85" s="192" t="n">
        <v>0.077</v>
      </c>
      <c r="V85" s="192" t="n">
        <v>1.855</v>
      </c>
      <c r="W85" s="194" t="n">
        <v>3.496</v>
      </c>
      <c r="X85" s="191" t="n">
        <v>0.83</v>
      </c>
      <c r="Y85" s="192" t="n">
        <v>0.116</v>
      </c>
      <c r="Z85" s="192" t="n">
        <v>0.241</v>
      </c>
      <c r="AA85" s="192" t="n">
        <v>0.192</v>
      </c>
      <c r="AB85" s="192" t="n">
        <v>0.077</v>
      </c>
      <c r="AC85" s="195" t="n">
        <v>1.456</v>
      </c>
      <c r="AD85" s="196" t="n">
        <v>-2.04</v>
      </c>
      <c r="AE85" s="197" t="n">
        <v>1.086</v>
      </c>
      <c r="AF85" s="198" t="n">
        <v>2.401</v>
      </c>
      <c r="AG85" s="90"/>
      <c r="AH85" s="90"/>
      <c r="AI85" s="90"/>
      <c r="AJ85" s="90"/>
      <c r="AK85" s="90"/>
      <c r="AL85" s="90"/>
      <c r="AM85" s="90"/>
      <c r="AN85" s="90"/>
      <c r="AO85" s="90"/>
      <c r="AP85" s="90"/>
      <c r="AQ85" s="199"/>
      <c r="AR85" s="199"/>
      <c r="AS85" s="199"/>
      <c r="AT85" s="199"/>
      <c r="AU85" s="199"/>
      <c r="AV85" s="199"/>
      <c r="AW85" s="199"/>
      <c r="AX85" s="199"/>
      <c r="AY85" s="199"/>
      <c r="AZ85" s="199"/>
      <c r="BA85" s="199"/>
      <c r="BB85" s="199"/>
      <c r="BC85" s="199"/>
      <c r="BD85" s="199"/>
      <c r="BE85" s="199"/>
      <c r="BF85" s="199"/>
      <c r="BG85" s="199"/>
      <c r="BH85" s="199"/>
      <c r="BI85" s="199"/>
      <c r="BJ85" s="199"/>
      <c r="BK85" s="199"/>
      <c r="BL85" s="199"/>
      <c r="BM85" s="199"/>
      <c r="BN85" s="199"/>
      <c r="BO85" s="199"/>
      <c r="BP85" s="199"/>
      <c r="BQ85" s="199"/>
      <c r="BR85" s="199"/>
      <c r="BS85" s="199"/>
      <c r="BT85" s="199"/>
      <c r="BU85" s="199"/>
      <c r="BV85" s="199"/>
      <c r="BW85" s="199"/>
      <c r="BX85" s="199"/>
      <c r="BY85" s="199"/>
      <c r="BZ85" s="199"/>
      <c r="CA85" s="199"/>
      <c r="CB85" s="199"/>
      <c r="CC85" s="199"/>
      <c r="CD85" s="199"/>
      <c r="CE85" s="199"/>
      <c r="CF85" s="199"/>
      <c r="CG85" s="199"/>
      <c r="CH85" s="199"/>
      <c r="CI85" s="199"/>
      <c r="CJ85" s="199"/>
      <c r="CK85" s="199"/>
      <c r="CL85" s="199"/>
      <c r="CM85" s="199"/>
      <c r="CN85" s="199"/>
      <c r="CO85" s="199"/>
      <c r="CP85" s="199"/>
      <c r="CQ85" s="199"/>
      <c r="CR85" s="199"/>
      <c r="CS85" s="199"/>
      <c r="CT85" s="199"/>
      <c r="CU85" s="199"/>
      <c r="CV85" s="199"/>
      <c r="CW85" s="199"/>
      <c r="CX85" s="199"/>
      <c r="CY85" s="199"/>
      <c r="CZ85" s="199"/>
      <c r="DA85" s="199"/>
      <c r="DB85" s="199"/>
      <c r="DC85" s="199"/>
      <c r="DD85" s="199"/>
      <c r="DE85" s="199"/>
      <c r="DF85" s="199"/>
      <c r="DG85" s="199"/>
      <c r="DH85" s="199"/>
      <c r="DI85" s="199"/>
      <c r="DJ85" s="199"/>
      <c r="DK85" s="199"/>
      <c r="DL85" s="199"/>
      <c r="DM85" s="199"/>
      <c r="DN85" s="199"/>
      <c r="DO85" s="199"/>
      <c r="DP85" s="199"/>
      <c r="DQ85" s="199"/>
      <c r="DR85" s="199"/>
      <c r="DS85" s="199"/>
      <c r="DT85" s="199"/>
      <c r="DU85" s="199"/>
      <c r="DV85" s="199"/>
      <c r="DW85" s="199"/>
      <c r="DX85" s="199"/>
      <c r="DY85" s="199"/>
      <c r="DZ85" s="199"/>
      <c r="EA85" s="199"/>
      <c r="EB85" s="199"/>
      <c r="EC85" s="199"/>
      <c r="ED85" s="199"/>
      <c r="EE85" s="199"/>
      <c r="EF85" s="199"/>
      <c r="EG85" s="199"/>
      <c r="EH85" s="199"/>
      <c r="EI85" s="199"/>
      <c r="EJ85" s="199"/>
      <c r="EK85" s="199"/>
      <c r="EL85" s="199"/>
      <c r="EM85" s="199"/>
      <c r="EN85" s="199"/>
    </row>
    <row r="86" customFormat="false" ht="15" hidden="false" customHeight="true" outlineLevel="0" collapsed="false">
      <c r="A86" s="183" t="s">
        <v>185</v>
      </c>
      <c r="B86" s="184" t="s">
        <v>126</v>
      </c>
      <c r="C86" s="185"/>
      <c r="D86" s="185" t="n">
        <v>75.34</v>
      </c>
      <c r="E86" s="186" t="n">
        <v>0.79</v>
      </c>
      <c r="F86" s="187" t="n">
        <v>17408.3</v>
      </c>
      <c r="G86" s="188" t="s">
        <v>105</v>
      </c>
      <c r="H86" s="189" t="s">
        <v>116</v>
      </c>
      <c r="I86" s="190" t="n">
        <v>0.126887</v>
      </c>
      <c r="J86" s="191" t="n">
        <v>0.101</v>
      </c>
      <c r="K86" s="192" t="n">
        <v>0.005</v>
      </c>
      <c r="L86" s="192" t="n">
        <v>0</v>
      </c>
      <c r="M86" s="192" t="n">
        <v>0.414</v>
      </c>
      <c r="N86" s="192" t="n">
        <v>0</v>
      </c>
      <c r="O86" s="192" t="n">
        <v>1.294</v>
      </c>
      <c r="P86" s="193" t="n">
        <v>1.814</v>
      </c>
      <c r="Q86" s="191" t="n">
        <v>0.389</v>
      </c>
      <c r="R86" s="192" t="n">
        <v>0.166</v>
      </c>
      <c r="S86" s="192" t="n">
        <v>0.124</v>
      </c>
      <c r="T86" s="192" t="n">
        <v>0.422</v>
      </c>
      <c r="U86" s="192" t="n">
        <v>0</v>
      </c>
      <c r="V86" s="192" t="n">
        <v>2.073</v>
      </c>
      <c r="W86" s="194" t="n">
        <v>3.174</v>
      </c>
      <c r="X86" s="191" t="n">
        <v>0.101</v>
      </c>
      <c r="Y86" s="192" t="n">
        <v>0.005</v>
      </c>
      <c r="Z86" s="192" t="n">
        <v>0.119</v>
      </c>
      <c r="AA86" s="192" t="n">
        <v>1.317</v>
      </c>
      <c r="AB86" s="192" t="n">
        <v>0</v>
      </c>
      <c r="AC86" s="195" t="n">
        <v>1.542</v>
      </c>
      <c r="AD86" s="196" t="n">
        <v>-1.632</v>
      </c>
      <c r="AE86" s="197" t="n">
        <v>0.986</v>
      </c>
      <c r="AF86" s="198" t="n">
        <v>2.058</v>
      </c>
      <c r="AG86" s="90"/>
      <c r="AH86" s="90"/>
      <c r="AI86" s="90"/>
      <c r="AJ86" s="90"/>
      <c r="AK86" s="90"/>
      <c r="AL86" s="90"/>
      <c r="AM86" s="90"/>
      <c r="AN86" s="90"/>
      <c r="AO86" s="90"/>
      <c r="AP86" s="90"/>
      <c r="AQ86" s="199"/>
      <c r="AR86" s="199"/>
      <c r="AS86" s="199"/>
      <c r="AT86" s="199"/>
      <c r="AU86" s="199"/>
      <c r="AV86" s="199"/>
      <c r="AW86" s="199"/>
      <c r="AX86" s="199"/>
      <c r="AY86" s="199"/>
      <c r="AZ86" s="199"/>
      <c r="BA86" s="199"/>
      <c r="BB86" s="199"/>
      <c r="BC86" s="199"/>
      <c r="BD86" s="199"/>
      <c r="BE86" s="199"/>
      <c r="BF86" s="199"/>
      <c r="BG86" s="199"/>
      <c r="BH86" s="199"/>
      <c r="BI86" s="199"/>
      <c r="BJ86" s="199"/>
      <c r="BK86" s="199"/>
      <c r="BL86" s="199"/>
      <c r="BM86" s="199"/>
      <c r="BN86" s="199"/>
      <c r="BO86" s="199"/>
      <c r="BP86" s="199"/>
      <c r="BQ86" s="199"/>
      <c r="BR86" s="199"/>
      <c r="BS86" s="199"/>
      <c r="BT86" s="199"/>
      <c r="BU86" s="199"/>
      <c r="BV86" s="199"/>
      <c r="BW86" s="199"/>
      <c r="BX86" s="199"/>
      <c r="BY86" s="199"/>
      <c r="BZ86" s="199"/>
      <c r="CA86" s="199"/>
      <c r="CB86" s="199"/>
      <c r="CC86" s="199"/>
      <c r="CD86" s="199"/>
      <c r="CE86" s="199"/>
      <c r="CF86" s="199"/>
      <c r="CG86" s="199"/>
      <c r="CH86" s="199"/>
      <c r="CI86" s="199"/>
      <c r="CJ86" s="199"/>
      <c r="CK86" s="199"/>
      <c r="CL86" s="199"/>
      <c r="CM86" s="199"/>
      <c r="CN86" s="199"/>
      <c r="CO86" s="199"/>
      <c r="CP86" s="199"/>
      <c r="CQ86" s="199"/>
      <c r="CR86" s="199"/>
      <c r="CS86" s="199"/>
      <c r="CT86" s="199"/>
      <c r="CU86" s="199"/>
      <c r="CV86" s="199"/>
      <c r="CW86" s="199"/>
      <c r="CX86" s="199"/>
      <c r="CY86" s="199"/>
      <c r="CZ86" s="199"/>
      <c r="DA86" s="199"/>
      <c r="DB86" s="199"/>
      <c r="DC86" s="199"/>
      <c r="DD86" s="199"/>
      <c r="DE86" s="199"/>
      <c r="DF86" s="199"/>
      <c r="DG86" s="199"/>
      <c r="DH86" s="199"/>
      <c r="DI86" s="199"/>
      <c r="DJ86" s="199"/>
      <c r="DK86" s="199"/>
      <c r="DL86" s="199"/>
      <c r="DM86" s="199"/>
      <c r="DN86" s="199"/>
      <c r="DO86" s="199"/>
      <c r="DP86" s="199"/>
      <c r="DQ86" s="199"/>
      <c r="DR86" s="199"/>
      <c r="DS86" s="199"/>
      <c r="DT86" s="199"/>
      <c r="DU86" s="199"/>
      <c r="DV86" s="199"/>
      <c r="DW86" s="199"/>
      <c r="DX86" s="199"/>
      <c r="DY86" s="199"/>
      <c r="DZ86" s="199"/>
      <c r="EA86" s="199"/>
      <c r="EB86" s="199"/>
      <c r="EC86" s="199"/>
      <c r="ED86" s="199"/>
      <c r="EE86" s="199"/>
      <c r="EF86" s="199"/>
      <c r="EG86" s="199"/>
      <c r="EH86" s="199"/>
      <c r="EI86" s="199"/>
      <c r="EJ86" s="199"/>
      <c r="EK86" s="199"/>
      <c r="EL86" s="199"/>
      <c r="EM86" s="199"/>
      <c r="EN86" s="199"/>
    </row>
    <row r="87" customFormat="false" ht="15" hidden="false" customHeight="true" outlineLevel="0" collapsed="false">
      <c r="A87" s="183" t="s">
        <v>186</v>
      </c>
      <c r="B87" s="184" t="s">
        <v>121</v>
      </c>
      <c r="C87" s="185" t="n">
        <v>59.41</v>
      </c>
      <c r="D87" s="185" t="n">
        <v>68.67</v>
      </c>
      <c r="E87" s="186" t="n">
        <v>0.64</v>
      </c>
      <c r="F87" s="187" t="n">
        <v>8788.85</v>
      </c>
      <c r="G87" s="188" t="s">
        <v>105</v>
      </c>
      <c r="H87" s="189" t="s">
        <v>114</v>
      </c>
      <c r="I87" s="190" t="n">
        <v>18.3584</v>
      </c>
      <c r="J87" s="191" t="n">
        <v>0.344</v>
      </c>
      <c r="K87" s="192" t="n">
        <v>0.135</v>
      </c>
      <c r="L87" s="192" t="n">
        <v>0.497</v>
      </c>
      <c r="M87" s="192" t="n">
        <v>0.066</v>
      </c>
      <c r="N87" s="192" t="n">
        <v>0.051</v>
      </c>
      <c r="O87" s="192" t="n">
        <v>0.342</v>
      </c>
      <c r="P87" s="193" t="n">
        <v>1.436</v>
      </c>
      <c r="Q87" s="191" t="n">
        <v>0.396</v>
      </c>
      <c r="R87" s="192" t="n">
        <v>0.158</v>
      </c>
      <c r="S87" s="192" t="n">
        <v>0.603</v>
      </c>
      <c r="T87" s="192" t="n">
        <v>0.094</v>
      </c>
      <c r="U87" s="192" t="n">
        <v>0.051</v>
      </c>
      <c r="V87" s="192" t="n">
        <v>0.745</v>
      </c>
      <c r="W87" s="194" t="n">
        <v>2.047</v>
      </c>
      <c r="X87" s="191" t="n">
        <v>0.344</v>
      </c>
      <c r="Y87" s="192" t="n">
        <v>0.135</v>
      </c>
      <c r="Z87" s="192" t="n">
        <v>0.272</v>
      </c>
      <c r="AA87" s="192" t="n">
        <v>0.038</v>
      </c>
      <c r="AB87" s="192" t="n">
        <v>0.051</v>
      </c>
      <c r="AC87" s="195" t="n">
        <v>0.84</v>
      </c>
      <c r="AD87" s="196" t="n">
        <v>-1.207</v>
      </c>
      <c r="AE87" s="197" t="n">
        <v>0.636</v>
      </c>
      <c r="AF87" s="198" t="n">
        <v>2.437</v>
      </c>
      <c r="AG87" s="90"/>
      <c r="AH87" s="90"/>
      <c r="AI87" s="90"/>
      <c r="AJ87" s="90"/>
      <c r="AK87" s="90"/>
      <c r="AL87" s="90"/>
      <c r="AM87" s="90"/>
      <c r="AN87" s="90"/>
      <c r="AO87" s="90"/>
      <c r="AP87" s="90"/>
      <c r="AQ87" s="199"/>
      <c r="AR87" s="199"/>
      <c r="AS87" s="199"/>
      <c r="AT87" s="199"/>
      <c r="AU87" s="199"/>
      <c r="AV87" s="199"/>
      <c r="AW87" s="199"/>
      <c r="AX87" s="199"/>
      <c r="AY87" s="199"/>
      <c r="AZ87" s="199"/>
      <c r="BA87" s="199"/>
      <c r="BB87" s="199"/>
      <c r="BC87" s="199"/>
      <c r="BD87" s="199"/>
      <c r="BE87" s="199"/>
      <c r="BF87" s="199"/>
      <c r="BG87" s="199"/>
      <c r="BH87" s="199"/>
      <c r="BI87" s="199"/>
      <c r="BJ87" s="199"/>
      <c r="BK87" s="199"/>
      <c r="BL87" s="199"/>
      <c r="BM87" s="199"/>
      <c r="BN87" s="199"/>
      <c r="BO87" s="199"/>
      <c r="BP87" s="199"/>
      <c r="BQ87" s="199"/>
      <c r="BR87" s="199"/>
      <c r="BS87" s="199"/>
      <c r="BT87" s="199"/>
      <c r="BU87" s="199"/>
      <c r="BV87" s="199"/>
      <c r="BW87" s="199"/>
      <c r="BX87" s="199"/>
      <c r="BY87" s="199"/>
      <c r="BZ87" s="199"/>
      <c r="CA87" s="199"/>
      <c r="CB87" s="199"/>
      <c r="CC87" s="199"/>
      <c r="CD87" s="199"/>
      <c r="CE87" s="199"/>
      <c r="CF87" s="199"/>
      <c r="CG87" s="199"/>
      <c r="CH87" s="199"/>
      <c r="CI87" s="199"/>
      <c r="CJ87" s="199"/>
      <c r="CK87" s="199"/>
      <c r="CL87" s="199"/>
      <c r="CM87" s="199"/>
      <c r="CN87" s="199"/>
      <c r="CO87" s="199"/>
      <c r="CP87" s="199"/>
      <c r="CQ87" s="199"/>
      <c r="CR87" s="199"/>
      <c r="CS87" s="199"/>
      <c r="CT87" s="199"/>
      <c r="CU87" s="199"/>
      <c r="CV87" s="199"/>
      <c r="CW87" s="199"/>
      <c r="CX87" s="199"/>
      <c r="CY87" s="199"/>
      <c r="CZ87" s="199"/>
      <c r="DA87" s="199"/>
      <c r="DB87" s="199"/>
      <c r="DC87" s="199"/>
      <c r="DD87" s="199"/>
      <c r="DE87" s="199"/>
      <c r="DF87" s="199"/>
      <c r="DG87" s="199"/>
      <c r="DH87" s="199"/>
      <c r="DI87" s="199"/>
      <c r="DJ87" s="199"/>
      <c r="DK87" s="199"/>
      <c r="DL87" s="199"/>
      <c r="DM87" s="199"/>
      <c r="DN87" s="199"/>
      <c r="DO87" s="199"/>
      <c r="DP87" s="199"/>
      <c r="DQ87" s="199"/>
      <c r="DR87" s="199"/>
      <c r="DS87" s="199"/>
      <c r="DT87" s="199"/>
      <c r="DU87" s="199"/>
      <c r="DV87" s="199"/>
      <c r="DW87" s="199"/>
      <c r="DX87" s="199"/>
      <c r="DY87" s="199"/>
      <c r="DZ87" s="199"/>
      <c r="EA87" s="199"/>
      <c r="EB87" s="199"/>
      <c r="EC87" s="199"/>
      <c r="ED87" s="199"/>
      <c r="EE87" s="199"/>
      <c r="EF87" s="199"/>
      <c r="EG87" s="199"/>
      <c r="EH87" s="199"/>
      <c r="EI87" s="199"/>
      <c r="EJ87" s="199"/>
      <c r="EK87" s="199"/>
      <c r="EL87" s="199"/>
      <c r="EM87" s="199"/>
      <c r="EN87" s="199"/>
    </row>
    <row r="88" customFormat="false" ht="15" hidden="false" customHeight="true" outlineLevel="0" collapsed="false">
      <c r="A88" s="183" t="s">
        <v>187</v>
      </c>
      <c r="B88" s="184" t="s">
        <v>121</v>
      </c>
      <c r="C88" s="185" t="n">
        <v>56.42</v>
      </c>
      <c r="D88" s="185" t="n">
        <v>58.99</v>
      </c>
      <c r="E88" s="186" t="n">
        <v>0.47</v>
      </c>
      <c r="F88" s="187" t="n">
        <v>2687.97</v>
      </c>
      <c r="G88" s="188" t="s">
        <v>103</v>
      </c>
      <c r="H88" s="189" t="s">
        <v>112</v>
      </c>
      <c r="I88" s="190" t="n">
        <v>14.5288</v>
      </c>
      <c r="J88" s="191" t="n">
        <v>0.305</v>
      </c>
      <c r="K88" s="192" t="n">
        <v>0.515</v>
      </c>
      <c r="L88" s="192" t="n">
        <v>0.366</v>
      </c>
      <c r="M88" s="192" t="n">
        <v>0.109</v>
      </c>
      <c r="N88" s="192" t="n">
        <v>0.044</v>
      </c>
      <c r="O88" s="192" t="n">
        <v>0.168</v>
      </c>
      <c r="P88" s="193" t="n">
        <v>1.506</v>
      </c>
      <c r="Q88" s="191" t="n">
        <v>0.412</v>
      </c>
      <c r="R88" s="192" t="n">
        <v>0.52</v>
      </c>
      <c r="S88" s="192" t="n">
        <v>0.367</v>
      </c>
      <c r="T88" s="192" t="n">
        <v>0.108</v>
      </c>
      <c r="U88" s="192" t="n">
        <v>0.044</v>
      </c>
      <c r="V88" s="192" t="n">
        <v>0.179</v>
      </c>
      <c r="W88" s="194" t="n">
        <v>1.63</v>
      </c>
      <c r="X88" s="191" t="n">
        <v>0.305</v>
      </c>
      <c r="Y88" s="192" t="n">
        <v>0.592</v>
      </c>
      <c r="Z88" s="192" t="n">
        <v>0.481</v>
      </c>
      <c r="AA88" s="192" t="n">
        <v>0.24</v>
      </c>
      <c r="AB88" s="192" t="n">
        <v>0.044</v>
      </c>
      <c r="AC88" s="195" t="n">
        <v>1.661</v>
      </c>
      <c r="AD88" s="196" t="n">
        <v>0.0310000000000001</v>
      </c>
      <c r="AE88" s="197" t="n">
        <v>0.507</v>
      </c>
      <c r="AF88" s="198" t="n">
        <v>0.981</v>
      </c>
      <c r="AG88" s="90"/>
      <c r="AH88" s="90"/>
      <c r="AI88" s="90"/>
      <c r="AJ88" s="90"/>
      <c r="AK88" s="90"/>
      <c r="AL88" s="90"/>
      <c r="AM88" s="90"/>
      <c r="AN88" s="90"/>
      <c r="AO88" s="90"/>
      <c r="AP88" s="90"/>
      <c r="AQ88" s="199"/>
      <c r="AR88" s="199"/>
      <c r="AS88" s="199"/>
      <c r="AT88" s="199"/>
      <c r="AU88" s="199"/>
      <c r="AV88" s="199"/>
      <c r="AW88" s="199"/>
      <c r="AX88" s="199"/>
      <c r="AY88" s="199"/>
      <c r="AZ88" s="199"/>
      <c r="BA88" s="199"/>
      <c r="BB88" s="199"/>
      <c r="BC88" s="199"/>
      <c r="BD88" s="199"/>
      <c r="BE88" s="199"/>
      <c r="BF88" s="199"/>
      <c r="BG88" s="199"/>
      <c r="BH88" s="199"/>
      <c r="BI88" s="199"/>
      <c r="BJ88" s="199"/>
      <c r="BK88" s="199"/>
      <c r="BL88" s="199"/>
      <c r="BM88" s="199"/>
      <c r="BN88" s="199"/>
      <c r="BO88" s="199"/>
      <c r="BP88" s="199"/>
      <c r="BQ88" s="199"/>
      <c r="BR88" s="199"/>
      <c r="BS88" s="199"/>
      <c r="BT88" s="199"/>
      <c r="BU88" s="199"/>
      <c r="BV88" s="199"/>
      <c r="BW88" s="199"/>
      <c r="BX88" s="199"/>
      <c r="BY88" s="199"/>
      <c r="BZ88" s="199"/>
      <c r="CA88" s="199"/>
      <c r="CB88" s="199"/>
      <c r="CC88" s="199"/>
      <c r="CD88" s="199"/>
      <c r="CE88" s="199"/>
      <c r="CF88" s="199"/>
      <c r="CG88" s="199"/>
      <c r="CH88" s="199"/>
      <c r="CI88" s="199"/>
      <c r="CJ88" s="199"/>
      <c r="CK88" s="199"/>
      <c r="CL88" s="199"/>
      <c r="CM88" s="199"/>
      <c r="CN88" s="199"/>
      <c r="CO88" s="199"/>
      <c r="CP88" s="199"/>
      <c r="CQ88" s="199"/>
      <c r="CR88" s="199"/>
      <c r="CS88" s="199"/>
      <c r="CT88" s="199"/>
      <c r="CU88" s="199"/>
      <c r="CV88" s="199"/>
      <c r="CW88" s="199"/>
      <c r="CX88" s="199"/>
      <c r="CY88" s="199"/>
      <c r="CZ88" s="199"/>
      <c r="DA88" s="199"/>
      <c r="DB88" s="199"/>
      <c r="DC88" s="199"/>
      <c r="DD88" s="199"/>
      <c r="DE88" s="199"/>
      <c r="DF88" s="199"/>
      <c r="DG88" s="199"/>
      <c r="DH88" s="199"/>
      <c r="DI88" s="199"/>
      <c r="DJ88" s="199"/>
      <c r="DK88" s="199"/>
      <c r="DL88" s="199"/>
      <c r="DM88" s="199"/>
      <c r="DN88" s="199"/>
      <c r="DO88" s="199"/>
      <c r="DP88" s="199"/>
      <c r="DQ88" s="199"/>
      <c r="DR88" s="199"/>
      <c r="DS88" s="199"/>
      <c r="DT88" s="199"/>
      <c r="DU88" s="199"/>
      <c r="DV88" s="199"/>
      <c r="DW88" s="199"/>
      <c r="DX88" s="199"/>
      <c r="DY88" s="199"/>
      <c r="DZ88" s="199"/>
      <c r="EA88" s="199"/>
      <c r="EB88" s="199"/>
      <c r="EC88" s="199"/>
      <c r="ED88" s="199"/>
      <c r="EE88" s="199"/>
      <c r="EF88" s="199"/>
      <c r="EG88" s="199"/>
      <c r="EH88" s="199"/>
      <c r="EI88" s="199"/>
      <c r="EJ88" s="199"/>
      <c r="EK88" s="199"/>
      <c r="EL88" s="199"/>
      <c r="EM88" s="199"/>
      <c r="EN88" s="199"/>
    </row>
    <row r="89" customFormat="false" ht="15" hidden="false" customHeight="true" outlineLevel="0" collapsed="false">
      <c r="A89" s="183" t="s">
        <v>188</v>
      </c>
      <c r="B89" s="184" t="s">
        <v>121</v>
      </c>
      <c r="C89" s="185" t="n">
        <v>51.86</v>
      </c>
      <c r="D89" s="185" t="n">
        <v>59.86</v>
      </c>
      <c r="E89" s="186" t="n">
        <v>0.48</v>
      </c>
      <c r="F89" s="187" t="n">
        <v>2586.28</v>
      </c>
      <c r="G89" s="188" t="s">
        <v>103</v>
      </c>
      <c r="H89" s="189" t="s">
        <v>112</v>
      </c>
      <c r="I89" s="190" t="n">
        <v>2.19715</v>
      </c>
      <c r="J89" s="191" t="n">
        <v>0.384</v>
      </c>
      <c r="K89" s="192" t="n">
        <v>0.074</v>
      </c>
      <c r="L89" s="192" t="n">
        <v>0.578</v>
      </c>
      <c r="M89" s="192" t="n">
        <v>0.094</v>
      </c>
      <c r="N89" s="192" t="n">
        <v>0.068</v>
      </c>
      <c r="O89" s="192" t="n">
        <v>0.058</v>
      </c>
      <c r="P89" s="193" t="n">
        <v>1.257</v>
      </c>
      <c r="Q89" s="191" t="n">
        <v>0.211</v>
      </c>
      <c r="R89" s="192" t="n">
        <v>0.076</v>
      </c>
      <c r="S89" s="192" t="n">
        <v>0.578</v>
      </c>
      <c r="T89" s="192" t="n">
        <v>0.069</v>
      </c>
      <c r="U89" s="192" t="n">
        <v>0.068</v>
      </c>
      <c r="V89" s="192" t="n">
        <v>0.088</v>
      </c>
      <c r="W89" s="194" t="n">
        <v>1.09</v>
      </c>
      <c r="X89" s="191" t="n">
        <v>0.384</v>
      </c>
      <c r="Y89" s="192" t="n">
        <v>0.074</v>
      </c>
      <c r="Z89" s="192" t="n">
        <v>0.255</v>
      </c>
      <c r="AA89" s="192" t="n">
        <v>1.353</v>
      </c>
      <c r="AB89" s="192" t="n">
        <v>0.068</v>
      </c>
      <c r="AC89" s="195" t="n">
        <v>2.134</v>
      </c>
      <c r="AD89" s="196" t="n">
        <v>1.044</v>
      </c>
      <c r="AE89" s="197" t="n">
        <v>0.339</v>
      </c>
      <c r="AF89" s="198" t="n">
        <v>0.511</v>
      </c>
      <c r="AG89" s="90"/>
      <c r="AH89" s="90"/>
      <c r="AI89" s="90"/>
      <c r="AJ89" s="90"/>
      <c r="AK89" s="90"/>
      <c r="AL89" s="90"/>
      <c r="AM89" s="90"/>
      <c r="AN89" s="90"/>
      <c r="AO89" s="90"/>
      <c r="AP89" s="90"/>
      <c r="AQ89" s="199"/>
      <c r="AR89" s="199"/>
      <c r="AS89" s="199"/>
      <c r="AT89" s="199"/>
      <c r="AU89" s="199"/>
      <c r="AV89" s="199"/>
      <c r="AW89" s="199"/>
      <c r="AX89" s="199"/>
      <c r="AY89" s="199"/>
      <c r="AZ89" s="199"/>
      <c r="BA89" s="199"/>
      <c r="BB89" s="199"/>
      <c r="BC89" s="199"/>
      <c r="BD89" s="199"/>
      <c r="BE89" s="199"/>
      <c r="BF89" s="199"/>
      <c r="BG89" s="199"/>
      <c r="BH89" s="199"/>
      <c r="BI89" s="199"/>
      <c r="BJ89" s="199"/>
      <c r="BK89" s="199"/>
      <c r="BL89" s="199"/>
      <c r="BM89" s="199"/>
      <c r="BN89" s="199"/>
      <c r="BO89" s="199"/>
      <c r="BP89" s="199"/>
      <c r="BQ89" s="199"/>
      <c r="BR89" s="199"/>
      <c r="BS89" s="199"/>
      <c r="BT89" s="199"/>
      <c r="BU89" s="199"/>
      <c r="BV89" s="199"/>
      <c r="BW89" s="199"/>
      <c r="BX89" s="199"/>
      <c r="BY89" s="199"/>
      <c r="BZ89" s="199"/>
      <c r="CA89" s="199"/>
      <c r="CB89" s="199"/>
      <c r="CC89" s="199"/>
      <c r="CD89" s="199"/>
      <c r="CE89" s="199"/>
      <c r="CF89" s="199"/>
      <c r="CG89" s="199"/>
      <c r="CH89" s="199"/>
      <c r="CI89" s="199"/>
      <c r="CJ89" s="199"/>
      <c r="CK89" s="199"/>
      <c r="CL89" s="199"/>
      <c r="CM89" s="199"/>
      <c r="CN89" s="199"/>
      <c r="CO89" s="199"/>
      <c r="CP89" s="199"/>
      <c r="CQ89" s="199"/>
      <c r="CR89" s="199"/>
      <c r="CS89" s="199"/>
      <c r="CT89" s="199"/>
      <c r="CU89" s="199"/>
      <c r="CV89" s="199"/>
      <c r="CW89" s="199"/>
      <c r="CX89" s="199"/>
      <c r="CY89" s="199"/>
      <c r="CZ89" s="199"/>
      <c r="DA89" s="199"/>
      <c r="DB89" s="199"/>
      <c r="DC89" s="199"/>
      <c r="DD89" s="199"/>
      <c r="DE89" s="199"/>
      <c r="DF89" s="199"/>
      <c r="DG89" s="199"/>
      <c r="DH89" s="199"/>
      <c r="DI89" s="199"/>
      <c r="DJ89" s="199"/>
      <c r="DK89" s="199"/>
      <c r="DL89" s="199"/>
      <c r="DM89" s="199"/>
      <c r="DN89" s="199"/>
      <c r="DO89" s="199"/>
      <c r="DP89" s="199"/>
      <c r="DQ89" s="199"/>
      <c r="DR89" s="199"/>
      <c r="DS89" s="199"/>
      <c r="DT89" s="199"/>
      <c r="DU89" s="199"/>
      <c r="DV89" s="199"/>
      <c r="DW89" s="199"/>
      <c r="DX89" s="199"/>
      <c r="DY89" s="199"/>
      <c r="DZ89" s="199"/>
      <c r="EA89" s="199"/>
      <c r="EB89" s="199"/>
      <c r="EC89" s="199"/>
      <c r="ED89" s="199"/>
      <c r="EE89" s="199"/>
      <c r="EF89" s="199"/>
      <c r="EG89" s="199"/>
      <c r="EH89" s="199"/>
      <c r="EI89" s="199"/>
      <c r="EJ89" s="199"/>
      <c r="EK89" s="199"/>
      <c r="EL89" s="199"/>
      <c r="EM89" s="199"/>
      <c r="EN89" s="199"/>
    </row>
    <row r="90" customFormat="false" ht="15" hidden="false" customHeight="true" outlineLevel="0" collapsed="false">
      <c r="A90" s="183" t="s">
        <v>189</v>
      </c>
      <c r="B90" s="184" t="s">
        <v>121</v>
      </c>
      <c r="C90" s="185" t="n">
        <v>66.73</v>
      </c>
      <c r="D90" s="185" t="n">
        <v>65.99</v>
      </c>
      <c r="E90" s="186" t="n">
        <v>0.73</v>
      </c>
      <c r="F90" s="187" t="n">
        <v>63996.1</v>
      </c>
      <c r="G90" s="188" t="s">
        <v>110</v>
      </c>
      <c r="H90" s="189" t="s">
        <v>114</v>
      </c>
      <c r="I90" s="190" t="n">
        <v>0.819594</v>
      </c>
      <c r="J90" s="191" t="n">
        <v>1.61</v>
      </c>
      <c r="K90" s="192" t="n">
        <v>0.219</v>
      </c>
      <c r="L90" s="192" t="n">
        <v>0.659</v>
      </c>
      <c r="M90" s="192" t="n">
        <v>0.075</v>
      </c>
      <c r="N90" s="192" t="n">
        <v>0.091</v>
      </c>
      <c r="O90" s="192" t="n">
        <v>1.68</v>
      </c>
      <c r="P90" s="193" t="n">
        <v>4.335</v>
      </c>
      <c r="Q90" s="191" t="n">
        <v>0.973</v>
      </c>
      <c r="R90" s="192" t="n">
        <v>0.256</v>
      </c>
      <c r="S90" s="192" t="n">
        <v>0.556</v>
      </c>
      <c r="T90" s="192" t="n">
        <v>0.073</v>
      </c>
      <c r="U90" s="192" t="n">
        <v>0.091</v>
      </c>
      <c r="V90" s="192" t="n">
        <v>3.046</v>
      </c>
      <c r="W90" s="194" t="n">
        <v>4.995</v>
      </c>
      <c r="X90" s="191" t="n">
        <v>1.61</v>
      </c>
      <c r="Y90" s="192" t="n">
        <v>0.759</v>
      </c>
      <c r="Z90" s="192" t="n">
        <v>63.815</v>
      </c>
      <c r="AA90" s="192" t="n">
        <v>4.951</v>
      </c>
      <c r="AB90" s="192" t="n">
        <v>0.091</v>
      </c>
      <c r="AC90" s="195" t="n">
        <v>71.225</v>
      </c>
      <c r="AD90" s="196" t="n">
        <v>66.23</v>
      </c>
      <c r="AE90" s="197" t="n">
        <v>1.552</v>
      </c>
      <c r="AF90" s="198" t="n">
        <v>0.07</v>
      </c>
      <c r="AG90" s="90"/>
      <c r="AH90" s="90"/>
      <c r="AI90" s="90"/>
      <c r="AJ90" s="90"/>
      <c r="AK90" s="90"/>
      <c r="AL90" s="90"/>
      <c r="AM90" s="90"/>
      <c r="AN90" s="90"/>
      <c r="AO90" s="90"/>
      <c r="AP90" s="90"/>
      <c r="AQ90" s="199"/>
      <c r="AR90" s="199"/>
      <c r="AS90" s="199"/>
      <c r="AT90" s="199"/>
      <c r="AU90" s="199"/>
      <c r="AV90" s="199"/>
      <c r="AW90" s="199"/>
      <c r="AX90" s="199"/>
      <c r="AY90" s="199"/>
      <c r="AZ90" s="199"/>
      <c r="BA90" s="199"/>
      <c r="BB90" s="199"/>
      <c r="BC90" s="199"/>
      <c r="BD90" s="199"/>
      <c r="BE90" s="199"/>
      <c r="BF90" s="199"/>
      <c r="BG90" s="199"/>
      <c r="BH90" s="199"/>
      <c r="BI90" s="199"/>
      <c r="BJ90" s="199"/>
      <c r="BK90" s="199"/>
      <c r="BL90" s="199"/>
      <c r="BM90" s="199"/>
      <c r="BN90" s="199"/>
      <c r="BO90" s="199"/>
      <c r="BP90" s="199"/>
      <c r="BQ90" s="199"/>
      <c r="BR90" s="199"/>
      <c r="BS90" s="199"/>
      <c r="BT90" s="199"/>
      <c r="BU90" s="199"/>
      <c r="BV90" s="199"/>
      <c r="BW90" s="199"/>
      <c r="BX90" s="199"/>
      <c r="BY90" s="199"/>
      <c r="BZ90" s="199"/>
      <c r="CA90" s="199"/>
      <c r="CB90" s="199"/>
      <c r="CC90" s="199"/>
      <c r="CD90" s="199"/>
      <c r="CE90" s="199"/>
      <c r="CF90" s="199"/>
      <c r="CG90" s="199"/>
      <c r="CH90" s="199"/>
      <c r="CI90" s="199"/>
      <c r="CJ90" s="199"/>
      <c r="CK90" s="199"/>
      <c r="CL90" s="199"/>
      <c r="CM90" s="199"/>
      <c r="CN90" s="199"/>
      <c r="CO90" s="199"/>
      <c r="CP90" s="199"/>
      <c r="CQ90" s="199"/>
      <c r="CR90" s="199"/>
      <c r="CS90" s="199"/>
      <c r="CT90" s="199"/>
      <c r="CU90" s="199"/>
      <c r="CV90" s="199"/>
      <c r="CW90" s="199"/>
      <c r="CX90" s="199"/>
      <c r="CY90" s="199"/>
      <c r="CZ90" s="199"/>
      <c r="DA90" s="199"/>
      <c r="DB90" s="199"/>
      <c r="DC90" s="199"/>
      <c r="DD90" s="199"/>
      <c r="DE90" s="199"/>
      <c r="DF90" s="199"/>
      <c r="DG90" s="199"/>
      <c r="DH90" s="199"/>
      <c r="DI90" s="199"/>
      <c r="DJ90" s="199"/>
      <c r="DK90" s="199"/>
      <c r="DL90" s="199"/>
      <c r="DM90" s="199"/>
      <c r="DN90" s="199"/>
      <c r="DO90" s="199"/>
      <c r="DP90" s="199"/>
      <c r="DQ90" s="199"/>
      <c r="DR90" s="199"/>
      <c r="DS90" s="199"/>
      <c r="DT90" s="199"/>
      <c r="DU90" s="199"/>
      <c r="DV90" s="199"/>
      <c r="DW90" s="199"/>
      <c r="DX90" s="199"/>
      <c r="DY90" s="199"/>
      <c r="DZ90" s="199"/>
      <c r="EA90" s="199"/>
      <c r="EB90" s="199"/>
      <c r="EC90" s="199"/>
      <c r="ED90" s="199"/>
      <c r="EE90" s="199"/>
      <c r="EF90" s="199"/>
      <c r="EG90" s="199"/>
      <c r="EH90" s="199"/>
      <c r="EI90" s="199"/>
      <c r="EJ90" s="199"/>
      <c r="EK90" s="199"/>
      <c r="EL90" s="199"/>
      <c r="EM90" s="199"/>
      <c r="EN90" s="199"/>
    </row>
    <row r="91" customFormat="false" ht="15" hidden="false" customHeight="true" outlineLevel="0" collapsed="false">
      <c r="A91" s="183" t="s">
        <v>190</v>
      </c>
      <c r="B91" s="184" t="s">
        <v>121</v>
      </c>
      <c r="C91" s="185" t="n">
        <v>52.68</v>
      </c>
      <c r="D91" s="185" t="n">
        <v>63.73</v>
      </c>
      <c r="E91" s="186" t="n">
        <v>0.56</v>
      </c>
      <c r="F91" s="187" t="n">
        <v>2481.68</v>
      </c>
      <c r="G91" s="188" t="s">
        <v>105</v>
      </c>
      <c r="H91" s="189" t="s">
        <v>112</v>
      </c>
      <c r="I91" s="190" t="n">
        <v>11.867</v>
      </c>
      <c r="J91" s="191" t="n">
        <v>0.094</v>
      </c>
      <c r="K91" s="192" t="n">
        <v>0.04</v>
      </c>
      <c r="L91" s="192" t="n">
        <v>0.085</v>
      </c>
      <c r="M91" s="192" t="n">
        <v>0.003</v>
      </c>
      <c r="N91" s="192" t="n">
        <v>0.02</v>
      </c>
      <c r="O91" s="192" t="n">
        <v>0.09</v>
      </c>
      <c r="P91" s="193" t="n">
        <v>0.333</v>
      </c>
      <c r="Q91" s="191" t="n">
        <v>0.215</v>
      </c>
      <c r="R91" s="192" t="n">
        <v>0.041</v>
      </c>
      <c r="S91" s="192" t="n">
        <v>0.093</v>
      </c>
      <c r="T91" s="192" t="n">
        <v>0.022</v>
      </c>
      <c r="U91" s="192" t="n">
        <v>0.02</v>
      </c>
      <c r="V91" s="192" t="n">
        <v>0.092</v>
      </c>
      <c r="W91" s="194" t="n">
        <v>0.483</v>
      </c>
      <c r="X91" s="191" t="n">
        <v>0.094</v>
      </c>
      <c r="Y91" s="192" t="n">
        <v>0.04</v>
      </c>
      <c r="Z91" s="192" t="n">
        <v>0.025</v>
      </c>
      <c r="AA91" s="192" t="n">
        <v>0.01</v>
      </c>
      <c r="AB91" s="192" t="n">
        <v>0.02</v>
      </c>
      <c r="AC91" s="195" t="n">
        <v>0.19</v>
      </c>
      <c r="AD91" s="196" t="n">
        <v>-0.293</v>
      </c>
      <c r="AE91" s="197" t="n">
        <v>0.15</v>
      </c>
      <c r="AF91" s="198" t="n">
        <v>2.542</v>
      </c>
      <c r="AG91" s="90"/>
      <c r="AH91" s="90"/>
      <c r="AI91" s="90"/>
      <c r="AJ91" s="90"/>
      <c r="AK91" s="90"/>
      <c r="AL91" s="90"/>
      <c r="AM91" s="90"/>
      <c r="AN91" s="90"/>
      <c r="AO91" s="90"/>
      <c r="AP91" s="90"/>
      <c r="AQ91" s="199"/>
      <c r="AR91" s="199"/>
      <c r="AS91" s="199"/>
      <c r="AT91" s="199"/>
      <c r="AU91" s="199"/>
      <c r="AV91" s="199"/>
      <c r="AW91" s="199"/>
      <c r="AX91" s="199"/>
      <c r="AY91" s="199"/>
      <c r="AZ91" s="199"/>
      <c r="BA91" s="199"/>
      <c r="BB91" s="199"/>
      <c r="BC91" s="199"/>
      <c r="BD91" s="199"/>
      <c r="BE91" s="199"/>
      <c r="BF91" s="199"/>
      <c r="BG91" s="199"/>
      <c r="BH91" s="199"/>
      <c r="BI91" s="199"/>
      <c r="BJ91" s="199"/>
      <c r="BK91" s="199"/>
      <c r="BL91" s="199"/>
      <c r="BM91" s="199"/>
      <c r="BN91" s="199"/>
      <c r="BO91" s="199"/>
      <c r="BP91" s="199"/>
      <c r="BQ91" s="199"/>
      <c r="BR91" s="199"/>
      <c r="BS91" s="199"/>
      <c r="BT91" s="199"/>
      <c r="BU91" s="199"/>
      <c r="BV91" s="199"/>
      <c r="BW91" s="199"/>
      <c r="BX91" s="199"/>
      <c r="BY91" s="199"/>
      <c r="BZ91" s="199"/>
      <c r="CA91" s="199"/>
      <c r="CB91" s="199"/>
      <c r="CC91" s="199"/>
      <c r="CD91" s="199"/>
      <c r="CE91" s="199"/>
      <c r="CF91" s="199"/>
      <c r="CG91" s="199"/>
      <c r="CH91" s="199"/>
      <c r="CI91" s="199"/>
      <c r="CJ91" s="199"/>
      <c r="CK91" s="199"/>
      <c r="CL91" s="199"/>
      <c r="CM91" s="199"/>
      <c r="CN91" s="199"/>
      <c r="CO91" s="199"/>
      <c r="CP91" s="199"/>
      <c r="CQ91" s="199"/>
      <c r="CR91" s="199"/>
      <c r="CS91" s="199"/>
      <c r="CT91" s="199"/>
      <c r="CU91" s="199"/>
      <c r="CV91" s="199"/>
      <c r="CW91" s="199"/>
      <c r="CX91" s="199"/>
      <c r="CY91" s="199"/>
      <c r="CZ91" s="199"/>
      <c r="DA91" s="199"/>
      <c r="DB91" s="199"/>
      <c r="DC91" s="199"/>
      <c r="DD91" s="199"/>
      <c r="DE91" s="199"/>
      <c r="DF91" s="199"/>
      <c r="DG91" s="199"/>
      <c r="DH91" s="199"/>
      <c r="DI91" s="199"/>
      <c r="DJ91" s="199"/>
      <c r="DK91" s="199"/>
      <c r="DL91" s="199"/>
      <c r="DM91" s="199"/>
      <c r="DN91" s="199"/>
      <c r="DO91" s="199"/>
      <c r="DP91" s="199"/>
      <c r="DQ91" s="199"/>
      <c r="DR91" s="199"/>
      <c r="DS91" s="199"/>
      <c r="DT91" s="199"/>
      <c r="DU91" s="199"/>
      <c r="DV91" s="199"/>
      <c r="DW91" s="199"/>
      <c r="DX91" s="199"/>
      <c r="DY91" s="199"/>
      <c r="DZ91" s="199"/>
      <c r="EA91" s="199"/>
      <c r="EB91" s="199"/>
      <c r="EC91" s="199"/>
      <c r="ED91" s="199"/>
      <c r="EE91" s="199"/>
      <c r="EF91" s="199"/>
      <c r="EG91" s="199"/>
      <c r="EH91" s="199"/>
      <c r="EI91" s="199"/>
      <c r="EJ91" s="199"/>
      <c r="EK91" s="199"/>
      <c r="EL91" s="199"/>
      <c r="EM91" s="199"/>
      <c r="EN91" s="199"/>
    </row>
    <row r="92" customFormat="false" ht="15" hidden="false" customHeight="true" outlineLevel="0" collapsed="false">
      <c r="A92" s="183" t="s">
        <v>191</v>
      </c>
      <c r="B92" s="184" t="s">
        <v>126</v>
      </c>
      <c r="C92" s="185" t="n">
        <v>62</v>
      </c>
      <c r="D92" s="185" t="n">
        <v>70.73</v>
      </c>
      <c r="E92" s="186" t="n">
        <v>0.62</v>
      </c>
      <c r="F92" s="187" t="n">
        <v>5991.65</v>
      </c>
      <c r="G92" s="188" t="s">
        <v>105</v>
      </c>
      <c r="H92" s="189" t="s">
        <v>114</v>
      </c>
      <c r="I92" s="190" t="n">
        <v>10.7594</v>
      </c>
      <c r="J92" s="191" t="n">
        <v>0.297</v>
      </c>
      <c r="K92" s="192" t="n">
        <v>0.229</v>
      </c>
      <c r="L92" s="192" t="n">
        <v>0.346</v>
      </c>
      <c r="M92" s="192" t="n">
        <v>0.005</v>
      </c>
      <c r="N92" s="192" t="n">
        <v>0.054</v>
      </c>
      <c r="O92" s="192" t="n">
        <v>0.352</v>
      </c>
      <c r="P92" s="193" t="n">
        <v>1.284</v>
      </c>
      <c r="Q92" s="191" t="n">
        <v>0.322</v>
      </c>
      <c r="R92" s="192" t="n">
        <v>0.232</v>
      </c>
      <c r="S92" s="192" t="n">
        <v>0.389</v>
      </c>
      <c r="T92" s="192" t="n">
        <v>0</v>
      </c>
      <c r="U92" s="192" t="n">
        <v>0.054</v>
      </c>
      <c r="V92" s="192" t="n">
        <v>0.635</v>
      </c>
      <c r="W92" s="194" t="n">
        <v>1.632</v>
      </c>
      <c r="X92" s="191" t="n">
        <v>0.297</v>
      </c>
      <c r="Y92" s="192" t="n">
        <v>0.229</v>
      </c>
      <c r="Z92" s="192" t="n">
        <v>0.837</v>
      </c>
      <c r="AA92" s="192" t="n">
        <v>0.171</v>
      </c>
      <c r="AB92" s="192" t="n">
        <v>0.054</v>
      </c>
      <c r="AC92" s="195" t="n">
        <v>1.589</v>
      </c>
      <c r="AD92" s="196" t="n">
        <v>-0.0429999999999999</v>
      </c>
      <c r="AE92" s="197" t="n">
        <v>0.507</v>
      </c>
      <c r="AF92" s="198" t="n">
        <v>1.027</v>
      </c>
      <c r="AG92" s="90"/>
      <c r="AH92" s="90"/>
      <c r="AI92" s="90"/>
      <c r="AJ92" s="90"/>
      <c r="AK92" s="90"/>
      <c r="AL92" s="90"/>
      <c r="AM92" s="90"/>
      <c r="AN92" s="90"/>
      <c r="AO92" s="90"/>
      <c r="AP92" s="90"/>
      <c r="AQ92" s="199"/>
      <c r="AR92" s="199"/>
      <c r="AS92" s="199"/>
      <c r="AT92" s="199"/>
      <c r="AU92" s="199"/>
      <c r="AV92" s="199"/>
      <c r="AW92" s="199"/>
      <c r="AX92" s="199"/>
      <c r="AY92" s="199"/>
      <c r="AZ92" s="199"/>
      <c r="BA92" s="199"/>
      <c r="BB92" s="199"/>
      <c r="BC92" s="199"/>
      <c r="BD92" s="199"/>
      <c r="BE92" s="199"/>
      <c r="BF92" s="199"/>
      <c r="BG92" s="199"/>
      <c r="BH92" s="199"/>
      <c r="BI92" s="199"/>
      <c r="BJ92" s="199"/>
      <c r="BK92" s="199"/>
      <c r="BL92" s="199"/>
      <c r="BM92" s="199"/>
      <c r="BN92" s="199"/>
      <c r="BO92" s="199"/>
      <c r="BP92" s="199"/>
      <c r="BQ92" s="199"/>
      <c r="BR92" s="199"/>
      <c r="BS92" s="199"/>
      <c r="BT92" s="199"/>
      <c r="BU92" s="199"/>
      <c r="BV92" s="199"/>
      <c r="BW92" s="199"/>
      <c r="BX92" s="199"/>
      <c r="BY92" s="199"/>
      <c r="BZ92" s="199"/>
      <c r="CA92" s="199"/>
      <c r="CB92" s="199"/>
      <c r="CC92" s="199"/>
      <c r="CD92" s="199"/>
      <c r="CE92" s="199"/>
      <c r="CF92" s="199"/>
      <c r="CG92" s="199"/>
      <c r="CH92" s="199"/>
      <c r="CI92" s="199"/>
      <c r="CJ92" s="199"/>
      <c r="CK92" s="199"/>
      <c r="CL92" s="199"/>
      <c r="CM92" s="199"/>
      <c r="CN92" s="199"/>
      <c r="CO92" s="199"/>
      <c r="CP92" s="199"/>
      <c r="CQ92" s="199"/>
      <c r="CR92" s="199"/>
      <c r="CS92" s="199"/>
      <c r="CT92" s="199"/>
      <c r="CU92" s="199"/>
      <c r="CV92" s="199"/>
      <c r="CW92" s="199"/>
      <c r="CX92" s="199"/>
      <c r="CY92" s="199"/>
      <c r="CZ92" s="199"/>
      <c r="DA92" s="199"/>
      <c r="DB92" s="199"/>
      <c r="DC92" s="199"/>
      <c r="DD92" s="199"/>
      <c r="DE92" s="199"/>
      <c r="DF92" s="199"/>
      <c r="DG92" s="199"/>
      <c r="DH92" s="199"/>
      <c r="DI92" s="199"/>
      <c r="DJ92" s="199"/>
      <c r="DK92" s="199"/>
      <c r="DL92" s="199"/>
      <c r="DM92" s="199"/>
      <c r="DN92" s="199"/>
      <c r="DO92" s="199"/>
      <c r="DP92" s="199"/>
      <c r="DQ92" s="199"/>
      <c r="DR92" s="199"/>
      <c r="DS92" s="199"/>
      <c r="DT92" s="199"/>
      <c r="DU92" s="199"/>
      <c r="DV92" s="199"/>
      <c r="DW92" s="199"/>
      <c r="DX92" s="199"/>
      <c r="DY92" s="199"/>
      <c r="DZ92" s="199"/>
      <c r="EA92" s="199"/>
      <c r="EB92" s="199"/>
      <c r="EC92" s="199"/>
      <c r="ED92" s="199"/>
      <c r="EE92" s="199"/>
      <c r="EF92" s="199"/>
      <c r="EG92" s="199"/>
      <c r="EH92" s="199"/>
      <c r="EI92" s="199"/>
      <c r="EJ92" s="199"/>
      <c r="EK92" s="199"/>
      <c r="EL92" s="199"/>
      <c r="EM92" s="199"/>
      <c r="EN92" s="199"/>
    </row>
    <row r="93" customFormat="false" ht="15" hidden="false" customHeight="true" outlineLevel="0" collapsed="false">
      <c r="A93" s="183" t="s">
        <v>192</v>
      </c>
      <c r="B93" s="184" t="s">
        <v>121</v>
      </c>
      <c r="C93" s="185" t="n">
        <v>79.53</v>
      </c>
      <c r="D93" s="185" t="n">
        <v>76.02</v>
      </c>
      <c r="E93" s="186" t="n">
        <v>0.85</v>
      </c>
      <c r="F93" s="187" t="n">
        <v>36488.4</v>
      </c>
      <c r="G93" s="188" t="s">
        <v>106</v>
      </c>
      <c r="H93" s="189" t="s">
        <v>118</v>
      </c>
      <c r="I93" s="190" t="n">
        <v>9.99499</v>
      </c>
      <c r="J93" s="191" t="n">
        <v>1.142</v>
      </c>
      <c r="K93" s="192" t="n">
        <v>0.037</v>
      </c>
      <c r="L93" s="192" t="n">
        <v>0.273</v>
      </c>
      <c r="M93" s="192" t="n">
        <v>0.002</v>
      </c>
      <c r="N93" s="192" t="n">
        <v>0.132</v>
      </c>
      <c r="O93" s="192" t="n">
        <v>1.371</v>
      </c>
      <c r="P93" s="193" t="n">
        <v>2.956</v>
      </c>
      <c r="Q93" s="191" t="n">
        <v>0.643</v>
      </c>
      <c r="R93" s="192" t="n">
        <v>0.122</v>
      </c>
      <c r="S93" s="192" t="n">
        <v>0.353</v>
      </c>
      <c r="T93" s="192" t="n">
        <v>0.019</v>
      </c>
      <c r="U93" s="192" t="n">
        <v>0.132</v>
      </c>
      <c r="V93" s="192" t="n">
        <v>1.826</v>
      </c>
      <c r="W93" s="194" t="n">
        <v>3.095</v>
      </c>
      <c r="X93" s="191" t="n">
        <v>1.142</v>
      </c>
      <c r="Y93" s="192" t="n">
        <v>0.072</v>
      </c>
      <c r="Z93" s="192" t="n">
        <v>0.678</v>
      </c>
      <c r="AA93" s="192" t="n">
        <v>0.006</v>
      </c>
      <c r="AB93" s="192" t="n">
        <v>0.132</v>
      </c>
      <c r="AC93" s="195" t="n">
        <v>2.03</v>
      </c>
      <c r="AD93" s="196" t="n">
        <v>-1.065</v>
      </c>
      <c r="AE93" s="197" t="n">
        <v>0.962</v>
      </c>
      <c r="AF93" s="198" t="n">
        <v>1.525</v>
      </c>
      <c r="AG93" s="90"/>
      <c r="AH93" s="90"/>
      <c r="AI93" s="90"/>
      <c r="AJ93" s="90"/>
      <c r="AK93" s="90"/>
      <c r="AL93" s="90"/>
      <c r="AM93" s="90"/>
      <c r="AN93" s="90"/>
      <c r="AO93" s="90"/>
      <c r="AP93" s="90"/>
      <c r="AQ93" s="199"/>
      <c r="AR93" s="199"/>
      <c r="AS93" s="199"/>
      <c r="AT93" s="199"/>
      <c r="AU93" s="199"/>
      <c r="AV93" s="199"/>
      <c r="AW93" s="199"/>
      <c r="AX93" s="199"/>
      <c r="AY93" s="199"/>
      <c r="AZ93" s="199"/>
      <c r="BA93" s="199"/>
      <c r="BB93" s="199"/>
      <c r="BC93" s="199"/>
      <c r="BD93" s="199"/>
      <c r="BE93" s="199"/>
      <c r="BF93" s="199"/>
      <c r="BG93" s="199"/>
      <c r="BH93" s="199"/>
      <c r="BI93" s="199"/>
      <c r="BJ93" s="199"/>
      <c r="BK93" s="199"/>
      <c r="BL93" s="199"/>
      <c r="BM93" s="199"/>
      <c r="BN93" s="199"/>
      <c r="BO93" s="199"/>
      <c r="BP93" s="199"/>
      <c r="BQ93" s="199"/>
      <c r="BR93" s="199"/>
      <c r="BS93" s="199"/>
      <c r="BT93" s="199"/>
      <c r="BU93" s="199"/>
      <c r="BV93" s="199"/>
      <c r="BW93" s="199"/>
      <c r="BX93" s="199"/>
      <c r="BY93" s="199"/>
      <c r="BZ93" s="199"/>
      <c r="CA93" s="199"/>
      <c r="CB93" s="199"/>
      <c r="CC93" s="199"/>
      <c r="CD93" s="199"/>
      <c r="CE93" s="199"/>
      <c r="CF93" s="199"/>
      <c r="CG93" s="199"/>
      <c r="CH93" s="199"/>
      <c r="CI93" s="199"/>
      <c r="CJ93" s="199"/>
      <c r="CK93" s="199"/>
      <c r="CL93" s="199"/>
      <c r="CM93" s="199"/>
      <c r="CN93" s="199"/>
      <c r="CO93" s="199"/>
      <c r="CP93" s="199"/>
      <c r="CQ93" s="199"/>
      <c r="CR93" s="199"/>
      <c r="CS93" s="199"/>
      <c r="CT93" s="199"/>
      <c r="CU93" s="199"/>
      <c r="CV93" s="199"/>
      <c r="CW93" s="199"/>
      <c r="CX93" s="199"/>
      <c r="CY93" s="199"/>
      <c r="CZ93" s="199"/>
      <c r="DA93" s="199"/>
      <c r="DB93" s="199"/>
      <c r="DC93" s="199"/>
      <c r="DD93" s="199"/>
      <c r="DE93" s="199"/>
      <c r="DF93" s="199"/>
      <c r="DG93" s="199"/>
      <c r="DH93" s="199"/>
      <c r="DI93" s="199"/>
      <c r="DJ93" s="199"/>
      <c r="DK93" s="199"/>
      <c r="DL93" s="199"/>
      <c r="DM93" s="199"/>
      <c r="DN93" s="199"/>
      <c r="DO93" s="199"/>
      <c r="DP93" s="199"/>
      <c r="DQ93" s="199"/>
      <c r="DR93" s="199"/>
      <c r="DS93" s="199"/>
      <c r="DT93" s="199"/>
      <c r="DU93" s="199"/>
      <c r="DV93" s="199"/>
      <c r="DW93" s="199"/>
      <c r="DX93" s="199"/>
      <c r="DY93" s="199"/>
      <c r="DZ93" s="199"/>
      <c r="EA93" s="199"/>
      <c r="EB93" s="199"/>
      <c r="EC93" s="199"/>
      <c r="ED93" s="199"/>
      <c r="EE93" s="199"/>
      <c r="EF93" s="199"/>
      <c r="EG93" s="199"/>
      <c r="EH93" s="199"/>
      <c r="EI93" s="199"/>
      <c r="EJ93" s="199"/>
      <c r="EK93" s="199"/>
      <c r="EL93" s="199"/>
      <c r="EM93" s="199"/>
      <c r="EN93" s="199"/>
    </row>
    <row r="94" customFormat="false" ht="15" hidden="false" customHeight="true" outlineLevel="0" collapsed="false">
      <c r="A94" s="183" t="s">
        <v>193</v>
      </c>
      <c r="B94" s="184" t="s">
        <v>121</v>
      </c>
      <c r="C94" s="185" t="n">
        <v>63.99</v>
      </c>
      <c r="D94" s="185" t="n">
        <v>67.74</v>
      </c>
      <c r="E94" s="186" t="n">
        <v>0.64</v>
      </c>
      <c r="F94" s="187" t="n">
        <v>8083.99</v>
      </c>
      <c r="G94" s="188" t="s">
        <v>104</v>
      </c>
      <c r="H94" s="189" t="s">
        <v>114</v>
      </c>
      <c r="I94" s="190" t="n">
        <v>1441.72</v>
      </c>
      <c r="J94" s="191" t="n">
        <v>0.233</v>
      </c>
      <c r="K94" s="192" t="n">
        <v>0.006</v>
      </c>
      <c r="L94" s="192" t="n">
        <v>0.105</v>
      </c>
      <c r="M94" s="192" t="n">
        <v>0.019</v>
      </c>
      <c r="N94" s="192" t="n">
        <v>0.04</v>
      </c>
      <c r="O94" s="192" t="n">
        <v>0.695</v>
      </c>
      <c r="P94" s="193" t="n">
        <v>1.098</v>
      </c>
      <c r="Q94" s="191" t="n">
        <v>0.221</v>
      </c>
      <c r="R94" s="192" t="n">
        <v>0.009</v>
      </c>
      <c r="S94" s="192" t="n">
        <v>0.113</v>
      </c>
      <c r="T94" s="192" t="n">
        <v>0.015</v>
      </c>
      <c r="U94" s="192" t="n">
        <v>0.04</v>
      </c>
      <c r="V94" s="192" t="n">
        <v>0.715</v>
      </c>
      <c r="W94" s="194" t="n">
        <v>1.113</v>
      </c>
      <c r="X94" s="191" t="n">
        <v>0.233</v>
      </c>
      <c r="Y94" s="192" t="n">
        <v>0.006</v>
      </c>
      <c r="Z94" s="192" t="n">
        <v>0.02</v>
      </c>
      <c r="AA94" s="192" t="n">
        <v>0.025</v>
      </c>
      <c r="AB94" s="192" t="n">
        <v>0.04</v>
      </c>
      <c r="AC94" s="195" t="n">
        <v>0.324</v>
      </c>
      <c r="AD94" s="196" t="n">
        <v>-0.789</v>
      </c>
      <c r="AE94" s="197" t="n">
        <v>0.346</v>
      </c>
      <c r="AF94" s="198" t="n">
        <v>3.435</v>
      </c>
      <c r="AG94" s="90"/>
      <c r="AH94" s="90"/>
      <c r="AI94" s="90"/>
      <c r="AJ94" s="90"/>
      <c r="AK94" s="90"/>
      <c r="AL94" s="90"/>
      <c r="AM94" s="90"/>
      <c r="AN94" s="90"/>
      <c r="AO94" s="90"/>
      <c r="AP94" s="90"/>
      <c r="AQ94" s="199"/>
      <c r="AR94" s="199"/>
      <c r="AS94" s="199"/>
      <c r="AT94" s="199"/>
      <c r="AU94" s="199"/>
      <c r="AV94" s="199"/>
      <c r="AW94" s="199"/>
      <c r="AX94" s="199"/>
      <c r="AY94" s="199"/>
      <c r="AZ94" s="199"/>
      <c r="BA94" s="199"/>
      <c r="BB94" s="199"/>
      <c r="BC94" s="199"/>
      <c r="BD94" s="199"/>
      <c r="BE94" s="199"/>
      <c r="BF94" s="199"/>
      <c r="BG94" s="199"/>
      <c r="BH94" s="199"/>
      <c r="BI94" s="199"/>
      <c r="BJ94" s="199"/>
      <c r="BK94" s="199"/>
      <c r="BL94" s="199"/>
      <c r="BM94" s="199"/>
      <c r="BN94" s="199"/>
      <c r="BO94" s="199"/>
      <c r="BP94" s="199"/>
      <c r="BQ94" s="199"/>
      <c r="BR94" s="199"/>
      <c r="BS94" s="199"/>
      <c r="BT94" s="199"/>
      <c r="BU94" s="199"/>
      <c r="BV94" s="199"/>
      <c r="BW94" s="199"/>
      <c r="BX94" s="199"/>
      <c r="BY94" s="199"/>
      <c r="BZ94" s="199"/>
      <c r="CA94" s="199"/>
      <c r="CB94" s="199"/>
      <c r="CC94" s="199"/>
      <c r="CD94" s="199"/>
      <c r="CE94" s="199"/>
      <c r="CF94" s="199"/>
      <c r="CG94" s="199"/>
      <c r="CH94" s="199"/>
      <c r="CI94" s="199"/>
      <c r="CJ94" s="199"/>
      <c r="CK94" s="199"/>
      <c r="CL94" s="199"/>
      <c r="CM94" s="199"/>
      <c r="CN94" s="199"/>
      <c r="CO94" s="199"/>
      <c r="CP94" s="199"/>
      <c r="CQ94" s="199"/>
      <c r="CR94" s="199"/>
      <c r="CS94" s="199"/>
      <c r="CT94" s="199"/>
      <c r="CU94" s="199"/>
      <c r="CV94" s="199"/>
      <c r="CW94" s="199"/>
      <c r="CX94" s="199"/>
      <c r="CY94" s="199"/>
      <c r="CZ94" s="199"/>
      <c r="DA94" s="199"/>
      <c r="DB94" s="199"/>
      <c r="DC94" s="199"/>
      <c r="DD94" s="199"/>
      <c r="DE94" s="199"/>
      <c r="DF94" s="199"/>
      <c r="DG94" s="199"/>
      <c r="DH94" s="199"/>
      <c r="DI94" s="199"/>
      <c r="DJ94" s="199"/>
      <c r="DK94" s="199"/>
      <c r="DL94" s="199"/>
      <c r="DM94" s="199"/>
      <c r="DN94" s="199"/>
      <c r="DO94" s="199"/>
      <c r="DP94" s="199"/>
      <c r="DQ94" s="199"/>
      <c r="DR94" s="199"/>
      <c r="DS94" s="199"/>
      <c r="DT94" s="199"/>
      <c r="DU94" s="199"/>
      <c r="DV94" s="199"/>
      <c r="DW94" s="199"/>
      <c r="DX94" s="199"/>
      <c r="DY94" s="199"/>
      <c r="DZ94" s="199"/>
      <c r="EA94" s="199"/>
      <c r="EB94" s="199"/>
      <c r="EC94" s="199"/>
      <c r="ED94" s="199"/>
      <c r="EE94" s="199"/>
      <c r="EF94" s="199"/>
      <c r="EG94" s="199"/>
      <c r="EH94" s="199"/>
      <c r="EI94" s="199"/>
      <c r="EJ94" s="199"/>
      <c r="EK94" s="199"/>
      <c r="EL94" s="199"/>
      <c r="EM94" s="199"/>
      <c r="EN94" s="199"/>
    </row>
    <row r="95" customFormat="false" ht="15" hidden="false" customHeight="true" outlineLevel="0" collapsed="false">
      <c r="A95" s="183" t="s">
        <v>194</v>
      </c>
      <c r="B95" s="184" t="s">
        <v>121</v>
      </c>
      <c r="C95" s="185" t="n">
        <v>69.43</v>
      </c>
      <c r="D95" s="185" t="n">
        <v>68.25</v>
      </c>
      <c r="E95" s="186" t="n">
        <v>0.71</v>
      </c>
      <c r="F95" s="187" t="n">
        <v>13465</v>
      </c>
      <c r="G95" s="188" t="s">
        <v>104</v>
      </c>
      <c r="H95" s="189" t="s">
        <v>114</v>
      </c>
      <c r="I95" s="190" t="n">
        <v>279.798</v>
      </c>
      <c r="J95" s="191" t="n">
        <v>0.502</v>
      </c>
      <c r="K95" s="192" t="n">
        <v>0.016</v>
      </c>
      <c r="L95" s="192" t="n">
        <v>0.275</v>
      </c>
      <c r="M95" s="192" t="n">
        <v>0.263</v>
      </c>
      <c r="N95" s="192" t="n">
        <v>0.054</v>
      </c>
      <c r="O95" s="192" t="n">
        <v>0.927</v>
      </c>
      <c r="P95" s="193" t="n">
        <v>2.036</v>
      </c>
      <c r="Q95" s="191" t="n">
        <v>0.474</v>
      </c>
      <c r="R95" s="192" t="n">
        <v>0.043</v>
      </c>
      <c r="S95" s="192" t="n">
        <v>0.168</v>
      </c>
      <c r="T95" s="192" t="n">
        <v>0.227</v>
      </c>
      <c r="U95" s="192" t="n">
        <v>0.054</v>
      </c>
      <c r="V95" s="192" t="n">
        <v>0.891</v>
      </c>
      <c r="W95" s="194" t="n">
        <v>1.856</v>
      </c>
      <c r="X95" s="191" t="n">
        <v>0.502</v>
      </c>
      <c r="Y95" s="192" t="n">
        <v>0.058</v>
      </c>
      <c r="Z95" s="192" t="n">
        <v>0.26</v>
      </c>
      <c r="AA95" s="192" t="n">
        <v>0.329</v>
      </c>
      <c r="AB95" s="192" t="n">
        <v>0.054</v>
      </c>
      <c r="AC95" s="195" t="n">
        <v>1.203</v>
      </c>
      <c r="AD95" s="196" t="n">
        <v>-0.653</v>
      </c>
      <c r="AE95" s="197" t="n">
        <v>0.577</v>
      </c>
      <c r="AF95" s="198" t="n">
        <v>1.543</v>
      </c>
      <c r="AG95" s="90"/>
      <c r="AH95" s="90"/>
      <c r="AI95" s="90"/>
      <c r="AJ95" s="90"/>
      <c r="AK95" s="90"/>
      <c r="AL95" s="90"/>
      <c r="AM95" s="90"/>
      <c r="AN95" s="90"/>
      <c r="AO95" s="90"/>
      <c r="AP95" s="90"/>
      <c r="AQ95" s="199"/>
      <c r="AR95" s="199"/>
      <c r="AS95" s="199"/>
      <c r="AT95" s="199"/>
      <c r="AU95" s="199"/>
      <c r="AV95" s="199"/>
      <c r="AW95" s="199"/>
      <c r="AX95" s="199"/>
      <c r="AY95" s="199"/>
      <c r="AZ95" s="199"/>
      <c r="BA95" s="199"/>
      <c r="BB95" s="199"/>
      <c r="BC95" s="199"/>
      <c r="BD95" s="199"/>
      <c r="BE95" s="199"/>
      <c r="BF95" s="199"/>
      <c r="BG95" s="199"/>
      <c r="BH95" s="199"/>
      <c r="BI95" s="199"/>
      <c r="BJ95" s="199"/>
      <c r="BK95" s="199"/>
      <c r="BL95" s="199"/>
      <c r="BM95" s="199"/>
      <c r="BN95" s="199"/>
      <c r="BO95" s="199"/>
      <c r="BP95" s="199"/>
      <c r="BQ95" s="199"/>
      <c r="BR95" s="199"/>
      <c r="BS95" s="199"/>
      <c r="BT95" s="199"/>
      <c r="BU95" s="199"/>
      <c r="BV95" s="199"/>
      <c r="BW95" s="199"/>
      <c r="BX95" s="199"/>
      <c r="BY95" s="199"/>
      <c r="BZ95" s="199"/>
      <c r="CA95" s="199"/>
      <c r="CB95" s="199"/>
      <c r="CC95" s="199"/>
      <c r="CD95" s="199"/>
      <c r="CE95" s="199"/>
      <c r="CF95" s="199"/>
      <c r="CG95" s="199"/>
      <c r="CH95" s="199"/>
      <c r="CI95" s="199"/>
      <c r="CJ95" s="199"/>
      <c r="CK95" s="199"/>
      <c r="CL95" s="199"/>
      <c r="CM95" s="199"/>
      <c r="CN95" s="199"/>
      <c r="CO95" s="199"/>
      <c r="CP95" s="199"/>
      <c r="CQ95" s="199"/>
      <c r="CR95" s="199"/>
      <c r="CS95" s="199"/>
      <c r="CT95" s="199"/>
      <c r="CU95" s="199"/>
      <c r="CV95" s="199"/>
      <c r="CW95" s="199"/>
      <c r="CX95" s="199"/>
      <c r="CY95" s="199"/>
      <c r="CZ95" s="199"/>
      <c r="DA95" s="199"/>
      <c r="DB95" s="199"/>
      <c r="DC95" s="199"/>
      <c r="DD95" s="199"/>
      <c r="DE95" s="199"/>
      <c r="DF95" s="199"/>
      <c r="DG95" s="199"/>
      <c r="DH95" s="199"/>
      <c r="DI95" s="199"/>
      <c r="DJ95" s="199"/>
      <c r="DK95" s="199"/>
      <c r="DL95" s="199"/>
      <c r="DM95" s="199"/>
      <c r="DN95" s="199"/>
      <c r="DO95" s="199"/>
      <c r="DP95" s="199"/>
      <c r="DQ95" s="199"/>
      <c r="DR95" s="199"/>
      <c r="DS95" s="199"/>
      <c r="DT95" s="199"/>
      <c r="DU95" s="199"/>
      <c r="DV95" s="199"/>
      <c r="DW95" s="199"/>
      <c r="DX95" s="199"/>
      <c r="DY95" s="199"/>
      <c r="DZ95" s="199"/>
      <c r="EA95" s="199"/>
      <c r="EB95" s="199"/>
      <c r="EC95" s="199"/>
      <c r="ED95" s="199"/>
      <c r="EE95" s="199"/>
      <c r="EF95" s="199"/>
      <c r="EG95" s="199"/>
      <c r="EH95" s="199"/>
      <c r="EI95" s="199"/>
      <c r="EJ95" s="199"/>
      <c r="EK95" s="199"/>
      <c r="EL95" s="199"/>
      <c r="EM95" s="199"/>
      <c r="EN95" s="199"/>
    </row>
    <row r="96" customFormat="false" ht="15" hidden="false" customHeight="true" outlineLevel="0" collapsed="false">
      <c r="A96" s="183" t="s">
        <v>195</v>
      </c>
      <c r="B96" s="184" t="s">
        <v>121</v>
      </c>
      <c r="C96" s="185" t="n">
        <v>68.96</v>
      </c>
      <c r="D96" s="185" t="n">
        <v>74.56</v>
      </c>
      <c r="E96" s="186" t="n">
        <v>0.78</v>
      </c>
      <c r="F96" s="187" t="n">
        <v>16945.5</v>
      </c>
      <c r="G96" s="188" t="s">
        <v>107</v>
      </c>
      <c r="H96" s="189" t="s">
        <v>116</v>
      </c>
      <c r="I96" s="190" t="n">
        <v>89.8098</v>
      </c>
      <c r="J96" s="191" t="n">
        <v>0.353</v>
      </c>
      <c r="K96" s="192" t="n">
        <v>0.06</v>
      </c>
      <c r="L96" s="192" t="n">
        <v>0.003</v>
      </c>
      <c r="M96" s="192" t="n">
        <v>0.146</v>
      </c>
      <c r="N96" s="192" t="n">
        <v>0.05</v>
      </c>
      <c r="O96" s="192" t="n">
        <v>3.027</v>
      </c>
      <c r="P96" s="193" t="n">
        <v>3.639</v>
      </c>
      <c r="Q96" s="191" t="n">
        <v>0.526</v>
      </c>
      <c r="R96" s="192" t="n">
        <v>0.069</v>
      </c>
      <c r="S96" s="192" t="n">
        <v>0.028</v>
      </c>
      <c r="T96" s="192" t="n">
        <v>0.126</v>
      </c>
      <c r="U96" s="192" t="n">
        <v>0.05</v>
      </c>
      <c r="V96" s="192" t="n">
        <v>2.822</v>
      </c>
      <c r="W96" s="194" t="n">
        <v>3.62</v>
      </c>
      <c r="X96" s="191" t="n">
        <v>0.353</v>
      </c>
      <c r="Y96" s="192" t="n">
        <v>0.06</v>
      </c>
      <c r="Z96" s="192" t="n">
        <v>0.054</v>
      </c>
      <c r="AA96" s="192" t="n">
        <v>0.165</v>
      </c>
      <c r="AB96" s="192" t="n">
        <v>0.05</v>
      </c>
      <c r="AC96" s="195" t="n">
        <v>0.681</v>
      </c>
      <c r="AD96" s="196" t="n">
        <v>-2.939</v>
      </c>
      <c r="AE96" s="197" t="n">
        <v>1.125</v>
      </c>
      <c r="AF96" s="198" t="n">
        <v>5.316</v>
      </c>
      <c r="AG96" s="90"/>
      <c r="AH96" s="90"/>
      <c r="AI96" s="90"/>
      <c r="AJ96" s="90"/>
      <c r="AK96" s="90"/>
      <c r="AL96" s="90"/>
      <c r="AM96" s="90"/>
      <c r="AN96" s="90"/>
      <c r="AO96" s="90"/>
      <c r="AP96" s="90"/>
      <c r="AQ96" s="199"/>
      <c r="AR96" s="199"/>
      <c r="AS96" s="199"/>
      <c r="AT96" s="199"/>
      <c r="AU96" s="199"/>
      <c r="AV96" s="199"/>
      <c r="AW96" s="199"/>
      <c r="AX96" s="199"/>
      <c r="AY96" s="199"/>
      <c r="AZ96" s="199"/>
      <c r="BA96" s="199"/>
      <c r="BB96" s="199"/>
      <c r="BC96" s="199"/>
      <c r="BD96" s="199"/>
      <c r="BE96" s="199"/>
      <c r="BF96" s="199"/>
      <c r="BG96" s="199"/>
      <c r="BH96" s="199"/>
      <c r="BI96" s="199"/>
      <c r="BJ96" s="199"/>
      <c r="BK96" s="199"/>
      <c r="BL96" s="199"/>
      <c r="BM96" s="199"/>
      <c r="BN96" s="199"/>
      <c r="BO96" s="199"/>
      <c r="BP96" s="199"/>
      <c r="BQ96" s="199"/>
      <c r="BR96" s="199"/>
      <c r="BS96" s="199"/>
      <c r="BT96" s="199"/>
      <c r="BU96" s="199"/>
      <c r="BV96" s="199"/>
      <c r="BW96" s="199"/>
      <c r="BX96" s="199"/>
      <c r="BY96" s="199"/>
      <c r="BZ96" s="199"/>
      <c r="CA96" s="199"/>
      <c r="CB96" s="199"/>
      <c r="CC96" s="199"/>
      <c r="CD96" s="199"/>
      <c r="CE96" s="199"/>
      <c r="CF96" s="199"/>
      <c r="CG96" s="199"/>
      <c r="CH96" s="199"/>
      <c r="CI96" s="199"/>
      <c r="CJ96" s="199"/>
      <c r="CK96" s="199"/>
      <c r="CL96" s="199"/>
      <c r="CM96" s="199"/>
      <c r="CN96" s="199"/>
      <c r="CO96" s="199"/>
      <c r="CP96" s="199"/>
      <c r="CQ96" s="199"/>
      <c r="CR96" s="199"/>
      <c r="CS96" s="199"/>
      <c r="CT96" s="199"/>
      <c r="CU96" s="199"/>
      <c r="CV96" s="199"/>
      <c r="CW96" s="199"/>
      <c r="CX96" s="199"/>
      <c r="CY96" s="199"/>
      <c r="CZ96" s="199"/>
      <c r="DA96" s="199"/>
      <c r="DB96" s="199"/>
      <c r="DC96" s="199"/>
      <c r="DD96" s="199"/>
      <c r="DE96" s="199"/>
      <c r="DF96" s="199"/>
      <c r="DG96" s="199"/>
      <c r="DH96" s="199"/>
      <c r="DI96" s="199"/>
      <c r="DJ96" s="199"/>
      <c r="DK96" s="199"/>
      <c r="DL96" s="199"/>
      <c r="DM96" s="199"/>
      <c r="DN96" s="199"/>
      <c r="DO96" s="199"/>
      <c r="DP96" s="199"/>
      <c r="DQ96" s="199"/>
      <c r="DR96" s="199"/>
      <c r="DS96" s="199"/>
      <c r="DT96" s="199"/>
      <c r="DU96" s="199"/>
      <c r="DV96" s="199"/>
      <c r="DW96" s="199"/>
      <c r="DX96" s="199"/>
      <c r="DY96" s="199"/>
      <c r="DZ96" s="199"/>
      <c r="EA96" s="199"/>
      <c r="EB96" s="199"/>
      <c r="EC96" s="199"/>
      <c r="ED96" s="199"/>
      <c r="EE96" s="199"/>
      <c r="EF96" s="199"/>
      <c r="EG96" s="199"/>
      <c r="EH96" s="199"/>
      <c r="EI96" s="199"/>
      <c r="EJ96" s="199"/>
      <c r="EK96" s="199"/>
      <c r="EL96" s="199"/>
      <c r="EM96" s="199"/>
      <c r="EN96" s="199"/>
    </row>
    <row r="97" customFormat="false" ht="15" hidden="false" customHeight="true" outlineLevel="0" collapsed="false">
      <c r="A97" s="183" t="s">
        <v>196</v>
      </c>
      <c r="B97" s="184" t="s">
        <v>121</v>
      </c>
      <c r="C97" s="185" t="n">
        <v>64.18</v>
      </c>
      <c r="D97" s="185" t="n">
        <v>71.34</v>
      </c>
      <c r="E97" s="186" t="n">
        <v>0.66</v>
      </c>
      <c r="F97" s="187" t="n">
        <v>9532.68</v>
      </c>
      <c r="G97" s="188" t="s">
        <v>107</v>
      </c>
      <c r="H97" s="189" t="s">
        <v>114</v>
      </c>
      <c r="I97" s="190" t="n">
        <v>46.5237</v>
      </c>
      <c r="J97" s="191" t="n">
        <v>0.214</v>
      </c>
      <c r="K97" s="192" t="n">
        <v>0.013</v>
      </c>
      <c r="L97" s="192" t="n">
        <v>0.002</v>
      </c>
      <c r="M97" s="192" t="n">
        <v>0.004</v>
      </c>
      <c r="N97" s="192" t="n">
        <v>0.019</v>
      </c>
      <c r="O97" s="192" t="n">
        <v>1.378</v>
      </c>
      <c r="P97" s="193" t="n">
        <v>1.631</v>
      </c>
      <c r="Q97" s="191" t="n">
        <v>0.484</v>
      </c>
      <c r="R97" s="192" t="n">
        <v>0.078</v>
      </c>
      <c r="S97" s="192" t="n">
        <v>0.034</v>
      </c>
      <c r="T97" s="192" t="n">
        <v>0.012</v>
      </c>
      <c r="U97" s="192" t="n">
        <v>0.019</v>
      </c>
      <c r="V97" s="192" t="n">
        <v>1.405</v>
      </c>
      <c r="W97" s="194" t="n">
        <v>2.033</v>
      </c>
      <c r="X97" s="191" t="n">
        <v>0.214</v>
      </c>
      <c r="Y97" s="192" t="n">
        <v>0.013</v>
      </c>
      <c r="Z97" s="192" t="n">
        <v>0.034</v>
      </c>
      <c r="AA97" s="192" t="n">
        <v>0.002</v>
      </c>
      <c r="AB97" s="192" t="n">
        <v>0.019</v>
      </c>
      <c r="AC97" s="195" t="n">
        <v>0.282</v>
      </c>
      <c r="AD97" s="196" t="n">
        <v>-1.751</v>
      </c>
      <c r="AE97" s="197" t="n">
        <v>0.632</v>
      </c>
      <c r="AF97" s="198" t="n">
        <v>7.209</v>
      </c>
      <c r="AG97" s="90"/>
      <c r="AH97" s="90"/>
      <c r="AI97" s="90"/>
      <c r="AJ97" s="90"/>
      <c r="AK97" s="90"/>
      <c r="AL97" s="90"/>
      <c r="AM97" s="90"/>
      <c r="AN97" s="90"/>
      <c r="AO97" s="90"/>
      <c r="AP97" s="90"/>
      <c r="AQ97" s="199"/>
      <c r="AR97" s="199"/>
      <c r="AS97" s="199"/>
      <c r="AT97" s="199"/>
      <c r="AU97" s="199"/>
      <c r="AV97" s="199"/>
      <c r="AW97" s="199"/>
      <c r="AX97" s="199"/>
      <c r="AY97" s="199"/>
      <c r="AZ97" s="199"/>
      <c r="BA97" s="199"/>
      <c r="BB97" s="199"/>
      <c r="BC97" s="199"/>
      <c r="BD97" s="199"/>
      <c r="BE97" s="199"/>
      <c r="BF97" s="199"/>
      <c r="BG97" s="199"/>
      <c r="BH97" s="199"/>
      <c r="BI97" s="199"/>
      <c r="BJ97" s="199"/>
      <c r="BK97" s="199"/>
      <c r="BL97" s="199"/>
      <c r="BM97" s="199"/>
      <c r="BN97" s="199"/>
      <c r="BO97" s="199"/>
      <c r="BP97" s="199"/>
      <c r="BQ97" s="199"/>
      <c r="BR97" s="199"/>
      <c r="BS97" s="199"/>
      <c r="BT97" s="199"/>
      <c r="BU97" s="199"/>
      <c r="BV97" s="199"/>
      <c r="BW97" s="199"/>
      <c r="BX97" s="199"/>
      <c r="BY97" s="199"/>
      <c r="BZ97" s="199"/>
      <c r="CA97" s="199"/>
      <c r="CB97" s="199"/>
      <c r="CC97" s="199"/>
      <c r="CD97" s="199"/>
      <c r="CE97" s="199"/>
      <c r="CF97" s="199"/>
      <c r="CG97" s="199"/>
      <c r="CH97" s="199"/>
      <c r="CI97" s="199"/>
      <c r="CJ97" s="199"/>
      <c r="CK97" s="199"/>
      <c r="CL97" s="199"/>
      <c r="CM97" s="199"/>
      <c r="CN97" s="199"/>
      <c r="CO97" s="199"/>
      <c r="CP97" s="199"/>
      <c r="CQ97" s="199"/>
      <c r="CR97" s="199"/>
      <c r="CS97" s="199"/>
      <c r="CT97" s="199"/>
      <c r="CU97" s="199"/>
      <c r="CV97" s="199"/>
      <c r="CW97" s="199"/>
      <c r="CX97" s="199"/>
      <c r="CY97" s="199"/>
      <c r="CZ97" s="199"/>
      <c r="DA97" s="199"/>
      <c r="DB97" s="199"/>
      <c r="DC97" s="199"/>
      <c r="DD97" s="199"/>
      <c r="DE97" s="199"/>
      <c r="DF97" s="199"/>
      <c r="DG97" s="199"/>
      <c r="DH97" s="199"/>
      <c r="DI97" s="199"/>
      <c r="DJ97" s="199"/>
      <c r="DK97" s="199"/>
      <c r="DL97" s="199"/>
      <c r="DM97" s="199"/>
      <c r="DN97" s="199"/>
      <c r="DO97" s="199"/>
      <c r="DP97" s="199"/>
      <c r="DQ97" s="199"/>
      <c r="DR97" s="199"/>
      <c r="DS97" s="199"/>
      <c r="DT97" s="199"/>
      <c r="DU97" s="199"/>
      <c r="DV97" s="199"/>
      <c r="DW97" s="199"/>
      <c r="DX97" s="199"/>
      <c r="DY97" s="199"/>
      <c r="DZ97" s="199"/>
      <c r="EA97" s="199"/>
      <c r="EB97" s="199"/>
      <c r="EC97" s="199"/>
      <c r="ED97" s="199"/>
      <c r="EE97" s="199"/>
      <c r="EF97" s="199"/>
      <c r="EG97" s="199"/>
      <c r="EH97" s="199"/>
      <c r="EI97" s="199"/>
      <c r="EJ97" s="199"/>
      <c r="EK97" s="199"/>
      <c r="EL97" s="199"/>
      <c r="EM97" s="199"/>
      <c r="EN97" s="199"/>
    </row>
    <row r="98" customFormat="false" ht="15" hidden="false" customHeight="true" outlineLevel="0" collapsed="false">
      <c r="A98" s="183" t="s">
        <v>197</v>
      </c>
      <c r="B98" s="184" t="s">
        <v>121</v>
      </c>
      <c r="C98" s="185" t="n">
        <v>78.72</v>
      </c>
      <c r="D98" s="185" t="n">
        <v>83.06</v>
      </c>
      <c r="E98" s="186" t="n">
        <v>0.95</v>
      </c>
      <c r="F98" s="187" t="n">
        <v>106926</v>
      </c>
      <c r="G98" s="188" t="s">
        <v>106</v>
      </c>
      <c r="H98" s="189" t="s">
        <v>118</v>
      </c>
      <c r="I98" s="190" t="n">
        <v>5.08948</v>
      </c>
      <c r="J98" s="191" t="n">
        <v>0.497</v>
      </c>
      <c r="K98" s="192" t="n">
        <v>0.683</v>
      </c>
      <c r="L98" s="192" t="n">
        <v>0.53</v>
      </c>
      <c r="M98" s="192" t="n">
        <v>0.222</v>
      </c>
      <c r="N98" s="192" t="n">
        <v>0.213</v>
      </c>
      <c r="O98" s="192" t="n">
        <v>1.954</v>
      </c>
      <c r="P98" s="193" t="n">
        <v>4.1</v>
      </c>
      <c r="Q98" s="191" t="n">
        <v>0.895</v>
      </c>
      <c r="R98" s="192" t="n">
        <v>0.355</v>
      </c>
      <c r="S98" s="192" t="n">
        <v>0.632</v>
      </c>
      <c r="T98" s="192" t="n">
        <v>0.064</v>
      </c>
      <c r="U98" s="192" t="n">
        <v>0.213</v>
      </c>
      <c r="V98" s="192" t="n">
        <v>3.058</v>
      </c>
      <c r="W98" s="194" t="n">
        <v>5.218</v>
      </c>
      <c r="X98" s="191" t="n">
        <v>0.497</v>
      </c>
      <c r="Y98" s="192" t="n">
        <v>0.683</v>
      </c>
      <c r="Z98" s="192" t="n">
        <v>0.481</v>
      </c>
      <c r="AA98" s="192" t="n">
        <v>1.34</v>
      </c>
      <c r="AB98" s="192" t="n">
        <v>0.213</v>
      </c>
      <c r="AC98" s="195" t="n">
        <v>3.215</v>
      </c>
      <c r="AD98" s="196" t="n">
        <v>-2.003</v>
      </c>
      <c r="AE98" s="197" t="n">
        <v>1.622</v>
      </c>
      <c r="AF98" s="198" t="n">
        <v>1.623</v>
      </c>
      <c r="AG98" s="90"/>
      <c r="AH98" s="90"/>
      <c r="AI98" s="90"/>
      <c r="AJ98" s="90"/>
      <c r="AK98" s="90"/>
      <c r="AL98" s="90"/>
      <c r="AM98" s="90"/>
      <c r="AN98" s="90"/>
      <c r="AO98" s="90"/>
      <c r="AP98" s="90"/>
      <c r="AQ98" s="199"/>
      <c r="AR98" s="199"/>
      <c r="AS98" s="199"/>
      <c r="AT98" s="199"/>
      <c r="AU98" s="199"/>
      <c r="AV98" s="199"/>
      <c r="AW98" s="199"/>
      <c r="AX98" s="199"/>
      <c r="AY98" s="199"/>
      <c r="AZ98" s="199"/>
      <c r="BA98" s="199"/>
      <c r="BB98" s="199"/>
      <c r="BC98" s="199"/>
      <c r="BD98" s="199"/>
      <c r="BE98" s="199"/>
      <c r="BF98" s="199"/>
      <c r="BG98" s="199"/>
      <c r="BH98" s="199"/>
      <c r="BI98" s="199"/>
      <c r="BJ98" s="199"/>
      <c r="BK98" s="199"/>
      <c r="BL98" s="199"/>
      <c r="BM98" s="199"/>
      <c r="BN98" s="199"/>
      <c r="BO98" s="199"/>
      <c r="BP98" s="199"/>
      <c r="BQ98" s="199"/>
      <c r="BR98" s="199"/>
      <c r="BS98" s="199"/>
      <c r="BT98" s="199"/>
      <c r="BU98" s="199"/>
      <c r="BV98" s="199"/>
      <c r="BW98" s="199"/>
      <c r="BX98" s="199"/>
      <c r="BY98" s="199"/>
      <c r="BZ98" s="199"/>
      <c r="CA98" s="199"/>
      <c r="CB98" s="199"/>
      <c r="CC98" s="199"/>
      <c r="CD98" s="199"/>
      <c r="CE98" s="199"/>
      <c r="CF98" s="199"/>
      <c r="CG98" s="199"/>
      <c r="CH98" s="199"/>
      <c r="CI98" s="199"/>
      <c r="CJ98" s="199"/>
      <c r="CK98" s="199"/>
      <c r="CL98" s="199"/>
      <c r="CM98" s="199"/>
      <c r="CN98" s="199"/>
      <c r="CO98" s="199"/>
      <c r="CP98" s="199"/>
      <c r="CQ98" s="199"/>
      <c r="CR98" s="199"/>
      <c r="CS98" s="199"/>
      <c r="CT98" s="199"/>
      <c r="CU98" s="199"/>
      <c r="CV98" s="199"/>
      <c r="CW98" s="199"/>
      <c r="CX98" s="199"/>
      <c r="CY98" s="199"/>
      <c r="CZ98" s="199"/>
      <c r="DA98" s="199"/>
      <c r="DB98" s="199"/>
      <c r="DC98" s="199"/>
      <c r="DD98" s="199"/>
      <c r="DE98" s="199"/>
      <c r="DF98" s="199"/>
      <c r="DG98" s="199"/>
      <c r="DH98" s="199"/>
      <c r="DI98" s="199"/>
      <c r="DJ98" s="199"/>
      <c r="DK98" s="199"/>
      <c r="DL98" s="199"/>
      <c r="DM98" s="199"/>
      <c r="DN98" s="199"/>
      <c r="DO98" s="199"/>
      <c r="DP98" s="199"/>
      <c r="DQ98" s="199"/>
      <c r="DR98" s="199"/>
      <c r="DS98" s="199"/>
      <c r="DT98" s="199"/>
      <c r="DU98" s="199"/>
      <c r="DV98" s="199"/>
      <c r="DW98" s="199"/>
      <c r="DX98" s="199"/>
      <c r="DY98" s="199"/>
      <c r="DZ98" s="199"/>
      <c r="EA98" s="199"/>
      <c r="EB98" s="199"/>
      <c r="EC98" s="199"/>
      <c r="ED98" s="199"/>
      <c r="EE98" s="199"/>
      <c r="EF98" s="199"/>
      <c r="EG98" s="199"/>
      <c r="EH98" s="199"/>
      <c r="EI98" s="199"/>
      <c r="EJ98" s="199"/>
      <c r="EK98" s="199"/>
      <c r="EL98" s="199"/>
      <c r="EM98" s="199"/>
      <c r="EN98" s="199"/>
    </row>
    <row r="99" customFormat="false" ht="15" hidden="false" customHeight="true" outlineLevel="0" collapsed="false">
      <c r="A99" s="183" t="s">
        <v>198</v>
      </c>
      <c r="B99" s="184" t="s">
        <v>121</v>
      </c>
      <c r="C99" s="185" t="n">
        <v>73.53</v>
      </c>
      <c r="D99" s="185" t="n">
        <v>82.7</v>
      </c>
      <c r="E99" s="186" t="n">
        <v>0.91</v>
      </c>
      <c r="F99" s="187" t="n">
        <v>44347.2</v>
      </c>
      <c r="G99" s="188" t="s">
        <v>107</v>
      </c>
      <c r="H99" s="189" t="s">
        <v>118</v>
      </c>
      <c r="I99" s="190" t="n">
        <v>9.31165</v>
      </c>
      <c r="J99" s="191" t="n">
        <v>0.16</v>
      </c>
      <c r="K99" s="192" t="n">
        <v>0.006</v>
      </c>
      <c r="L99" s="192" t="n">
        <v>0.002</v>
      </c>
      <c r="M99" s="192" t="n">
        <v>0.002</v>
      </c>
      <c r="N99" s="192" t="n">
        <v>0.037</v>
      </c>
      <c r="O99" s="192" t="n">
        <v>2.202</v>
      </c>
      <c r="P99" s="193" t="n">
        <v>2.409</v>
      </c>
      <c r="Q99" s="191" t="n">
        <v>0.921</v>
      </c>
      <c r="R99" s="192" t="n">
        <v>0.32</v>
      </c>
      <c r="S99" s="192" t="n">
        <v>0.251</v>
      </c>
      <c r="T99" s="192" t="n">
        <v>0.16</v>
      </c>
      <c r="U99" s="192" t="n">
        <v>0.037</v>
      </c>
      <c r="V99" s="192" t="n">
        <v>2.889</v>
      </c>
      <c r="W99" s="194" t="n">
        <v>4.577</v>
      </c>
      <c r="X99" s="191" t="n">
        <v>0.16</v>
      </c>
      <c r="Y99" s="192" t="n">
        <v>0.006</v>
      </c>
      <c r="Z99" s="192" t="n">
        <v>0.024</v>
      </c>
      <c r="AA99" s="192" t="n">
        <v>0.013</v>
      </c>
      <c r="AB99" s="192" t="n">
        <v>0.037</v>
      </c>
      <c r="AC99" s="195" t="n">
        <v>0.24</v>
      </c>
      <c r="AD99" s="196" t="n">
        <v>-4.337</v>
      </c>
      <c r="AE99" s="197" t="n">
        <v>1.422</v>
      </c>
      <c r="AF99" s="198" t="n">
        <v>19.071</v>
      </c>
      <c r="AG99" s="90"/>
      <c r="AH99" s="90"/>
      <c r="AI99" s="90"/>
      <c r="AJ99" s="90"/>
      <c r="AK99" s="90"/>
      <c r="AL99" s="90"/>
      <c r="AM99" s="90"/>
      <c r="AN99" s="90"/>
      <c r="AO99" s="90"/>
      <c r="AP99" s="90"/>
      <c r="AQ99" s="199"/>
      <c r="AR99" s="199"/>
      <c r="AS99" s="199"/>
      <c r="AT99" s="199"/>
      <c r="AU99" s="199"/>
      <c r="AV99" s="199"/>
      <c r="AW99" s="199"/>
      <c r="AX99" s="199"/>
      <c r="AY99" s="199"/>
      <c r="AZ99" s="199"/>
      <c r="BA99" s="199"/>
      <c r="BB99" s="199"/>
      <c r="BC99" s="199"/>
      <c r="BD99" s="199"/>
      <c r="BE99" s="199"/>
      <c r="BF99" s="199"/>
      <c r="BG99" s="199"/>
      <c r="BH99" s="199"/>
      <c r="BI99" s="199"/>
      <c r="BJ99" s="199"/>
      <c r="BK99" s="199"/>
      <c r="BL99" s="199"/>
      <c r="BM99" s="199"/>
      <c r="BN99" s="199"/>
      <c r="BO99" s="199"/>
      <c r="BP99" s="199"/>
      <c r="BQ99" s="199"/>
      <c r="BR99" s="199"/>
      <c r="BS99" s="199"/>
      <c r="BT99" s="199"/>
      <c r="BU99" s="199"/>
      <c r="BV99" s="199"/>
      <c r="BW99" s="199"/>
      <c r="BX99" s="199"/>
      <c r="BY99" s="199"/>
      <c r="BZ99" s="199"/>
      <c r="CA99" s="199"/>
      <c r="CB99" s="199"/>
      <c r="CC99" s="199"/>
      <c r="CD99" s="199"/>
      <c r="CE99" s="199"/>
      <c r="CF99" s="199"/>
      <c r="CG99" s="199"/>
      <c r="CH99" s="199"/>
      <c r="CI99" s="199"/>
      <c r="CJ99" s="199"/>
      <c r="CK99" s="199"/>
      <c r="CL99" s="199"/>
      <c r="CM99" s="199"/>
      <c r="CN99" s="199"/>
      <c r="CO99" s="199"/>
      <c r="CP99" s="199"/>
      <c r="CQ99" s="199"/>
      <c r="CR99" s="199"/>
      <c r="CS99" s="199"/>
      <c r="CT99" s="199"/>
      <c r="CU99" s="199"/>
      <c r="CV99" s="199"/>
      <c r="CW99" s="199"/>
      <c r="CX99" s="199"/>
      <c r="CY99" s="199"/>
      <c r="CZ99" s="199"/>
      <c r="DA99" s="199"/>
      <c r="DB99" s="199"/>
      <c r="DC99" s="199"/>
      <c r="DD99" s="199"/>
      <c r="DE99" s="199"/>
      <c r="DF99" s="199"/>
      <c r="DG99" s="199"/>
      <c r="DH99" s="199"/>
      <c r="DI99" s="199"/>
      <c r="DJ99" s="199"/>
      <c r="DK99" s="199"/>
      <c r="DL99" s="199"/>
      <c r="DM99" s="199"/>
      <c r="DN99" s="199"/>
      <c r="DO99" s="199"/>
      <c r="DP99" s="199"/>
      <c r="DQ99" s="199"/>
      <c r="DR99" s="199"/>
      <c r="DS99" s="199"/>
      <c r="DT99" s="199"/>
      <c r="DU99" s="199"/>
      <c r="DV99" s="199"/>
      <c r="DW99" s="199"/>
      <c r="DX99" s="199"/>
      <c r="DY99" s="199"/>
      <c r="DZ99" s="199"/>
      <c r="EA99" s="199"/>
      <c r="EB99" s="199"/>
      <c r="EC99" s="199"/>
      <c r="ED99" s="199"/>
      <c r="EE99" s="199"/>
      <c r="EF99" s="199"/>
      <c r="EG99" s="199"/>
      <c r="EH99" s="199"/>
      <c r="EI99" s="199"/>
      <c r="EJ99" s="199"/>
      <c r="EK99" s="199"/>
      <c r="EL99" s="199"/>
      <c r="EM99" s="199"/>
      <c r="EN99" s="199"/>
    </row>
    <row r="100" customFormat="false" ht="15" hidden="false" customHeight="true" outlineLevel="0" collapsed="false">
      <c r="A100" s="183" t="s">
        <v>199</v>
      </c>
      <c r="B100" s="184" t="s">
        <v>121</v>
      </c>
      <c r="C100" s="185" t="n">
        <v>79.29</v>
      </c>
      <c r="D100" s="185" t="n">
        <v>82.9</v>
      </c>
      <c r="E100" s="186" t="n">
        <v>0.89</v>
      </c>
      <c r="F100" s="187" t="n">
        <v>45443.4</v>
      </c>
      <c r="G100" s="188" t="s">
        <v>106</v>
      </c>
      <c r="H100" s="189" t="s">
        <v>118</v>
      </c>
      <c r="I100" s="190" t="n">
        <v>58.7319</v>
      </c>
      <c r="J100" s="191" t="n">
        <v>0.354</v>
      </c>
      <c r="K100" s="192" t="n">
        <v>0.08</v>
      </c>
      <c r="L100" s="192" t="n">
        <v>0.132</v>
      </c>
      <c r="M100" s="192" t="n">
        <v>0.032</v>
      </c>
      <c r="N100" s="192" t="n">
        <v>0.079</v>
      </c>
      <c r="O100" s="192" t="n">
        <v>1.709</v>
      </c>
      <c r="P100" s="193" t="n">
        <v>2.386</v>
      </c>
      <c r="Q100" s="191" t="n">
        <v>0.724</v>
      </c>
      <c r="R100" s="192" t="n">
        <v>0.337</v>
      </c>
      <c r="S100" s="192" t="n">
        <v>0.558</v>
      </c>
      <c r="T100" s="192" t="n">
        <v>0.223</v>
      </c>
      <c r="U100" s="192" t="n">
        <v>0.079</v>
      </c>
      <c r="V100" s="192" t="n">
        <v>2.476</v>
      </c>
      <c r="W100" s="194" t="n">
        <v>4.397</v>
      </c>
      <c r="X100" s="191" t="n">
        <v>0.354</v>
      </c>
      <c r="Y100" s="192" t="n">
        <v>0.08</v>
      </c>
      <c r="Z100" s="192" t="n">
        <v>0.357</v>
      </c>
      <c r="AA100" s="192" t="n">
        <v>0.065</v>
      </c>
      <c r="AB100" s="192" t="n">
        <v>0.079</v>
      </c>
      <c r="AC100" s="195" t="n">
        <v>0.935</v>
      </c>
      <c r="AD100" s="196" t="n">
        <v>-3.462</v>
      </c>
      <c r="AE100" s="197" t="n">
        <v>1.366</v>
      </c>
      <c r="AF100" s="198" t="n">
        <v>4.703</v>
      </c>
      <c r="AG100" s="90"/>
      <c r="AH100" s="90"/>
      <c r="AI100" s="90"/>
      <c r="AJ100" s="90"/>
      <c r="AK100" s="90"/>
      <c r="AL100" s="90"/>
      <c r="AM100" s="90"/>
      <c r="AN100" s="90"/>
      <c r="AO100" s="90"/>
      <c r="AP100" s="90"/>
      <c r="AQ100" s="199"/>
      <c r="AR100" s="199"/>
      <c r="AS100" s="199"/>
      <c r="AT100" s="199"/>
      <c r="AU100" s="199"/>
      <c r="AV100" s="199"/>
      <c r="AW100" s="199"/>
      <c r="AX100" s="199"/>
      <c r="AY100" s="199"/>
      <c r="AZ100" s="199"/>
      <c r="BA100" s="199"/>
      <c r="BB100" s="199"/>
      <c r="BC100" s="199"/>
      <c r="BD100" s="199"/>
      <c r="BE100" s="199"/>
      <c r="BF100" s="199"/>
      <c r="BG100" s="199"/>
      <c r="BH100" s="199"/>
      <c r="BI100" s="199"/>
      <c r="BJ100" s="199"/>
      <c r="BK100" s="199"/>
      <c r="BL100" s="199"/>
      <c r="BM100" s="199"/>
      <c r="BN100" s="199"/>
      <c r="BO100" s="199"/>
      <c r="BP100" s="199"/>
      <c r="BQ100" s="199"/>
      <c r="BR100" s="199"/>
      <c r="BS100" s="199"/>
      <c r="BT100" s="199"/>
      <c r="BU100" s="199"/>
      <c r="BV100" s="199"/>
      <c r="BW100" s="199"/>
      <c r="BX100" s="199"/>
      <c r="BY100" s="199"/>
      <c r="BZ100" s="199"/>
      <c r="CA100" s="199"/>
      <c r="CB100" s="199"/>
      <c r="CC100" s="199"/>
      <c r="CD100" s="199"/>
      <c r="CE100" s="199"/>
      <c r="CF100" s="199"/>
      <c r="CG100" s="199"/>
      <c r="CH100" s="199"/>
      <c r="CI100" s="199"/>
      <c r="CJ100" s="199"/>
      <c r="CK100" s="199"/>
      <c r="CL100" s="199"/>
      <c r="CM100" s="199"/>
      <c r="CN100" s="199"/>
      <c r="CO100" s="199"/>
      <c r="CP100" s="199"/>
      <c r="CQ100" s="199"/>
      <c r="CR100" s="199"/>
      <c r="CS100" s="199"/>
      <c r="CT100" s="199"/>
      <c r="CU100" s="199"/>
      <c r="CV100" s="199"/>
      <c r="CW100" s="199"/>
      <c r="CX100" s="199"/>
      <c r="CY100" s="199"/>
      <c r="CZ100" s="199"/>
      <c r="DA100" s="199"/>
      <c r="DB100" s="199"/>
      <c r="DC100" s="199"/>
      <c r="DD100" s="199"/>
      <c r="DE100" s="199"/>
      <c r="DF100" s="199"/>
      <c r="DG100" s="199"/>
      <c r="DH100" s="199"/>
      <c r="DI100" s="199"/>
      <c r="DJ100" s="199"/>
      <c r="DK100" s="199"/>
      <c r="DL100" s="199"/>
      <c r="DM100" s="199"/>
      <c r="DN100" s="199"/>
      <c r="DO100" s="199"/>
      <c r="DP100" s="199"/>
      <c r="DQ100" s="199"/>
      <c r="DR100" s="199"/>
      <c r="DS100" s="199"/>
      <c r="DT100" s="199"/>
      <c r="DU100" s="199"/>
      <c r="DV100" s="199"/>
      <c r="DW100" s="199"/>
      <c r="DX100" s="199"/>
      <c r="DY100" s="199"/>
      <c r="DZ100" s="199"/>
      <c r="EA100" s="199"/>
      <c r="EB100" s="199"/>
      <c r="EC100" s="199"/>
      <c r="ED100" s="199"/>
      <c r="EE100" s="199"/>
      <c r="EF100" s="199"/>
      <c r="EG100" s="199"/>
      <c r="EH100" s="199"/>
      <c r="EI100" s="199"/>
      <c r="EJ100" s="199"/>
      <c r="EK100" s="199"/>
      <c r="EL100" s="199"/>
      <c r="EM100" s="199"/>
      <c r="EN100" s="199"/>
    </row>
    <row r="101" customFormat="false" ht="15" hidden="false" customHeight="true" outlineLevel="0" collapsed="false">
      <c r="A101" s="183" t="s">
        <v>200</v>
      </c>
      <c r="B101" s="184" t="s">
        <v>121</v>
      </c>
      <c r="C101" s="185" t="n">
        <v>79.87</v>
      </c>
      <c r="D101" s="185" t="n">
        <v>84</v>
      </c>
      <c r="E101" s="186" t="n">
        <v>0.92</v>
      </c>
      <c r="F101" s="187" t="n">
        <v>43270.2</v>
      </c>
      <c r="G101" s="188" t="s">
        <v>104</v>
      </c>
      <c r="H101" s="189" t="s">
        <v>118</v>
      </c>
      <c r="I101" s="190" t="n">
        <v>122.631</v>
      </c>
      <c r="J101" s="191" t="n">
        <v>0.094</v>
      </c>
      <c r="K101" s="192" t="n">
        <v>0.01</v>
      </c>
      <c r="L101" s="192" t="n">
        <v>0.172</v>
      </c>
      <c r="M101" s="192" t="n">
        <v>0.135</v>
      </c>
      <c r="N101" s="192" t="n">
        <v>0.057</v>
      </c>
      <c r="O101" s="192" t="n">
        <v>2.693</v>
      </c>
      <c r="P101" s="193" t="n">
        <v>3.161</v>
      </c>
      <c r="Q101" s="191" t="n">
        <v>0.415</v>
      </c>
      <c r="R101" s="192" t="n">
        <v>0.127</v>
      </c>
      <c r="S101" s="192" t="n">
        <v>0.235</v>
      </c>
      <c r="T101" s="192" t="n">
        <v>0.229</v>
      </c>
      <c r="U101" s="192" t="n">
        <v>0.057</v>
      </c>
      <c r="V101" s="192" t="n">
        <v>2.972</v>
      </c>
      <c r="W101" s="194" t="n">
        <v>4.036</v>
      </c>
      <c r="X101" s="191" t="n">
        <v>0.094</v>
      </c>
      <c r="Y101" s="192" t="n">
        <v>0.01</v>
      </c>
      <c r="Z101" s="192" t="n">
        <v>0.362</v>
      </c>
      <c r="AA101" s="192" t="n">
        <v>0.103</v>
      </c>
      <c r="AB101" s="192" t="n">
        <v>0.057</v>
      </c>
      <c r="AC101" s="195" t="n">
        <v>0.626</v>
      </c>
      <c r="AD101" s="196" t="n">
        <v>-3.41</v>
      </c>
      <c r="AE101" s="197" t="n">
        <v>1.254</v>
      </c>
      <c r="AF101" s="198" t="n">
        <v>6.447</v>
      </c>
      <c r="AG101" s="90"/>
      <c r="AH101" s="90"/>
      <c r="AI101" s="90"/>
      <c r="AJ101" s="90"/>
      <c r="AK101" s="90"/>
      <c r="AL101" s="90"/>
      <c r="AM101" s="90"/>
      <c r="AN101" s="90"/>
      <c r="AO101" s="90"/>
      <c r="AP101" s="90"/>
      <c r="AQ101" s="199"/>
      <c r="AR101" s="199"/>
      <c r="AS101" s="199"/>
      <c r="AT101" s="199"/>
      <c r="AU101" s="199"/>
      <c r="AV101" s="199"/>
      <c r="AW101" s="199"/>
      <c r="AX101" s="199"/>
      <c r="AY101" s="199"/>
      <c r="AZ101" s="199"/>
      <c r="BA101" s="199"/>
      <c r="BB101" s="199"/>
      <c r="BC101" s="199"/>
      <c r="BD101" s="199"/>
      <c r="BE101" s="199"/>
      <c r="BF101" s="199"/>
      <c r="BG101" s="199"/>
      <c r="BH101" s="199"/>
      <c r="BI101" s="199"/>
      <c r="BJ101" s="199"/>
      <c r="BK101" s="199"/>
      <c r="BL101" s="199"/>
      <c r="BM101" s="199"/>
      <c r="BN101" s="199"/>
      <c r="BO101" s="199"/>
      <c r="BP101" s="199"/>
      <c r="BQ101" s="199"/>
      <c r="BR101" s="199"/>
      <c r="BS101" s="199"/>
      <c r="BT101" s="199"/>
      <c r="BU101" s="199"/>
      <c r="BV101" s="199"/>
      <c r="BW101" s="199"/>
      <c r="BX101" s="199"/>
      <c r="BY101" s="199"/>
      <c r="BZ101" s="199"/>
      <c r="CA101" s="199"/>
      <c r="CB101" s="199"/>
      <c r="CC101" s="199"/>
      <c r="CD101" s="199"/>
      <c r="CE101" s="199"/>
      <c r="CF101" s="199"/>
      <c r="CG101" s="199"/>
      <c r="CH101" s="199"/>
      <c r="CI101" s="199"/>
      <c r="CJ101" s="199"/>
      <c r="CK101" s="199"/>
      <c r="CL101" s="199"/>
      <c r="CM101" s="199"/>
      <c r="CN101" s="199"/>
      <c r="CO101" s="199"/>
      <c r="CP101" s="199"/>
      <c r="CQ101" s="199"/>
      <c r="CR101" s="199"/>
      <c r="CS101" s="199"/>
      <c r="CT101" s="199"/>
      <c r="CU101" s="199"/>
      <c r="CV101" s="199"/>
      <c r="CW101" s="199"/>
      <c r="CX101" s="199"/>
      <c r="CY101" s="199"/>
      <c r="CZ101" s="199"/>
      <c r="DA101" s="199"/>
      <c r="DB101" s="199"/>
      <c r="DC101" s="199"/>
      <c r="DD101" s="199"/>
      <c r="DE101" s="199"/>
      <c r="DF101" s="199"/>
      <c r="DG101" s="199"/>
      <c r="DH101" s="199"/>
      <c r="DI101" s="199"/>
      <c r="DJ101" s="199"/>
      <c r="DK101" s="199"/>
      <c r="DL101" s="199"/>
      <c r="DM101" s="199"/>
      <c r="DN101" s="199"/>
      <c r="DO101" s="199"/>
      <c r="DP101" s="199"/>
      <c r="DQ101" s="199"/>
      <c r="DR101" s="199"/>
      <c r="DS101" s="199"/>
      <c r="DT101" s="199"/>
      <c r="DU101" s="199"/>
      <c r="DV101" s="199"/>
      <c r="DW101" s="199"/>
      <c r="DX101" s="199"/>
      <c r="DY101" s="199"/>
      <c r="DZ101" s="199"/>
      <c r="EA101" s="199"/>
      <c r="EB101" s="199"/>
      <c r="EC101" s="199"/>
      <c r="ED101" s="199"/>
      <c r="EE101" s="199"/>
      <c r="EF101" s="199"/>
      <c r="EG101" s="199"/>
      <c r="EH101" s="199"/>
      <c r="EI101" s="199"/>
      <c r="EJ101" s="199"/>
      <c r="EK101" s="199"/>
      <c r="EL101" s="199"/>
      <c r="EM101" s="199"/>
      <c r="EN101" s="199"/>
    </row>
    <row r="102" customFormat="false" ht="15" hidden="false" customHeight="true" outlineLevel="0" collapsed="false">
      <c r="A102" s="183" t="s">
        <v>201</v>
      </c>
      <c r="B102" s="184" t="s">
        <v>121</v>
      </c>
      <c r="C102" s="185" t="n">
        <v>69.06</v>
      </c>
      <c r="D102" s="185" t="n">
        <v>74.22</v>
      </c>
      <c r="E102" s="186" t="n">
        <v>0.74</v>
      </c>
      <c r="F102" s="187" t="n">
        <v>9903.68</v>
      </c>
      <c r="G102" s="188" t="s">
        <v>107</v>
      </c>
      <c r="H102" s="189" t="s">
        <v>116</v>
      </c>
      <c r="I102" s="190" t="n">
        <v>11.3849</v>
      </c>
      <c r="J102" s="191" t="n">
        <v>0.077</v>
      </c>
      <c r="K102" s="192" t="n">
        <v>0.011</v>
      </c>
      <c r="L102" s="192" t="n">
        <v>0.014</v>
      </c>
      <c r="M102" s="192" t="n">
        <v>0.001</v>
      </c>
      <c r="N102" s="192" t="n">
        <v>0.066</v>
      </c>
      <c r="O102" s="192" t="n">
        <v>0.619</v>
      </c>
      <c r="P102" s="193" t="n">
        <v>0.787</v>
      </c>
      <c r="Q102" s="191" t="n">
        <v>0.322</v>
      </c>
      <c r="R102" s="192" t="n">
        <v>0.08</v>
      </c>
      <c r="S102" s="192" t="n">
        <v>0.096</v>
      </c>
      <c r="T102" s="192" t="n">
        <v>0.025</v>
      </c>
      <c r="U102" s="192" t="n">
        <v>0.066</v>
      </c>
      <c r="V102" s="192" t="n">
        <v>0.725</v>
      </c>
      <c r="W102" s="194" t="n">
        <v>1.314</v>
      </c>
      <c r="X102" s="191" t="n">
        <v>0.077</v>
      </c>
      <c r="Y102" s="192" t="n">
        <v>0.011</v>
      </c>
      <c r="Z102" s="192" t="n">
        <v>0.016</v>
      </c>
      <c r="AA102" s="192" t="n">
        <v>0.002</v>
      </c>
      <c r="AB102" s="192" t="n">
        <v>0.066</v>
      </c>
      <c r="AC102" s="195" t="n">
        <v>0.172</v>
      </c>
      <c r="AD102" s="196" t="n">
        <v>-1.142</v>
      </c>
      <c r="AE102" s="197" t="n">
        <v>0.408</v>
      </c>
      <c r="AF102" s="198" t="n">
        <v>7.64</v>
      </c>
      <c r="AG102" s="90"/>
      <c r="AH102" s="90"/>
      <c r="AI102" s="90"/>
      <c r="AJ102" s="90"/>
      <c r="AK102" s="90"/>
      <c r="AL102" s="90"/>
      <c r="AM102" s="90"/>
      <c r="AN102" s="90"/>
      <c r="AO102" s="90"/>
      <c r="AP102" s="90"/>
      <c r="AQ102" s="199"/>
      <c r="AR102" s="199"/>
      <c r="AS102" s="199"/>
      <c r="AT102" s="199"/>
      <c r="AU102" s="199"/>
      <c r="AV102" s="199"/>
      <c r="AW102" s="199"/>
      <c r="AX102" s="199"/>
      <c r="AY102" s="199"/>
      <c r="AZ102" s="199"/>
      <c r="BA102" s="199"/>
      <c r="BB102" s="199"/>
      <c r="BC102" s="199"/>
      <c r="BD102" s="199"/>
      <c r="BE102" s="199"/>
      <c r="BF102" s="199"/>
      <c r="BG102" s="199"/>
      <c r="BH102" s="199"/>
      <c r="BI102" s="199"/>
      <c r="BJ102" s="199"/>
      <c r="BK102" s="199"/>
      <c r="BL102" s="199"/>
      <c r="BM102" s="199"/>
      <c r="BN102" s="199"/>
      <c r="BO102" s="199"/>
      <c r="BP102" s="199"/>
      <c r="BQ102" s="199"/>
      <c r="BR102" s="199"/>
      <c r="BS102" s="199"/>
      <c r="BT102" s="199"/>
      <c r="BU102" s="199"/>
      <c r="BV102" s="199"/>
      <c r="BW102" s="199"/>
      <c r="BX102" s="199"/>
      <c r="BY102" s="199"/>
      <c r="BZ102" s="199"/>
      <c r="CA102" s="199"/>
      <c r="CB102" s="199"/>
      <c r="CC102" s="199"/>
      <c r="CD102" s="199"/>
      <c r="CE102" s="199"/>
      <c r="CF102" s="199"/>
      <c r="CG102" s="199"/>
      <c r="CH102" s="199"/>
      <c r="CI102" s="199"/>
      <c r="CJ102" s="199"/>
      <c r="CK102" s="199"/>
      <c r="CL102" s="199"/>
      <c r="CM102" s="199"/>
      <c r="CN102" s="199"/>
      <c r="CO102" s="199"/>
      <c r="CP102" s="199"/>
      <c r="CQ102" s="199"/>
      <c r="CR102" s="199"/>
      <c r="CS102" s="199"/>
      <c r="CT102" s="199"/>
      <c r="CU102" s="199"/>
      <c r="CV102" s="199"/>
      <c r="CW102" s="199"/>
      <c r="CX102" s="199"/>
      <c r="CY102" s="199"/>
      <c r="CZ102" s="199"/>
      <c r="DA102" s="199"/>
      <c r="DB102" s="199"/>
      <c r="DC102" s="199"/>
      <c r="DD102" s="199"/>
      <c r="DE102" s="199"/>
      <c r="DF102" s="199"/>
      <c r="DG102" s="199"/>
      <c r="DH102" s="199"/>
      <c r="DI102" s="199"/>
      <c r="DJ102" s="199"/>
      <c r="DK102" s="199"/>
      <c r="DL102" s="199"/>
      <c r="DM102" s="199"/>
      <c r="DN102" s="199"/>
      <c r="DO102" s="199"/>
      <c r="DP102" s="199"/>
      <c r="DQ102" s="199"/>
      <c r="DR102" s="199"/>
      <c r="DS102" s="199"/>
      <c r="DT102" s="199"/>
      <c r="DU102" s="199"/>
      <c r="DV102" s="199"/>
      <c r="DW102" s="199"/>
      <c r="DX102" s="199"/>
      <c r="DY102" s="199"/>
      <c r="DZ102" s="199"/>
      <c r="EA102" s="199"/>
      <c r="EB102" s="199"/>
      <c r="EC102" s="199"/>
      <c r="ED102" s="199"/>
      <c r="EE102" s="199"/>
      <c r="EF102" s="199"/>
      <c r="EG102" s="199"/>
      <c r="EH102" s="199"/>
      <c r="EI102" s="199"/>
      <c r="EJ102" s="199"/>
      <c r="EK102" s="199"/>
      <c r="EL102" s="199"/>
      <c r="EM102" s="199"/>
      <c r="EN102" s="199"/>
    </row>
    <row r="103" customFormat="false" ht="15" hidden="false" customHeight="true" outlineLevel="0" collapsed="false">
      <c r="A103" s="183" t="s">
        <v>202</v>
      </c>
      <c r="B103" s="184" t="s">
        <v>121</v>
      </c>
      <c r="C103" s="185" t="n">
        <v>71.11</v>
      </c>
      <c r="D103" s="185" t="n">
        <v>74.44</v>
      </c>
      <c r="E103" s="186" t="n">
        <v>0.81</v>
      </c>
      <c r="F103" s="187" t="n">
        <v>27578.1</v>
      </c>
      <c r="G103" s="188" t="s">
        <v>107</v>
      </c>
      <c r="H103" s="189" t="s">
        <v>116</v>
      </c>
      <c r="I103" s="190" t="n">
        <v>19.8282</v>
      </c>
      <c r="J103" s="191" t="n">
        <v>1.783</v>
      </c>
      <c r="K103" s="192" t="n">
        <v>0.26</v>
      </c>
      <c r="L103" s="192" t="n">
        <v>0.014</v>
      </c>
      <c r="M103" s="192" t="n">
        <v>0.013</v>
      </c>
      <c r="N103" s="192" t="n">
        <v>0.051</v>
      </c>
      <c r="O103" s="192" t="n">
        <v>4.215</v>
      </c>
      <c r="P103" s="193" t="n">
        <v>6.336</v>
      </c>
      <c r="Q103" s="191" t="n">
        <v>0.62</v>
      </c>
      <c r="R103" s="192" t="n">
        <v>0.27</v>
      </c>
      <c r="S103" s="192" t="n">
        <v>0.067</v>
      </c>
      <c r="T103" s="192" t="n">
        <v>0.023</v>
      </c>
      <c r="U103" s="192" t="n">
        <v>0.051</v>
      </c>
      <c r="V103" s="192" t="n">
        <v>3.97</v>
      </c>
      <c r="W103" s="194" t="n">
        <v>5.001</v>
      </c>
      <c r="X103" s="191" t="n">
        <v>1.783</v>
      </c>
      <c r="Y103" s="192" t="n">
        <v>1.575</v>
      </c>
      <c r="Z103" s="192" t="n">
        <v>0.209</v>
      </c>
      <c r="AA103" s="192" t="n">
        <v>0.046</v>
      </c>
      <c r="AB103" s="192" t="n">
        <v>0.051</v>
      </c>
      <c r="AC103" s="195" t="n">
        <v>3.663</v>
      </c>
      <c r="AD103" s="196" t="n">
        <v>-1.338</v>
      </c>
      <c r="AE103" s="197" t="n">
        <v>1.554</v>
      </c>
      <c r="AF103" s="198" t="n">
        <v>1.365</v>
      </c>
      <c r="AG103" s="90"/>
      <c r="AH103" s="90"/>
      <c r="AI103" s="90"/>
      <c r="AJ103" s="90"/>
      <c r="AK103" s="90"/>
      <c r="AL103" s="90"/>
      <c r="AM103" s="90"/>
      <c r="AN103" s="90"/>
      <c r="AO103" s="90"/>
      <c r="AP103" s="90"/>
      <c r="AQ103" s="199"/>
      <c r="AR103" s="199"/>
      <c r="AS103" s="199"/>
      <c r="AT103" s="199"/>
      <c r="AU103" s="199"/>
      <c r="AV103" s="199"/>
      <c r="AW103" s="199"/>
      <c r="AX103" s="199"/>
      <c r="AY103" s="199"/>
      <c r="AZ103" s="199"/>
      <c r="BA103" s="199"/>
      <c r="BB103" s="199"/>
      <c r="BC103" s="199"/>
      <c r="BD103" s="199"/>
      <c r="BE103" s="199"/>
      <c r="BF103" s="199"/>
      <c r="BG103" s="199"/>
      <c r="BH103" s="199"/>
      <c r="BI103" s="199"/>
      <c r="BJ103" s="199"/>
      <c r="BK103" s="199"/>
      <c r="BL103" s="199"/>
      <c r="BM103" s="199"/>
      <c r="BN103" s="199"/>
      <c r="BO103" s="199"/>
      <c r="BP103" s="199"/>
      <c r="BQ103" s="199"/>
      <c r="BR103" s="199"/>
      <c r="BS103" s="199"/>
      <c r="BT103" s="199"/>
      <c r="BU103" s="199"/>
      <c r="BV103" s="199"/>
      <c r="BW103" s="199"/>
      <c r="BX103" s="199"/>
      <c r="BY103" s="199"/>
      <c r="BZ103" s="199"/>
      <c r="CA103" s="199"/>
      <c r="CB103" s="199"/>
      <c r="CC103" s="199"/>
      <c r="CD103" s="199"/>
      <c r="CE103" s="199"/>
      <c r="CF103" s="199"/>
      <c r="CG103" s="199"/>
      <c r="CH103" s="199"/>
      <c r="CI103" s="199"/>
      <c r="CJ103" s="199"/>
      <c r="CK103" s="199"/>
      <c r="CL103" s="199"/>
      <c r="CM103" s="199"/>
      <c r="CN103" s="199"/>
      <c r="CO103" s="199"/>
      <c r="CP103" s="199"/>
      <c r="CQ103" s="199"/>
      <c r="CR103" s="199"/>
      <c r="CS103" s="199"/>
      <c r="CT103" s="199"/>
      <c r="CU103" s="199"/>
      <c r="CV103" s="199"/>
      <c r="CW103" s="199"/>
      <c r="CX103" s="199"/>
      <c r="CY103" s="199"/>
      <c r="CZ103" s="199"/>
      <c r="DA103" s="199"/>
      <c r="DB103" s="199"/>
      <c r="DC103" s="199"/>
      <c r="DD103" s="199"/>
      <c r="DE103" s="199"/>
      <c r="DF103" s="199"/>
      <c r="DG103" s="199"/>
      <c r="DH103" s="199"/>
      <c r="DI103" s="199"/>
      <c r="DJ103" s="199"/>
      <c r="DK103" s="199"/>
      <c r="DL103" s="199"/>
      <c r="DM103" s="199"/>
      <c r="DN103" s="199"/>
      <c r="DO103" s="199"/>
      <c r="DP103" s="199"/>
      <c r="DQ103" s="199"/>
      <c r="DR103" s="199"/>
      <c r="DS103" s="199"/>
      <c r="DT103" s="199"/>
      <c r="DU103" s="199"/>
      <c r="DV103" s="199"/>
      <c r="DW103" s="199"/>
      <c r="DX103" s="199"/>
      <c r="DY103" s="199"/>
      <c r="DZ103" s="199"/>
      <c r="EA103" s="199"/>
      <c r="EB103" s="199"/>
      <c r="EC103" s="199"/>
      <c r="ED103" s="199"/>
      <c r="EE103" s="199"/>
      <c r="EF103" s="199"/>
      <c r="EG103" s="199"/>
      <c r="EH103" s="199"/>
      <c r="EI103" s="199"/>
      <c r="EJ103" s="199"/>
      <c r="EK103" s="199"/>
      <c r="EL103" s="199"/>
      <c r="EM103" s="199"/>
      <c r="EN103" s="199"/>
    </row>
    <row r="104" customFormat="false" ht="15" hidden="false" customHeight="true" outlineLevel="0" collapsed="false">
      <c r="A104" s="183" t="s">
        <v>203</v>
      </c>
      <c r="B104" s="184" t="s">
        <v>121</v>
      </c>
      <c r="C104" s="185" t="n">
        <v>62.17</v>
      </c>
      <c r="D104" s="185" t="n">
        <v>62.06</v>
      </c>
      <c r="E104" s="186" t="n">
        <v>0.6</v>
      </c>
      <c r="F104" s="187" t="n">
        <v>5571</v>
      </c>
      <c r="G104" s="188" t="s">
        <v>103</v>
      </c>
      <c r="H104" s="189" t="s">
        <v>112</v>
      </c>
      <c r="I104" s="190" t="n">
        <v>56.203</v>
      </c>
      <c r="J104" s="191" t="n">
        <v>0.138</v>
      </c>
      <c r="K104" s="192" t="n">
        <v>0.189</v>
      </c>
      <c r="L104" s="192" t="n">
        <v>0.185</v>
      </c>
      <c r="M104" s="192" t="n">
        <v>0.019</v>
      </c>
      <c r="N104" s="192" t="n">
        <v>0.039</v>
      </c>
      <c r="O104" s="192" t="n">
        <v>0.13</v>
      </c>
      <c r="P104" s="193" t="n">
        <v>0.698</v>
      </c>
      <c r="Q104" s="191" t="n">
        <v>0.192</v>
      </c>
      <c r="R104" s="192" t="n">
        <v>0.188</v>
      </c>
      <c r="S104" s="192" t="n">
        <v>0.202</v>
      </c>
      <c r="T104" s="192" t="n">
        <v>0.02</v>
      </c>
      <c r="U104" s="192" t="n">
        <v>0.039</v>
      </c>
      <c r="V104" s="192" t="n">
        <v>0.263</v>
      </c>
      <c r="W104" s="194" t="n">
        <v>0.904</v>
      </c>
      <c r="X104" s="191" t="n">
        <v>0.138</v>
      </c>
      <c r="Y104" s="192" t="n">
        <v>0.189</v>
      </c>
      <c r="Z104" s="192" t="n">
        <v>0.011</v>
      </c>
      <c r="AA104" s="192" t="n">
        <v>0.014</v>
      </c>
      <c r="AB104" s="192" t="n">
        <v>0.039</v>
      </c>
      <c r="AC104" s="195" t="n">
        <v>0.39</v>
      </c>
      <c r="AD104" s="196" t="n">
        <v>-0.514</v>
      </c>
      <c r="AE104" s="197" t="n">
        <v>0.281</v>
      </c>
      <c r="AF104" s="198" t="n">
        <v>2.318</v>
      </c>
      <c r="AG104" s="90"/>
      <c r="AH104" s="90"/>
      <c r="AI104" s="90"/>
      <c r="AJ104" s="90"/>
      <c r="AK104" s="90"/>
      <c r="AL104" s="90"/>
      <c r="AM104" s="90"/>
      <c r="AN104" s="90"/>
      <c r="AO104" s="90"/>
      <c r="AP104" s="90"/>
      <c r="AQ104" s="199"/>
      <c r="AR104" s="199"/>
      <c r="AS104" s="199"/>
      <c r="AT104" s="199"/>
      <c r="AU104" s="199"/>
      <c r="AV104" s="199"/>
      <c r="AW104" s="199"/>
      <c r="AX104" s="199"/>
      <c r="AY104" s="199"/>
      <c r="AZ104" s="199"/>
      <c r="BA104" s="199"/>
      <c r="BB104" s="199"/>
      <c r="BC104" s="199"/>
      <c r="BD104" s="199"/>
      <c r="BE104" s="199"/>
      <c r="BF104" s="199"/>
      <c r="BG104" s="199"/>
      <c r="BH104" s="199"/>
      <c r="BI104" s="199"/>
      <c r="BJ104" s="199"/>
      <c r="BK104" s="199"/>
      <c r="BL104" s="199"/>
      <c r="BM104" s="199"/>
      <c r="BN104" s="199"/>
      <c r="BO104" s="199"/>
      <c r="BP104" s="199"/>
      <c r="BQ104" s="199"/>
      <c r="BR104" s="199"/>
      <c r="BS104" s="199"/>
      <c r="BT104" s="199"/>
      <c r="BU104" s="199"/>
      <c r="BV104" s="199"/>
      <c r="BW104" s="199"/>
      <c r="BX104" s="199"/>
      <c r="BY104" s="199"/>
      <c r="BZ104" s="199"/>
      <c r="CA104" s="199"/>
      <c r="CB104" s="199"/>
      <c r="CC104" s="199"/>
      <c r="CD104" s="199"/>
      <c r="CE104" s="199"/>
      <c r="CF104" s="199"/>
      <c r="CG104" s="199"/>
      <c r="CH104" s="199"/>
      <c r="CI104" s="199"/>
      <c r="CJ104" s="199"/>
      <c r="CK104" s="199"/>
      <c r="CL104" s="199"/>
      <c r="CM104" s="199"/>
      <c r="CN104" s="199"/>
      <c r="CO104" s="199"/>
      <c r="CP104" s="199"/>
      <c r="CQ104" s="199"/>
      <c r="CR104" s="199"/>
      <c r="CS104" s="199"/>
      <c r="CT104" s="199"/>
      <c r="CU104" s="199"/>
      <c r="CV104" s="199"/>
      <c r="CW104" s="199"/>
      <c r="CX104" s="199"/>
      <c r="CY104" s="199"/>
      <c r="CZ104" s="199"/>
      <c r="DA104" s="199"/>
      <c r="DB104" s="199"/>
      <c r="DC104" s="199"/>
      <c r="DD104" s="199"/>
      <c r="DE104" s="199"/>
      <c r="DF104" s="199"/>
      <c r="DG104" s="199"/>
      <c r="DH104" s="199"/>
      <c r="DI104" s="199"/>
      <c r="DJ104" s="199"/>
      <c r="DK104" s="199"/>
      <c r="DL104" s="199"/>
      <c r="DM104" s="199"/>
      <c r="DN104" s="199"/>
      <c r="DO104" s="199"/>
      <c r="DP104" s="199"/>
      <c r="DQ104" s="199"/>
      <c r="DR104" s="199"/>
      <c r="DS104" s="199"/>
      <c r="DT104" s="199"/>
      <c r="DU104" s="199"/>
      <c r="DV104" s="199"/>
      <c r="DW104" s="199"/>
      <c r="DX104" s="199"/>
      <c r="DY104" s="199"/>
      <c r="DZ104" s="199"/>
      <c r="EA104" s="199"/>
      <c r="EB104" s="199"/>
      <c r="EC104" s="199"/>
      <c r="ED104" s="199"/>
      <c r="EE104" s="199"/>
      <c r="EF104" s="199"/>
      <c r="EG104" s="199"/>
      <c r="EH104" s="199"/>
      <c r="EI104" s="199"/>
      <c r="EJ104" s="199"/>
      <c r="EK104" s="199"/>
      <c r="EL104" s="199"/>
      <c r="EM104" s="199"/>
      <c r="EN104" s="199"/>
    </row>
    <row r="105" customFormat="false" ht="15" hidden="false" customHeight="true" outlineLevel="0" collapsed="false">
      <c r="A105" s="183" t="s">
        <v>204</v>
      </c>
      <c r="B105" s="184" t="s">
        <v>121</v>
      </c>
      <c r="C105" s="185"/>
      <c r="D105" s="185" t="n">
        <v>73.58</v>
      </c>
      <c r="E105" s="186"/>
      <c r="F105" s="187"/>
      <c r="G105" s="188" t="s">
        <v>104</v>
      </c>
      <c r="H105" s="189" t="s">
        <v>112</v>
      </c>
      <c r="I105" s="190" t="n">
        <v>26.2446</v>
      </c>
      <c r="J105" s="191" t="n">
        <v>0.158</v>
      </c>
      <c r="K105" s="192" t="n">
        <v>0.008</v>
      </c>
      <c r="L105" s="192" t="n">
        <v>0.135</v>
      </c>
      <c r="M105" s="192" t="n">
        <v>0.019</v>
      </c>
      <c r="N105" s="192" t="n">
        <v>0.044</v>
      </c>
      <c r="O105" s="192" t="n">
        <v>0.83</v>
      </c>
      <c r="P105" s="193" t="n">
        <v>1.194</v>
      </c>
      <c r="Q105" s="191" t="n">
        <v>0.177</v>
      </c>
      <c r="R105" s="192" t="n">
        <v>0.008</v>
      </c>
      <c r="S105" s="192" t="n">
        <v>0.138</v>
      </c>
      <c r="T105" s="192" t="n">
        <v>0.013</v>
      </c>
      <c r="U105" s="192" t="n">
        <v>0.044</v>
      </c>
      <c r="V105" s="192" t="n">
        <v>0.827</v>
      </c>
      <c r="W105" s="194" t="n">
        <v>1.208</v>
      </c>
      <c r="X105" s="191" t="n">
        <v>0.158</v>
      </c>
      <c r="Y105" s="192" t="n">
        <v>0.008</v>
      </c>
      <c r="Z105" s="192" t="n">
        <v>0.221</v>
      </c>
      <c r="AA105" s="192" t="n">
        <v>0.089</v>
      </c>
      <c r="AB105" s="192" t="n">
        <v>0.044</v>
      </c>
      <c r="AC105" s="195" t="n">
        <v>0.52</v>
      </c>
      <c r="AD105" s="196" t="n">
        <v>-0.688</v>
      </c>
      <c r="AE105" s="197" t="n">
        <v>0.375</v>
      </c>
      <c r="AF105" s="198" t="n">
        <v>2.323</v>
      </c>
      <c r="AG105" s="90"/>
      <c r="AH105" s="90"/>
      <c r="AI105" s="90"/>
      <c r="AJ105" s="90"/>
      <c r="AK105" s="90"/>
      <c r="AL105" s="90"/>
      <c r="AM105" s="90"/>
      <c r="AN105" s="90"/>
      <c r="AO105" s="90"/>
      <c r="AP105" s="90"/>
      <c r="AQ105" s="199"/>
      <c r="AR105" s="199"/>
      <c r="AS105" s="199"/>
      <c r="AT105" s="199"/>
      <c r="AU105" s="199"/>
      <c r="AV105" s="199"/>
      <c r="AW105" s="199"/>
      <c r="AX105" s="199"/>
      <c r="AY105" s="199"/>
      <c r="AZ105" s="199"/>
      <c r="BA105" s="199"/>
      <c r="BB105" s="199"/>
      <c r="BC105" s="199"/>
      <c r="BD105" s="199"/>
      <c r="BE105" s="199"/>
      <c r="BF105" s="199"/>
      <c r="BG105" s="199"/>
      <c r="BH105" s="199"/>
      <c r="BI105" s="199"/>
      <c r="BJ105" s="199"/>
      <c r="BK105" s="199"/>
      <c r="BL105" s="199"/>
      <c r="BM105" s="199"/>
      <c r="BN105" s="199"/>
      <c r="BO105" s="199"/>
      <c r="BP105" s="199"/>
      <c r="BQ105" s="199"/>
      <c r="BR105" s="199"/>
      <c r="BS105" s="199"/>
      <c r="BT105" s="199"/>
      <c r="BU105" s="199"/>
      <c r="BV105" s="199"/>
      <c r="BW105" s="199"/>
      <c r="BX105" s="199"/>
      <c r="BY105" s="199"/>
      <c r="BZ105" s="199"/>
      <c r="CA105" s="199"/>
      <c r="CB105" s="199"/>
      <c r="CC105" s="199"/>
      <c r="CD105" s="199"/>
      <c r="CE105" s="199"/>
      <c r="CF105" s="199"/>
      <c r="CG105" s="199"/>
      <c r="CH105" s="199"/>
      <c r="CI105" s="199"/>
      <c r="CJ105" s="199"/>
      <c r="CK105" s="199"/>
      <c r="CL105" s="199"/>
      <c r="CM105" s="199"/>
      <c r="CN105" s="199"/>
      <c r="CO105" s="199"/>
      <c r="CP105" s="199"/>
      <c r="CQ105" s="199"/>
      <c r="CR105" s="199"/>
      <c r="CS105" s="199"/>
      <c r="CT105" s="199"/>
      <c r="CU105" s="199"/>
      <c r="CV105" s="199"/>
      <c r="CW105" s="199"/>
      <c r="CX105" s="199"/>
      <c r="CY105" s="199"/>
      <c r="CZ105" s="199"/>
      <c r="DA105" s="199"/>
      <c r="DB105" s="199"/>
      <c r="DC105" s="199"/>
      <c r="DD105" s="199"/>
      <c r="DE105" s="199"/>
      <c r="DF105" s="199"/>
      <c r="DG105" s="199"/>
      <c r="DH105" s="199"/>
      <c r="DI105" s="199"/>
      <c r="DJ105" s="199"/>
      <c r="DK105" s="199"/>
      <c r="DL105" s="199"/>
      <c r="DM105" s="199"/>
      <c r="DN105" s="199"/>
      <c r="DO105" s="199"/>
      <c r="DP105" s="199"/>
      <c r="DQ105" s="199"/>
      <c r="DR105" s="199"/>
      <c r="DS105" s="199"/>
      <c r="DT105" s="199"/>
      <c r="DU105" s="199"/>
      <c r="DV105" s="199"/>
      <c r="DW105" s="199"/>
      <c r="DX105" s="199"/>
      <c r="DY105" s="199"/>
      <c r="DZ105" s="199"/>
      <c r="EA105" s="199"/>
      <c r="EB105" s="199"/>
      <c r="EC105" s="199"/>
      <c r="ED105" s="199"/>
      <c r="EE105" s="199"/>
      <c r="EF105" s="199"/>
      <c r="EG105" s="199"/>
      <c r="EH105" s="199"/>
      <c r="EI105" s="199"/>
      <c r="EJ105" s="199"/>
      <c r="EK105" s="199"/>
      <c r="EL105" s="199"/>
      <c r="EM105" s="199"/>
      <c r="EN105" s="199"/>
    </row>
    <row r="106" customFormat="false" ht="15" hidden="false" customHeight="true" outlineLevel="0" collapsed="false">
      <c r="A106" s="183" t="s">
        <v>205</v>
      </c>
      <c r="B106" s="184" t="s">
        <v>121</v>
      </c>
      <c r="C106" s="185" t="n">
        <v>77.33</v>
      </c>
      <c r="D106" s="185" t="n">
        <v>82.68</v>
      </c>
      <c r="E106" s="186" t="n">
        <v>0.92</v>
      </c>
      <c r="F106" s="187" t="n">
        <v>47379.5</v>
      </c>
      <c r="G106" s="188" t="s">
        <v>104</v>
      </c>
      <c r="H106" s="189" t="s">
        <v>118</v>
      </c>
      <c r="I106" s="190" t="n">
        <v>51.742</v>
      </c>
      <c r="J106" s="191" t="n">
        <v>0.103</v>
      </c>
      <c r="K106" s="192" t="n">
        <v>0.002</v>
      </c>
      <c r="L106" s="192" t="n">
        <v>0.052</v>
      </c>
      <c r="M106" s="192" t="n">
        <v>0.329</v>
      </c>
      <c r="N106" s="192" t="n">
        <v>0.054</v>
      </c>
      <c r="O106" s="192" t="n">
        <v>3.737</v>
      </c>
      <c r="P106" s="193" t="n">
        <v>4.276</v>
      </c>
      <c r="Q106" s="191" t="n">
        <v>0.658</v>
      </c>
      <c r="R106" s="192" t="n">
        <v>0.233</v>
      </c>
      <c r="S106" s="192" t="n">
        <v>0.201</v>
      </c>
      <c r="T106" s="192" t="n">
        <v>0.437</v>
      </c>
      <c r="U106" s="192" t="n">
        <v>0.054</v>
      </c>
      <c r="V106" s="192" t="n">
        <v>3.882</v>
      </c>
      <c r="W106" s="194" t="n">
        <v>5.465</v>
      </c>
      <c r="X106" s="191" t="n">
        <v>0.103</v>
      </c>
      <c r="Y106" s="192" t="n">
        <v>0.002</v>
      </c>
      <c r="Z106" s="192" t="n">
        <v>0.09</v>
      </c>
      <c r="AA106" s="192" t="n">
        <v>0.378</v>
      </c>
      <c r="AB106" s="192" t="n">
        <v>0.054</v>
      </c>
      <c r="AC106" s="195" t="n">
        <v>0.626</v>
      </c>
      <c r="AD106" s="196" t="n">
        <v>-4.839</v>
      </c>
      <c r="AE106" s="197" t="n">
        <v>1.698</v>
      </c>
      <c r="AF106" s="198" t="n">
        <v>8.73</v>
      </c>
      <c r="AG106" s="90"/>
      <c r="AH106" s="90"/>
      <c r="AI106" s="90"/>
      <c r="AJ106" s="90"/>
      <c r="AK106" s="90"/>
      <c r="AL106" s="90"/>
      <c r="AM106" s="90"/>
      <c r="AN106" s="90"/>
      <c r="AO106" s="90"/>
      <c r="AP106" s="90"/>
      <c r="AQ106" s="199"/>
      <c r="AR106" s="199"/>
      <c r="AS106" s="199"/>
      <c r="AT106" s="199"/>
      <c r="AU106" s="199"/>
      <c r="AV106" s="199"/>
      <c r="AW106" s="199"/>
      <c r="AX106" s="199"/>
      <c r="AY106" s="199"/>
      <c r="AZ106" s="199"/>
      <c r="BA106" s="199"/>
      <c r="BB106" s="199"/>
      <c r="BC106" s="199"/>
      <c r="BD106" s="199"/>
      <c r="BE106" s="199"/>
      <c r="BF106" s="199"/>
      <c r="BG106" s="199"/>
      <c r="BH106" s="199"/>
      <c r="BI106" s="199"/>
      <c r="BJ106" s="199"/>
      <c r="BK106" s="199"/>
      <c r="BL106" s="199"/>
      <c r="BM106" s="199"/>
      <c r="BN106" s="199"/>
      <c r="BO106" s="199"/>
      <c r="BP106" s="199"/>
      <c r="BQ106" s="199"/>
      <c r="BR106" s="199"/>
      <c r="BS106" s="199"/>
      <c r="BT106" s="199"/>
      <c r="BU106" s="199"/>
      <c r="BV106" s="199"/>
      <c r="BW106" s="199"/>
      <c r="BX106" s="199"/>
      <c r="BY106" s="199"/>
      <c r="BZ106" s="199"/>
      <c r="CA106" s="199"/>
      <c r="CB106" s="199"/>
      <c r="CC106" s="199"/>
      <c r="CD106" s="199"/>
      <c r="CE106" s="199"/>
      <c r="CF106" s="199"/>
      <c r="CG106" s="199"/>
      <c r="CH106" s="199"/>
      <c r="CI106" s="199"/>
      <c r="CJ106" s="199"/>
      <c r="CK106" s="199"/>
      <c r="CL106" s="199"/>
      <c r="CM106" s="199"/>
      <c r="CN106" s="199"/>
      <c r="CO106" s="199"/>
      <c r="CP106" s="199"/>
      <c r="CQ106" s="199"/>
      <c r="CR106" s="199"/>
      <c r="CS106" s="199"/>
      <c r="CT106" s="199"/>
      <c r="CU106" s="199"/>
      <c r="CV106" s="199"/>
      <c r="CW106" s="199"/>
      <c r="CX106" s="199"/>
      <c r="CY106" s="199"/>
      <c r="CZ106" s="199"/>
      <c r="DA106" s="199"/>
      <c r="DB106" s="199"/>
      <c r="DC106" s="199"/>
      <c r="DD106" s="199"/>
      <c r="DE106" s="199"/>
      <c r="DF106" s="199"/>
      <c r="DG106" s="199"/>
      <c r="DH106" s="199"/>
      <c r="DI106" s="199"/>
      <c r="DJ106" s="199"/>
      <c r="DK106" s="199"/>
      <c r="DL106" s="199"/>
      <c r="DM106" s="199"/>
      <c r="DN106" s="199"/>
      <c r="DO106" s="199"/>
      <c r="DP106" s="199"/>
      <c r="DQ106" s="199"/>
      <c r="DR106" s="199"/>
      <c r="DS106" s="199"/>
      <c r="DT106" s="199"/>
      <c r="DU106" s="199"/>
      <c r="DV106" s="199"/>
      <c r="DW106" s="199"/>
      <c r="DX106" s="199"/>
      <c r="DY106" s="199"/>
      <c r="DZ106" s="199"/>
      <c r="EA106" s="199"/>
      <c r="EB106" s="199"/>
      <c r="EC106" s="199"/>
      <c r="ED106" s="199"/>
      <c r="EE106" s="199"/>
      <c r="EF106" s="199"/>
      <c r="EG106" s="199"/>
      <c r="EH106" s="199"/>
      <c r="EI106" s="199"/>
      <c r="EJ106" s="199"/>
      <c r="EK106" s="199"/>
      <c r="EL106" s="199"/>
      <c r="EM106" s="199"/>
      <c r="EN106" s="199"/>
    </row>
    <row r="107" customFormat="false" ht="15" hidden="false" customHeight="true" outlineLevel="0" collapsed="false">
      <c r="A107" s="183" t="s">
        <v>206</v>
      </c>
      <c r="B107" s="184" t="s">
        <v>121</v>
      </c>
      <c r="C107" s="185" t="n">
        <v>63.76</v>
      </c>
      <c r="D107" s="185" t="n">
        <v>80.26</v>
      </c>
      <c r="E107" s="186" t="n">
        <v>0.83</v>
      </c>
      <c r="F107" s="187" t="n">
        <v>41745.3</v>
      </c>
      <c r="G107" s="188" t="s">
        <v>107</v>
      </c>
      <c r="H107" s="189" t="s">
        <v>118</v>
      </c>
      <c r="I107" s="190" t="n">
        <v>4.34938</v>
      </c>
      <c r="J107" s="191" t="n">
        <v>0.022</v>
      </c>
      <c r="K107" s="192" t="n">
        <v>0.005</v>
      </c>
      <c r="L107" s="192" t="n">
        <v>0.002</v>
      </c>
      <c r="M107" s="192" t="n">
        <v>0.022</v>
      </c>
      <c r="N107" s="192" t="n">
        <v>0.207</v>
      </c>
      <c r="O107" s="192" t="n">
        <v>8.333</v>
      </c>
      <c r="P107" s="193" t="n">
        <v>8.591</v>
      </c>
      <c r="Q107" s="191" t="n">
        <v>0.577</v>
      </c>
      <c r="R107" s="192" t="n">
        <v>0.236</v>
      </c>
      <c r="S107" s="192" t="n">
        <v>0.121</v>
      </c>
      <c r="T107" s="192" t="n">
        <v>0.747</v>
      </c>
      <c r="U107" s="192" t="n">
        <v>0.207</v>
      </c>
      <c r="V107" s="192" t="n">
        <v>6.944</v>
      </c>
      <c r="W107" s="194" t="n">
        <v>8.832</v>
      </c>
      <c r="X107" s="191" t="n">
        <v>0.022</v>
      </c>
      <c r="Y107" s="192" t="n">
        <v>0.005</v>
      </c>
      <c r="Z107" s="192" t="n">
        <v>0.003</v>
      </c>
      <c r="AA107" s="192" t="n">
        <v>0.276</v>
      </c>
      <c r="AB107" s="192" t="n">
        <v>0.207</v>
      </c>
      <c r="AC107" s="195" t="n">
        <v>0.513</v>
      </c>
      <c r="AD107" s="196" t="n">
        <v>-8.319</v>
      </c>
      <c r="AE107" s="197" t="n">
        <v>2.745</v>
      </c>
      <c r="AF107" s="198" t="n">
        <v>17.216</v>
      </c>
      <c r="AG107" s="90"/>
      <c r="AH107" s="90"/>
      <c r="AI107" s="90"/>
      <c r="AJ107" s="90"/>
      <c r="AK107" s="90"/>
      <c r="AL107" s="90"/>
      <c r="AM107" s="90"/>
      <c r="AN107" s="90"/>
      <c r="AO107" s="90"/>
      <c r="AP107" s="90"/>
      <c r="AQ107" s="199"/>
      <c r="AR107" s="199"/>
      <c r="AS107" s="199"/>
      <c r="AT107" s="199"/>
      <c r="AU107" s="199"/>
      <c r="AV107" s="199"/>
      <c r="AW107" s="199"/>
      <c r="AX107" s="199"/>
      <c r="AY107" s="199"/>
      <c r="AZ107" s="199"/>
      <c r="BA107" s="199"/>
      <c r="BB107" s="199"/>
      <c r="BC107" s="199"/>
      <c r="BD107" s="199"/>
      <c r="BE107" s="199"/>
      <c r="BF107" s="199"/>
      <c r="BG107" s="199"/>
      <c r="BH107" s="199"/>
      <c r="BI107" s="199"/>
      <c r="BJ107" s="199"/>
      <c r="BK107" s="199"/>
      <c r="BL107" s="199"/>
      <c r="BM107" s="199"/>
      <c r="BN107" s="199"/>
      <c r="BO107" s="199"/>
      <c r="BP107" s="199"/>
      <c r="BQ107" s="199"/>
      <c r="BR107" s="199"/>
      <c r="BS107" s="199"/>
      <c r="BT107" s="199"/>
      <c r="BU107" s="199"/>
      <c r="BV107" s="199"/>
      <c r="BW107" s="199"/>
      <c r="BX107" s="199"/>
      <c r="BY107" s="199"/>
      <c r="BZ107" s="199"/>
      <c r="CA107" s="199"/>
      <c r="CB107" s="199"/>
      <c r="CC107" s="199"/>
      <c r="CD107" s="199"/>
      <c r="CE107" s="199"/>
      <c r="CF107" s="199"/>
      <c r="CG107" s="199"/>
      <c r="CH107" s="199"/>
      <c r="CI107" s="199"/>
      <c r="CJ107" s="199"/>
      <c r="CK107" s="199"/>
      <c r="CL107" s="199"/>
      <c r="CM107" s="199"/>
      <c r="CN107" s="199"/>
      <c r="CO107" s="199"/>
      <c r="CP107" s="199"/>
      <c r="CQ107" s="199"/>
      <c r="CR107" s="199"/>
      <c r="CS107" s="199"/>
      <c r="CT107" s="199"/>
      <c r="CU107" s="199"/>
      <c r="CV107" s="199"/>
      <c r="CW107" s="199"/>
      <c r="CX107" s="199"/>
      <c r="CY107" s="199"/>
      <c r="CZ107" s="199"/>
      <c r="DA107" s="199"/>
      <c r="DB107" s="199"/>
      <c r="DC107" s="199"/>
      <c r="DD107" s="199"/>
      <c r="DE107" s="199"/>
      <c r="DF107" s="199"/>
      <c r="DG107" s="199"/>
      <c r="DH107" s="199"/>
      <c r="DI107" s="199"/>
      <c r="DJ107" s="199"/>
      <c r="DK107" s="199"/>
      <c r="DL107" s="199"/>
      <c r="DM107" s="199"/>
      <c r="DN107" s="199"/>
      <c r="DO107" s="199"/>
      <c r="DP107" s="199"/>
      <c r="DQ107" s="199"/>
      <c r="DR107" s="199"/>
      <c r="DS107" s="199"/>
      <c r="DT107" s="199"/>
      <c r="DU107" s="199"/>
      <c r="DV107" s="199"/>
      <c r="DW107" s="199"/>
      <c r="DX107" s="199"/>
      <c r="DY107" s="199"/>
      <c r="DZ107" s="199"/>
      <c r="EA107" s="199"/>
      <c r="EB107" s="199"/>
      <c r="EC107" s="199"/>
      <c r="ED107" s="199"/>
      <c r="EE107" s="199"/>
      <c r="EF107" s="199"/>
      <c r="EG107" s="199"/>
      <c r="EH107" s="199"/>
      <c r="EI107" s="199"/>
      <c r="EJ107" s="199"/>
      <c r="EK107" s="199"/>
      <c r="EL107" s="199"/>
      <c r="EM107" s="199"/>
      <c r="EN107" s="199"/>
    </row>
    <row r="108" customFormat="false" ht="15" hidden="false" customHeight="true" outlineLevel="0" collapsed="false">
      <c r="A108" s="183" t="s">
        <v>207</v>
      </c>
      <c r="B108" s="184" t="s">
        <v>121</v>
      </c>
      <c r="C108" s="185" t="n">
        <v>74.19</v>
      </c>
      <c r="D108" s="185" t="n">
        <v>72.05</v>
      </c>
      <c r="E108" s="186" t="n">
        <v>0.69</v>
      </c>
      <c r="F108" s="187" t="n">
        <v>5422.19</v>
      </c>
      <c r="G108" s="188" t="s">
        <v>107</v>
      </c>
      <c r="H108" s="189" t="s">
        <v>112</v>
      </c>
      <c r="I108" s="190" t="n">
        <v>6.83961</v>
      </c>
      <c r="J108" s="191" t="n">
        <v>0.385</v>
      </c>
      <c r="K108" s="192" t="n">
        <v>0.239</v>
      </c>
      <c r="L108" s="192" t="n">
        <v>0.006</v>
      </c>
      <c r="M108" s="192" t="n">
        <v>0</v>
      </c>
      <c r="N108" s="192" t="n">
        <v>0.091</v>
      </c>
      <c r="O108" s="192" t="n">
        <v>0.493</v>
      </c>
      <c r="P108" s="193" t="n">
        <v>1.214</v>
      </c>
      <c r="Q108" s="191" t="n">
        <v>0.46</v>
      </c>
      <c r="R108" s="192" t="n">
        <v>0.223</v>
      </c>
      <c r="S108" s="192" t="n">
        <v>0.032</v>
      </c>
      <c r="T108" s="192" t="n">
        <v>0.004</v>
      </c>
      <c r="U108" s="192" t="n">
        <v>0.091</v>
      </c>
      <c r="V108" s="192" t="n">
        <v>0.997</v>
      </c>
      <c r="W108" s="194" t="n">
        <v>1.806</v>
      </c>
      <c r="X108" s="191" t="n">
        <v>0.385</v>
      </c>
      <c r="Y108" s="192" t="n">
        <v>0.505</v>
      </c>
      <c r="Z108" s="192" t="n">
        <v>0.101</v>
      </c>
      <c r="AA108" s="192" t="n">
        <v>0.043</v>
      </c>
      <c r="AB108" s="192" t="n">
        <v>0.091</v>
      </c>
      <c r="AC108" s="195" t="n">
        <v>1.125</v>
      </c>
      <c r="AD108" s="196" t="n">
        <v>-0.681</v>
      </c>
      <c r="AE108" s="197" t="n">
        <v>0.561</v>
      </c>
      <c r="AF108" s="198" t="n">
        <v>1.605</v>
      </c>
      <c r="AG108" s="90"/>
      <c r="AH108" s="90"/>
      <c r="AI108" s="90"/>
      <c r="AJ108" s="90"/>
      <c r="AK108" s="90"/>
      <c r="AL108" s="90"/>
      <c r="AM108" s="90"/>
      <c r="AN108" s="90"/>
      <c r="AO108" s="90"/>
      <c r="AP108" s="90"/>
      <c r="AQ108" s="199"/>
      <c r="AR108" s="199"/>
      <c r="AS108" s="199"/>
      <c r="AT108" s="199"/>
      <c r="AU108" s="199"/>
      <c r="AV108" s="199"/>
      <c r="AW108" s="199"/>
      <c r="AX108" s="199"/>
      <c r="AY108" s="199"/>
      <c r="AZ108" s="199"/>
      <c r="BA108" s="199"/>
      <c r="BB108" s="199"/>
      <c r="BC108" s="199"/>
      <c r="BD108" s="199"/>
      <c r="BE108" s="199"/>
      <c r="BF108" s="199"/>
      <c r="BG108" s="199"/>
      <c r="BH108" s="199"/>
      <c r="BI108" s="199"/>
      <c r="BJ108" s="199"/>
      <c r="BK108" s="199"/>
      <c r="BL108" s="199"/>
      <c r="BM108" s="199"/>
      <c r="BN108" s="199"/>
      <c r="BO108" s="199"/>
      <c r="BP108" s="199"/>
      <c r="BQ108" s="199"/>
      <c r="BR108" s="199"/>
      <c r="BS108" s="199"/>
      <c r="BT108" s="199"/>
      <c r="BU108" s="199"/>
      <c r="BV108" s="199"/>
      <c r="BW108" s="199"/>
      <c r="BX108" s="199"/>
      <c r="BY108" s="199"/>
      <c r="BZ108" s="199"/>
      <c r="CA108" s="199"/>
      <c r="CB108" s="199"/>
      <c r="CC108" s="199"/>
      <c r="CD108" s="199"/>
      <c r="CE108" s="199"/>
      <c r="CF108" s="199"/>
      <c r="CG108" s="199"/>
      <c r="CH108" s="199"/>
      <c r="CI108" s="199"/>
      <c r="CJ108" s="199"/>
      <c r="CK108" s="199"/>
      <c r="CL108" s="199"/>
      <c r="CM108" s="199"/>
      <c r="CN108" s="199"/>
      <c r="CO108" s="199"/>
      <c r="CP108" s="199"/>
      <c r="CQ108" s="199"/>
      <c r="CR108" s="199"/>
      <c r="CS108" s="199"/>
      <c r="CT108" s="199"/>
      <c r="CU108" s="199"/>
      <c r="CV108" s="199"/>
      <c r="CW108" s="199"/>
      <c r="CX108" s="199"/>
      <c r="CY108" s="199"/>
      <c r="CZ108" s="199"/>
      <c r="DA108" s="199"/>
      <c r="DB108" s="199"/>
      <c r="DC108" s="199"/>
      <c r="DD108" s="199"/>
      <c r="DE108" s="199"/>
      <c r="DF108" s="199"/>
      <c r="DG108" s="199"/>
      <c r="DH108" s="199"/>
      <c r="DI108" s="199"/>
      <c r="DJ108" s="199"/>
      <c r="DK108" s="199"/>
      <c r="DL108" s="199"/>
      <c r="DM108" s="199"/>
      <c r="DN108" s="199"/>
      <c r="DO108" s="199"/>
      <c r="DP108" s="199"/>
      <c r="DQ108" s="199"/>
      <c r="DR108" s="199"/>
      <c r="DS108" s="199"/>
      <c r="DT108" s="199"/>
      <c r="DU108" s="199"/>
      <c r="DV108" s="199"/>
      <c r="DW108" s="199"/>
      <c r="DX108" s="199"/>
      <c r="DY108" s="199"/>
      <c r="DZ108" s="199"/>
      <c r="EA108" s="199"/>
      <c r="EB108" s="199"/>
      <c r="EC108" s="199"/>
      <c r="ED108" s="199"/>
      <c r="EE108" s="199"/>
      <c r="EF108" s="199"/>
      <c r="EG108" s="199"/>
      <c r="EH108" s="199"/>
      <c r="EI108" s="199"/>
      <c r="EJ108" s="199"/>
      <c r="EK108" s="199"/>
      <c r="EL108" s="199"/>
      <c r="EM108" s="199"/>
      <c r="EN108" s="199"/>
    </row>
    <row r="109" customFormat="false" ht="15" hidden="false" customHeight="true" outlineLevel="0" collapsed="false">
      <c r="A109" s="183" t="s">
        <v>208</v>
      </c>
      <c r="B109" s="184" t="s">
        <v>126</v>
      </c>
      <c r="C109" s="185" t="n">
        <v>62.95</v>
      </c>
      <c r="D109" s="185" t="n">
        <v>69</v>
      </c>
      <c r="E109" s="186" t="n">
        <v>0.62</v>
      </c>
      <c r="F109" s="187" t="n">
        <v>8178.83</v>
      </c>
      <c r="G109" s="188" t="s">
        <v>104</v>
      </c>
      <c r="H109" s="189" t="s">
        <v>114</v>
      </c>
      <c r="I109" s="190" t="n">
        <v>7.73668</v>
      </c>
      <c r="J109" s="191" t="n">
        <v>0.569</v>
      </c>
      <c r="K109" s="192" t="n">
        <v>0.107</v>
      </c>
      <c r="L109" s="192" t="n">
        <v>0.414</v>
      </c>
      <c r="M109" s="192" t="n">
        <v>0.013</v>
      </c>
      <c r="N109" s="192" t="n">
        <v>0.159</v>
      </c>
      <c r="O109" s="192" t="n">
        <v>0.843</v>
      </c>
      <c r="P109" s="193" t="n">
        <v>2.104</v>
      </c>
      <c r="Q109" s="191" t="n">
        <v>0.494</v>
      </c>
      <c r="R109" s="192" t="n">
        <v>0.131</v>
      </c>
      <c r="S109" s="192" t="n">
        <v>0</v>
      </c>
      <c r="T109" s="192" t="n">
        <v>0.024</v>
      </c>
      <c r="U109" s="192" t="n">
        <v>0.159</v>
      </c>
      <c r="V109" s="192" t="n">
        <v>0.315</v>
      </c>
      <c r="W109" s="194" t="n">
        <v>1.122</v>
      </c>
      <c r="X109" s="191" t="n">
        <v>0.569</v>
      </c>
      <c r="Y109" s="192" t="n">
        <v>0.107</v>
      </c>
      <c r="Z109" s="192" t="n">
        <v>0.608</v>
      </c>
      <c r="AA109" s="192" t="n">
        <v>0.028</v>
      </c>
      <c r="AB109" s="192" t="n">
        <v>0.159</v>
      </c>
      <c r="AC109" s="195" t="n">
        <v>1.471</v>
      </c>
      <c r="AD109" s="196" t="n">
        <v>0.349</v>
      </c>
      <c r="AE109" s="197" t="n">
        <v>0.349</v>
      </c>
      <c r="AF109" s="198" t="n">
        <v>0.763</v>
      </c>
      <c r="AG109" s="90"/>
      <c r="AH109" s="90"/>
      <c r="AI109" s="90"/>
      <c r="AJ109" s="90"/>
      <c r="AK109" s="90"/>
      <c r="AL109" s="90"/>
      <c r="AM109" s="90"/>
      <c r="AN109" s="90"/>
      <c r="AO109" s="90"/>
      <c r="AP109" s="90"/>
      <c r="AQ109" s="199"/>
      <c r="AR109" s="199"/>
      <c r="AS109" s="199"/>
      <c r="AT109" s="199"/>
      <c r="AU109" s="199"/>
      <c r="AV109" s="199"/>
      <c r="AW109" s="199"/>
      <c r="AX109" s="199"/>
      <c r="AY109" s="199"/>
      <c r="AZ109" s="199"/>
      <c r="BA109" s="199"/>
      <c r="BB109" s="199"/>
      <c r="BC109" s="199"/>
      <c r="BD109" s="199"/>
      <c r="BE109" s="199"/>
      <c r="BF109" s="199"/>
      <c r="BG109" s="199"/>
      <c r="BH109" s="199"/>
      <c r="BI109" s="199"/>
      <c r="BJ109" s="199"/>
      <c r="BK109" s="199"/>
      <c r="BL109" s="199"/>
      <c r="BM109" s="199"/>
      <c r="BN109" s="199"/>
      <c r="BO109" s="199"/>
      <c r="BP109" s="199"/>
      <c r="BQ109" s="199"/>
      <c r="BR109" s="199"/>
      <c r="BS109" s="199"/>
      <c r="BT109" s="199"/>
      <c r="BU109" s="199"/>
      <c r="BV109" s="199"/>
      <c r="BW109" s="199"/>
      <c r="BX109" s="199"/>
      <c r="BY109" s="199"/>
      <c r="BZ109" s="199"/>
      <c r="CA109" s="199"/>
      <c r="CB109" s="199"/>
      <c r="CC109" s="199"/>
      <c r="CD109" s="199"/>
      <c r="CE109" s="199"/>
      <c r="CF109" s="199"/>
      <c r="CG109" s="199"/>
      <c r="CH109" s="199"/>
      <c r="CI109" s="199"/>
      <c r="CJ109" s="199"/>
      <c r="CK109" s="199"/>
      <c r="CL109" s="199"/>
      <c r="CM109" s="199"/>
      <c r="CN109" s="199"/>
      <c r="CO109" s="199"/>
      <c r="CP109" s="199"/>
      <c r="CQ109" s="199"/>
      <c r="CR109" s="199"/>
      <c r="CS109" s="199"/>
      <c r="CT109" s="199"/>
      <c r="CU109" s="199"/>
      <c r="CV109" s="199"/>
      <c r="CW109" s="199"/>
      <c r="CX109" s="199"/>
      <c r="CY109" s="199"/>
      <c r="CZ109" s="199"/>
      <c r="DA109" s="199"/>
      <c r="DB109" s="199"/>
      <c r="DC109" s="199"/>
      <c r="DD109" s="199"/>
      <c r="DE109" s="199"/>
      <c r="DF109" s="199"/>
      <c r="DG109" s="199"/>
      <c r="DH109" s="199"/>
      <c r="DI109" s="199"/>
      <c r="DJ109" s="199"/>
      <c r="DK109" s="199"/>
      <c r="DL109" s="199"/>
      <c r="DM109" s="199"/>
      <c r="DN109" s="199"/>
      <c r="DO109" s="199"/>
      <c r="DP109" s="199"/>
      <c r="DQ109" s="199"/>
      <c r="DR109" s="199"/>
      <c r="DS109" s="199"/>
      <c r="DT109" s="199"/>
      <c r="DU109" s="199"/>
      <c r="DV109" s="199"/>
      <c r="DW109" s="199"/>
      <c r="DX109" s="199"/>
      <c r="DY109" s="199"/>
      <c r="DZ109" s="199"/>
      <c r="EA109" s="199"/>
      <c r="EB109" s="199"/>
      <c r="EC109" s="199"/>
      <c r="ED109" s="199"/>
      <c r="EE109" s="199"/>
      <c r="EF109" s="199"/>
      <c r="EG109" s="199"/>
      <c r="EH109" s="199"/>
      <c r="EI109" s="199"/>
      <c r="EJ109" s="199"/>
      <c r="EK109" s="199"/>
      <c r="EL109" s="199"/>
      <c r="EM109" s="199"/>
      <c r="EN109" s="199"/>
    </row>
    <row r="110" customFormat="false" ht="15" hidden="false" customHeight="true" outlineLevel="0" collapsed="false">
      <c r="A110" s="183" t="s">
        <v>209</v>
      </c>
      <c r="B110" s="184" t="s">
        <v>121</v>
      </c>
      <c r="C110" s="185" t="n">
        <v>80.99</v>
      </c>
      <c r="D110" s="185" t="n">
        <v>74.58</v>
      </c>
      <c r="E110" s="186" t="n">
        <v>0.87</v>
      </c>
      <c r="F110" s="187" t="n">
        <v>33325</v>
      </c>
      <c r="G110" s="188" t="s">
        <v>106</v>
      </c>
      <c r="H110" s="189" t="s">
        <v>118</v>
      </c>
      <c r="I110" s="190" t="n">
        <v>1.81024</v>
      </c>
      <c r="J110" s="191" t="n">
        <v>1.954</v>
      </c>
      <c r="K110" s="192" t="n">
        <v>0.133</v>
      </c>
      <c r="L110" s="192" t="n">
        <v>5.754</v>
      </c>
      <c r="M110" s="192" t="n">
        <v>0.09</v>
      </c>
      <c r="N110" s="192" t="n">
        <v>0.229</v>
      </c>
      <c r="O110" s="192" t="n">
        <v>1.259</v>
      </c>
      <c r="P110" s="193" t="n">
        <v>9.419</v>
      </c>
      <c r="Q110" s="191" t="n">
        <v>1.257</v>
      </c>
      <c r="R110" s="192" t="n">
        <v>0.159</v>
      </c>
      <c r="S110" s="192" t="n">
        <v>3.956</v>
      </c>
      <c r="T110" s="192" t="n">
        <v>0.216</v>
      </c>
      <c r="U110" s="192" t="n">
        <v>0.229</v>
      </c>
      <c r="V110" s="192" t="n">
        <v>2.226</v>
      </c>
      <c r="W110" s="194" t="n">
        <v>8.044</v>
      </c>
      <c r="X110" s="191" t="n">
        <v>1.954</v>
      </c>
      <c r="Y110" s="192" t="n">
        <v>0.356</v>
      </c>
      <c r="Z110" s="192" t="n">
        <v>4.799</v>
      </c>
      <c r="AA110" s="192" t="n">
        <v>2.211</v>
      </c>
      <c r="AB110" s="192" t="n">
        <v>0.229</v>
      </c>
      <c r="AC110" s="195" t="n">
        <v>9.549</v>
      </c>
      <c r="AD110" s="196" t="n">
        <v>1.505</v>
      </c>
      <c r="AE110" s="197" t="n">
        <v>2.5</v>
      </c>
      <c r="AF110" s="198" t="n">
        <v>0.842</v>
      </c>
      <c r="AG110" s="90"/>
      <c r="AH110" s="90"/>
      <c r="AI110" s="90"/>
      <c r="AJ110" s="90"/>
      <c r="AK110" s="90"/>
      <c r="AL110" s="90"/>
      <c r="AM110" s="90"/>
      <c r="AN110" s="90"/>
      <c r="AO110" s="90"/>
      <c r="AP110" s="90"/>
      <c r="AQ110" s="199"/>
      <c r="AR110" s="199"/>
      <c r="AS110" s="199"/>
      <c r="AT110" s="199"/>
      <c r="AU110" s="199"/>
      <c r="AV110" s="199"/>
      <c r="AW110" s="199"/>
      <c r="AX110" s="199"/>
      <c r="AY110" s="199"/>
      <c r="AZ110" s="199"/>
      <c r="BA110" s="199"/>
      <c r="BB110" s="199"/>
      <c r="BC110" s="199"/>
      <c r="BD110" s="199"/>
      <c r="BE110" s="199"/>
      <c r="BF110" s="199"/>
      <c r="BG110" s="199"/>
      <c r="BH110" s="199"/>
      <c r="BI110" s="199"/>
      <c r="BJ110" s="199"/>
      <c r="BK110" s="199"/>
      <c r="BL110" s="199"/>
      <c r="BM110" s="199"/>
      <c r="BN110" s="199"/>
      <c r="BO110" s="199"/>
      <c r="BP110" s="199"/>
      <c r="BQ110" s="199"/>
      <c r="BR110" s="199"/>
      <c r="BS110" s="199"/>
      <c r="BT110" s="199"/>
      <c r="BU110" s="199"/>
      <c r="BV110" s="199"/>
      <c r="BW110" s="199"/>
      <c r="BX110" s="199"/>
      <c r="BY110" s="199"/>
      <c r="BZ110" s="199"/>
      <c r="CA110" s="199"/>
      <c r="CB110" s="199"/>
      <c r="CC110" s="199"/>
      <c r="CD110" s="199"/>
      <c r="CE110" s="199"/>
      <c r="CF110" s="199"/>
      <c r="CG110" s="199"/>
      <c r="CH110" s="199"/>
      <c r="CI110" s="199"/>
      <c r="CJ110" s="199"/>
      <c r="CK110" s="199"/>
      <c r="CL110" s="199"/>
      <c r="CM110" s="199"/>
      <c r="CN110" s="199"/>
      <c r="CO110" s="199"/>
      <c r="CP110" s="199"/>
      <c r="CQ110" s="199"/>
      <c r="CR110" s="199"/>
      <c r="CS110" s="199"/>
      <c r="CT110" s="199"/>
      <c r="CU110" s="199"/>
      <c r="CV110" s="199"/>
      <c r="CW110" s="199"/>
      <c r="CX110" s="199"/>
      <c r="CY110" s="199"/>
      <c r="CZ110" s="199"/>
      <c r="DA110" s="199"/>
      <c r="DB110" s="199"/>
      <c r="DC110" s="199"/>
      <c r="DD110" s="199"/>
      <c r="DE110" s="199"/>
      <c r="DF110" s="199"/>
      <c r="DG110" s="199"/>
      <c r="DH110" s="199"/>
      <c r="DI110" s="199"/>
      <c r="DJ110" s="199"/>
      <c r="DK110" s="199"/>
      <c r="DL110" s="199"/>
      <c r="DM110" s="199"/>
      <c r="DN110" s="199"/>
      <c r="DO110" s="199"/>
      <c r="DP110" s="199"/>
      <c r="DQ110" s="199"/>
      <c r="DR110" s="199"/>
      <c r="DS110" s="199"/>
      <c r="DT110" s="199"/>
      <c r="DU110" s="199"/>
      <c r="DV110" s="199"/>
      <c r="DW110" s="199"/>
      <c r="DX110" s="199"/>
      <c r="DY110" s="199"/>
      <c r="DZ110" s="199"/>
      <c r="EA110" s="199"/>
      <c r="EB110" s="199"/>
      <c r="EC110" s="199"/>
      <c r="ED110" s="199"/>
      <c r="EE110" s="199"/>
      <c r="EF110" s="199"/>
      <c r="EG110" s="199"/>
      <c r="EH110" s="199"/>
      <c r="EI110" s="199"/>
      <c r="EJ110" s="199"/>
      <c r="EK110" s="199"/>
      <c r="EL110" s="199"/>
      <c r="EM110" s="199"/>
      <c r="EN110" s="199"/>
    </row>
    <row r="111" customFormat="false" ht="15" hidden="false" customHeight="true" outlineLevel="0" collapsed="false">
      <c r="A111" s="183" t="s">
        <v>210</v>
      </c>
      <c r="B111" s="184" t="s">
        <v>121</v>
      </c>
      <c r="C111" s="185" t="n">
        <v>63.89</v>
      </c>
      <c r="D111" s="185" t="n">
        <v>74.42</v>
      </c>
      <c r="E111" s="186" t="n">
        <v>0.74</v>
      </c>
      <c r="F111" s="187"/>
      <c r="G111" s="188" t="s">
        <v>107</v>
      </c>
      <c r="H111" s="189" t="s">
        <v>116</v>
      </c>
      <c r="I111" s="190" t="n">
        <v>5.21904</v>
      </c>
      <c r="J111" s="191" t="n">
        <v>0.153</v>
      </c>
      <c r="K111" s="192" t="n">
        <v>0.04</v>
      </c>
      <c r="L111" s="192" t="n">
        <v>0.002</v>
      </c>
      <c r="M111" s="192" t="n">
        <v>0.007</v>
      </c>
      <c r="N111" s="192" t="n">
        <v>0.038</v>
      </c>
      <c r="O111" s="192" t="n">
        <v>0.672</v>
      </c>
      <c r="P111" s="193" t="n">
        <v>0.912</v>
      </c>
      <c r="Q111" s="191" t="n">
        <v>0.543</v>
      </c>
      <c r="R111" s="192" t="n">
        <v>0.231</v>
      </c>
      <c r="S111" s="192" t="n">
        <v>0.153</v>
      </c>
      <c r="T111" s="192" t="n">
        <v>0.047</v>
      </c>
      <c r="U111" s="192" t="n">
        <v>0.038</v>
      </c>
      <c r="V111" s="192" t="n">
        <v>1.149</v>
      </c>
      <c r="W111" s="194" t="n">
        <v>2.162</v>
      </c>
      <c r="X111" s="191" t="n">
        <v>0.153</v>
      </c>
      <c r="Y111" s="192" t="n">
        <v>0.04</v>
      </c>
      <c r="Z111" s="192" t="n">
        <v>0.052</v>
      </c>
      <c r="AA111" s="192" t="n">
        <v>0.006</v>
      </c>
      <c r="AB111" s="192" t="n">
        <v>0.038</v>
      </c>
      <c r="AC111" s="195" t="n">
        <v>0.289</v>
      </c>
      <c r="AD111" s="196" t="n">
        <v>-1.873</v>
      </c>
      <c r="AE111" s="197" t="n">
        <v>0.672</v>
      </c>
      <c r="AF111" s="198" t="n">
        <v>7.481</v>
      </c>
      <c r="AG111" s="90"/>
      <c r="AH111" s="90"/>
      <c r="AI111" s="90"/>
      <c r="AJ111" s="90"/>
      <c r="AK111" s="90"/>
      <c r="AL111" s="90"/>
      <c r="AM111" s="90"/>
      <c r="AN111" s="90"/>
      <c r="AO111" s="90"/>
      <c r="AP111" s="90"/>
      <c r="AQ111" s="199"/>
      <c r="AR111" s="199"/>
      <c r="AS111" s="199"/>
      <c r="AT111" s="199"/>
      <c r="AU111" s="199"/>
      <c r="AV111" s="199"/>
      <c r="AW111" s="199"/>
      <c r="AX111" s="199"/>
      <c r="AY111" s="199"/>
      <c r="AZ111" s="199"/>
      <c r="BA111" s="199"/>
      <c r="BB111" s="199"/>
      <c r="BC111" s="199"/>
      <c r="BD111" s="199"/>
      <c r="BE111" s="199"/>
      <c r="BF111" s="199"/>
      <c r="BG111" s="199"/>
      <c r="BH111" s="199"/>
      <c r="BI111" s="199"/>
      <c r="BJ111" s="199"/>
      <c r="BK111" s="199"/>
      <c r="BL111" s="199"/>
      <c r="BM111" s="199"/>
      <c r="BN111" s="199"/>
      <c r="BO111" s="199"/>
      <c r="BP111" s="199"/>
      <c r="BQ111" s="199"/>
      <c r="BR111" s="199"/>
      <c r="BS111" s="199"/>
      <c r="BT111" s="199"/>
      <c r="BU111" s="199"/>
      <c r="BV111" s="199"/>
      <c r="BW111" s="199"/>
      <c r="BX111" s="199"/>
      <c r="BY111" s="199"/>
      <c r="BZ111" s="199"/>
      <c r="CA111" s="199"/>
      <c r="CB111" s="199"/>
      <c r="CC111" s="199"/>
      <c r="CD111" s="199"/>
      <c r="CE111" s="199"/>
      <c r="CF111" s="199"/>
      <c r="CG111" s="199"/>
      <c r="CH111" s="199"/>
      <c r="CI111" s="199"/>
      <c r="CJ111" s="199"/>
      <c r="CK111" s="199"/>
      <c r="CL111" s="199"/>
      <c r="CM111" s="199"/>
      <c r="CN111" s="199"/>
      <c r="CO111" s="199"/>
      <c r="CP111" s="199"/>
      <c r="CQ111" s="199"/>
      <c r="CR111" s="199"/>
      <c r="CS111" s="199"/>
      <c r="CT111" s="199"/>
      <c r="CU111" s="199"/>
      <c r="CV111" s="199"/>
      <c r="CW111" s="199"/>
      <c r="CX111" s="199"/>
      <c r="CY111" s="199"/>
      <c r="CZ111" s="199"/>
      <c r="DA111" s="199"/>
      <c r="DB111" s="199"/>
      <c r="DC111" s="199"/>
      <c r="DD111" s="199"/>
      <c r="DE111" s="199"/>
      <c r="DF111" s="199"/>
      <c r="DG111" s="199"/>
      <c r="DH111" s="199"/>
      <c r="DI111" s="199"/>
      <c r="DJ111" s="199"/>
      <c r="DK111" s="199"/>
      <c r="DL111" s="199"/>
      <c r="DM111" s="199"/>
      <c r="DN111" s="199"/>
      <c r="DO111" s="199"/>
      <c r="DP111" s="199"/>
      <c r="DQ111" s="199"/>
      <c r="DR111" s="199"/>
      <c r="DS111" s="199"/>
      <c r="DT111" s="199"/>
      <c r="DU111" s="199"/>
      <c r="DV111" s="199"/>
      <c r="DW111" s="199"/>
      <c r="DX111" s="199"/>
      <c r="DY111" s="199"/>
      <c r="DZ111" s="199"/>
      <c r="EA111" s="199"/>
      <c r="EB111" s="199"/>
      <c r="EC111" s="199"/>
      <c r="ED111" s="199"/>
      <c r="EE111" s="199"/>
      <c r="EF111" s="199"/>
      <c r="EG111" s="199"/>
      <c r="EH111" s="199"/>
      <c r="EI111" s="199"/>
      <c r="EJ111" s="199"/>
      <c r="EK111" s="199"/>
      <c r="EL111" s="199"/>
      <c r="EM111" s="199"/>
      <c r="EN111" s="199"/>
    </row>
    <row r="112" customFormat="false" ht="15" hidden="false" customHeight="true" outlineLevel="0" collapsed="false">
      <c r="A112" s="183" t="s">
        <v>211</v>
      </c>
      <c r="B112" s="184" t="s">
        <v>126</v>
      </c>
      <c r="C112" s="185" t="n">
        <v>55.54</v>
      </c>
      <c r="D112" s="185" t="n">
        <v>53.04</v>
      </c>
      <c r="E112" s="186" t="n">
        <v>0.52</v>
      </c>
      <c r="F112" s="187" t="n">
        <v>2577.19</v>
      </c>
      <c r="G112" s="188" t="s">
        <v>103</v>
      </c>
      <c r="H112" s="189" t="s">
        <v>114</v>
      </c>
      <c r="I112" s="190" t="n">
        <v>2.35608</v>
      </c>
      <c r="J112" s="191" t="n">
        <v>0.109</v>
      </c>
      <c r="K112" s="192" t="n">
        <v>0.276</v>
      </c>
      <c r="L112" s="192" t="n">
        <v>0.358</v>
      </c>
      <c r="M112" s="192" t="n">
        <v>0</v>
      </c>
      <c r="N112" s="192" t="n">
        <v>0.005</v>
      </c>
      <c r="O112" s="192" t="n">
        <v>0.406</v>
      </c>
      <c r="P112" s="193" t="n">
        <v>1.155</v>
      </c>
      <c r="Q112" s="191" t="n">
        <v>0.23</v>
      </c>
      <c r="R112" s="192" t="n">
        <v>0.043</v>
      </c>
      <c r="S112" s="192" t="n">
        <v>0.381</v>
      </c>
      <c r="T112" s="192" t="n">
        <v>0.008</v>
      </c>
      <c r="U112" s="192" t="n">
        <v>0.005</v>
      </c>
      <c r="V112" s="192" t="n">
        <v>0.528</v>
      </c>
      <c r="W112" s="194" t="n">
        <v>1.195</v>
      </c>
      <c r="X112" s="191" t="n">
        <v>0.109</v>
      </c>
      <c r="Y112" s="192" t="n">
        <v>0.64</v>
      </c>
      <c r="Z112" s="192" t="n">
        <v>0.002</v>
      </c>
      <c r="AA112" s="192" t="n">
        <v>0</v>
      </c>
      <c r="AB112" s="192" t="n">
        <v>0.005</v>
      </c>
      <c r="AC112" s="195" t="n">
        <v>0.756</v>
      </c>
      <c r="AD112" s="196" t="n">
        <v>-0.439</v>
      </c>
      <c r="AE112" s="197" t="n">
        <v>0.371</v>
      </c>
      <c r="AF112" s="198" t="n">
        <v>1.581</v>
      </c>
      <c r="AG112" s="90"/>
      <c r="AH112" s="90"/>
      <c r="AI112" s="90"/>
      <c r="AJ112" s="90"/>
      <c r="AK112" s="90"/>
      <c r="AL112" s="90"/>
      <c r="AM112" s="90"/>
      <c r="AN112" s="90"/>
      <c r="AO112" s="90"/>
      <c r="AP112" s="90"/>
      <c r="AQ112" s="199"/>
      <c r="AR112" s="199"/>
      <c r="AS112" s="199"/>
      <c r="AT112" s="199"/>
      <c r="AU112" s="199"/>
      <c r="AV112" s="199"/>
      <c r="AW112" s="199"/>
      <c r="AX112" s="199"/>
      <c r="AY112" s="199"/>
      <c r="AZ112" s="199"/>
      <c r="BA112" s="199"/>
      <c r="BB112" s="199"/>
      <c r="BC112" s="199"/>
      <c r="BD112" s="199"/>
      <c r="BE112" s="199"/>
      <c r="BF112" s="199"/>
      <c r="BG112" s="199"/>
      <c r="BH112" s="199"/>
      <c r="BI112" s="199"/>
      <c r="BJ112" s="199"/>
      <c r="BK112" s="199"/>
      <c r="BL112" s="199"/>
      <c r="BM112" s="199"/>
      <c r="BN112" s="199"/>
      <c r="BO112" s="199"/>
      <c r="BP112" s="199"/>
      <c r="BQ112" s="199"/>
      <c r="BR112" s="199"/>
      <c r="BS112" s="199"/>
      <c r="BT112" s="199"/>
      <c r="BU112" s="199"/>
      <c r="BV112" s="199"/>
      <c r="BW112" s="199"/>
      <c r="BX112" s="199"/>
      <c r="BY112" s="199"/>
      <c r="BZ112" s="199"/>
      <c r="CA112" s="199"/>
      <c r="CB112" s="199"/>
      <c r="CC112" s="199"/>
      <c r="CD112" s="199"/>
      <c r="CE112" s="199"/>
      <c r="CF112" s="199"/>
      <c r="CG112" s="199"/>
      <c r="CH112" s="199"/>
      <c r="CI112" s="199"/>
      <c r="CJ112" s="199"/>
      <c r="CK112" s="199"/>
      <c r="CL112" s="199"/>
      <c r="CM112" s="199"/>
      <c r="CN112" s="199"/>
      <c r="CO112" s="199"/>
      <c r="CP112" s="199"/>
      <c r="CQ112" s="199"/>
      <c r="CR112" s="199"/>
      <c r="CS112" s="199"/>
      <c r="CT112" s="199"/>
      <c r="CU112" s="199"/>
      <c r="CV112" s="199"/>
      <c r="CW112" s="199"/>
      <c r="CX112" s="199"/>
      <c r="CY112" s="199"/>
      <c r="CZ112" s="199"/>
      <c r="DA112" s="199"/>
      <c r="DB112" s="199"/>
      <c r="DC112" s="199"/>
      <c r="DD112" s="199"/>
      <c r="DE112" s="199"/>
      <c r="DF112" s="199"/>
      <c r="DG112" s="199"/>
      <c r="DH112" s="199"/>
      <c r="DI112" s="199"/>
      <c r="DJ112" s="199"/>
      <c r="DK112" s="199"/>
      <c r="DL112" s="199"/>
      <c r="DM112" s="199"/>
      <c r="DN112" s="199"/>
      <c r="DO112" s="199"/>
      <c r="DP112" s="199"/>
      <c r="DQ112" s="199"/>
      <c r="DR112" s="199"/>
      <c r="DS112" s="199"/>
      <c r="DT112" s="199"/>
      <c r="DU112" s="199"/>
      <c r="DV112" s="199"/>
      <c r="DW112" s="199"/>
      <c r="DX112" s="199"/>
      <c r="DY112" s="199"/>
      <c r="DZ112" s="199"/>
      <c r="EA112" s="199"/>
      <c r="EB112" s="199"/>
      <c r="EC112" s="199"/>
      <c r="ED112" s="199"/>
      <c r="EE112" s="199"/>
      <c r="EF112" s="199"/>
      <c r="EG112" s="199"/>
      <c r="EH112" s="199"/>
      <c r="EI112" s="199"/>
      <c r="EJ112" s="199"/>
      <c r="EK112" s="199"/>
      <c r="EL112" s="199"/>
      <c r="EM112" s="199"/>
      <c r="EN112" s="199"/>
    </row>
    <row r="113" customFormat="false" ht="15" hidden="false" customHeight="true" outlineLevel="0" collapsed="false">
      <c r="A113" s="183" t="s">
        <v>212</v>
      </c>
      <c r="B113" s="184" t="s">
        <v>121</v>
      </c>
      <c r="C113" s="185" t="n">
        <v>52.48</v>
      </c>
      <c r="D113" s="185" t="n">
        <v>61.1</v>
      </c>
      <c r="E113" s="186" t="n">
        <v>0.49</v>
      </c>
      <c r="F113" s="187" t="n">
        <v>1503.27</v>
      </c>
      <c r="G113" s="188" t="s">
        <v>103</v>
      </c>
      <c r="H113" s="189" t="s">
        <v>112</v>
      </c>
      <c r="I113" s="190" t="n">
        <v>5.53695</v>
      </c>
      <c r="J113" s="191" t="n">
        <v>0.13</v>
      </c>
      <c r="K113" s="192" t="n">
        <v>0.016</v>
      </c>
      <c r="L113" s="192" t="n">
        <v>0.789</v>
      </c>
      <c r="M113" s="192" t="n">
        <v>0.031</v>
      </c>
      <c r="N113" s="192" t="n">
        <v>0.04</v>
      </c>
      <c r="O113" s="192" t="n">
        <v>0.064</v>
      </c>
      <c r="P113" s="193" t="n">
        <v>1.07</v>
      </c>
      <c r="Q113" s="191" t="n">
        <v>0.199</v>
      </c>
      <c r="R113" s="192" t="n">
        <v>0.034</v>
      </c>
      <c r="S113" s="192" t="n">
        <v>0.788</v>
      </c>
      <c r="T113" s="192" t="n">
        <v>0.068</v>
      </c>
      <c r="U113" s="192" t="n">
        <v>0.04</v>
      </c>
      <c r="V113" s="192" t="n">
        <v>0.065</v>
      </c>
      <c r="W113" s="194" t="n">
        <v>1.194</v>
      </c>
      <c r="X113" s="191" t="n">
        <v>0.13</v>
      </c>
      <c r="Y113" s="192" t="n">
        <v>0.295</v>
      </c>
      <c r="Z113" s="192" t="n">
        <v>1.947</v>
      </c>
      <c r="AA113" s="192" t="n">
        <v>0.242</v>
      </c>
      <c r="AB113" s="192" t="n">
        <v>0.04</v>
      </c>
      <c r="AC113" s="195" t="n">
        <v>2.653</v>
      </c>
      <c r="AD113" s="196" t="n">
        <v>1.459</v>
      </c>
      <c r="AE113" s="197" t="n">
        <v>0.371</v>
      </c>
      <c r="AF113" s="198" t="n">
        <v>0.45</v>
      </c>
      <c r="AG113" s="90"/>
      <c r="AH113" s="90"/>
      <c r="AI113" s="90"/>
      <c r="AJ113" s="90"/>
      <c r="AK113" s="90"/>
      <c r="AL113" s="90"/>
      <c r="AM113" s="90"/>
      <c r="AN113" s="90"/>
      <c r="AO113" s="90"/>
      <c r="AP113" s="90"/>
      <c r="AQ113" s="199"/>
      <c r="AR113" s="199"/>
      <c r="AS113" s="199"/>
      <c r="AT113" s="199"/>
      <c r="AU113" s="199"/>
      <c r="AV113" s="199"/>
      <c r="AW113" s="199"/>
      <c r="AX113" s="199"/>
      <c r="AY113" s="199"/>
      <c r="AZ113" s="199"/>
      <c r="BA113" s="199"/>
      <c r="BB113" s="199"/>
      <c r="BC113" s="199"/>
      <c r="BD113" s="199"/>
      <c r="BE113" s="199"/>
      <c r="BF113" s="199"/>
      <c r="BG113" s="199"/>
      <c r="BH113" s="199"/>
      <c r="BI113" s="199"/>
      <c r="BJ113" s="199"/>
      <c r="BK113" s="199"/>
      <c r="BL113" s="199"/>
      <c r="BM113" s="199"/>
      <c r="BN113" s="199"/>
      <c r="BO113" s="199"/>
      <c r="BP113" s="199"/>
      <c r="BQ113" s="199"/>
      <c r="BR113" s="199"/>
      <c r="BS113" s="199"/>
      <c r="BT113" s="199"/>
      <c r="BU113" s="199"/>
      <c r="BV113" s="199"/>
      <c r="BW113" s="199"/>
      <c r="BX113" s="199"/>
      <c r="BY113" s="199"/>
      <c r="BZ113" s="199"/>
      <c r="CA113" s="199"/>
      <c r="CB113" s="199"/>
      <c r="CC113" s="199"/>
      <c r="CD113" s="199"/>
      <c r="CE113" s="199"/>
      <c r="CF113" s="199"/>
      <c r="CG113" s="199"/>
      <c r="CH113" s="199"/>
      <c r="CI113" s="199"/>
      <c r="CJ113" s="199"/>
      <c r="CK113" s="199"/>
      <c r="CL113" s="199"/>
      <c r="CM113" s="199"/>
      <c r="CN113" s="199"/>
      <c r="CO113" s="199"/>
      <c r="CP113" s="199"/>
      <c r="CQ113" s="199"/>
      <c r="CR113" s="199"/>
      <c r="CS113" s="199"/>
      <c r="CT113" s="199"/>
      <c r="CU113" s="199"/>
      <c r="CV113" s="199"/>
      <c r="CW113" s="199"/>
      <c r="CX113" s="199"/>
      <c r="CY113" s="199"/>
      <c r="CZ113" s="199"/>
      <c r="DA113" s="199"/>
      <c r="DB113" s="199"/>
      <c r="DC113" s="199"/>
      <c r="DD113" s="199"/>
      <c r="DE113" s="199"/>
      <c r="DF113" s="199"/>
      <c r="DG113" s="199"/>
      <c r="DH113" s="199"/>
      <c r="DI113" s="199"/>
      <c r="DJ113" s="199"/>
      <c r="DK113" s="199"/>
      <c r="DL113" s="199"/>
      <c r="DM113" s="199"/>
      <c r="DN113" s="199"/>
      <c r="DO113" s="199"/>
      <c r="DP113" s="199"/>
      <c r="DQ113" s="199"/>
      <c r="DR113" s="199"/>
      <c r="DS113" s="199"/>
      <c r="DT113" s="199"/>
      <c r="DU113" s="199"/>
      <c r="DV113" s="199"/>
      <c r="DW113" s="199"/>
      <c r="DX113" s="199"/>
      <c r="DY113" s="199"/>
      <c r="DZ113" s="199"/>
      <c r="EA113" s="199"/>
      <c r="EB113" s="199"/>
      <c r="EC113" s="199"/>
      <c r="ED113" s="199"/>
      <c r="EE113" s="199"/>
      <c r="EF113" s="199"/>
      <c r="EG113" s="199"/>
      <c r="EH113" s="199"/>
      <c r="EI113" s="199"/>
      <c r="EJ113" s="199"/>
      <c r="EK113" s="199"/>
      <c r="EL113" s="199"/>
      <c r="EM113" s="199"/>
      <c r="EN113" s="199"/>
    </row>
    <row r="114" customFormat="false" ht="15" hidden="false" customHeight="true" outlineLevel="0" collapsed="false">
      <c r="A114" s="183" t="s">
        <v>213</v>
      </c>
      <c r="B114" s="184" t="s">
        <v>121</v>
      </c>
      <c r="C114" s="185"/>
      <c r="D114" s="185" t="n">
        <v>72.15</v>
      </c>
      <c r="E114" s="186" t="n">
        <v>0.75</v>
      </c>
      <c r="F114" s="187" t="n">
        <v>21127.6</v>
      </c>
      <c r="G114" s="188" t="s">
        <v>103</v>
      </c>
      <c r="H114" s="189" t="s">
        <v>116</v>
      </c>
      <c r="I114" s="190" t="n">
        <v>6.9642</v>
      </c>
      <c r="J114" s="191" t="n">
        <v>0.254</v>
      </c>
      <c r="K114" s="192" t="n">
        <v>0.185</v>
      </c>
      <c r="L114" s="192" t="n">
        <v>0.072</v>
      </c>
      <c r="M114" s="192" t="n">
        <v>0.045</v>
      </c>
      <c r="N114" s="192" t="n">
        <v>0.016</v>
      </c>
      <c r="O114" s="192" t="n">
        <v>3.408</v>
      </c>
      <c r="P114" s="193" t="n">
        <v>3.979</v>
      </c>
      <c r="Q114" s="191" t="n">
        <v>0.596</v>
      </c>
      <c r="R114" s="192" t="n">
        <v>0.267</v>
      </c>
      <c r="S114" s="192" t="n">
        <v>0.122</v>
      </c>
      <c r="T114" s="192" t="n">
        <v>0.08</v>
      </c>
      <c r="U114" s="192" t="n">
        <v>0.016</v>
      </c>
      <c r="V114" s="192" t="n">
        <v>3.517</v>
      </c>
      <c r="W114" s="194" t="n">
        <v>4.598</v>
      </c>
      <c r="X114" s="191" t="n">
        <v>0.254</v>
      </c>
      <c r="Y114" s="192" t="n">
        <v>0.203</v>
      </c>
      <c r="Z114" s="192" t="n">
        <v>0.018</v>
      </c>
      <c r="AA114" s="192" t="n">
        <v>0.224</v>
      </c>
      <c r="AB114" s="192" t="n">
        <v>0.016</v>
      </c>
      <c r="AC114" s="195" t="n">
        <v>0.715</v>
      </c>
      <c r="AD114" s="196" t="n">
        <v>-3.883</v>
      </c>
      <c r="AE114" s="197" t="n">
        <v>1.429</v>
      </c>
      <c r="AF114" s="198" t="n">
        <v>6.431</v>
      </c>
      <c r="AG114" s="90"/>
      <c r="AH114" s="90"/>
      <c r="AI114" s="90"/>
      <c r="AJ114" s="90"/>
      <c r="AK114" s="90"/>
      <c r="AL114" s="90"/>
      <c r="AM114" s="90"/>
      <c r="AN114" s="90"/>
      <c r="AO114" s="90"/>
      <c r="AP114" s="90"/>
      <c r="AQ114" s="199"/>
      <c r="AR114" s="199"/>
      <c r="AS114" s="199"/>
      <c r="AT114" s="199"/>
      <c r="AU114" s="199"/>
      <c r="AV114" s="199"/>
      <c r="AW114" s="199"/>
      <c r="AX114" s="199"/>
      <c r="AY114" s="199"/>
      <c r="AZ114" s="199"/>
      <c r="BA114" s="199"/>
      <c r="BB114" s="199"/>
      <c r="BC114" s="199"/>
      <c r="BD114" s="199"/>
      <c r="BE114" s="199"/>
      <c r="BF114" s="199"/>
      <c r="BG114" s="199"/>
      <c r="BH114" s="199"/>
      <c r="BI114" s="199"/>
      <c r="BJ114" s="199"/>
      <c r="BK114" s="199"/>
      <c r="BL114" s="199"/>
      <c r="BM114" s="199"/>
      <c r="BN114" s="199"/>
      <c r="BO114" s="199"/>
      <c r="BP114" s="199"/>
      <c r="BQ114" s="199"/>
      <c r="BR114" s="199"/>
      <c r="BS114" s="199"/>
      <c r="BT114" s="199"/>
      <c r="BU114" s="199"/>
      <c r="BV114" s="199"/>
      <c r="BW114" s="199"/>
      <c r="BX114" s="199"/>
      <c r="BY114" s="199"/>
      <c r="BZ114" s="199"/>
      <c r="CA114" s="199"/>
      <c r="CB114" s="199"/>
      <c r="CC114" s="199"/>
      <c r="CD114" s="199"/>
      <c r="CE114" s="199"/>
      <c r="CF114" s="199"/>
      <c r="CG114" s="199"/>
      <c r="CH114" s="199"/>
      <c r="CI114" s="199"/>
      <c r="CJ114" s="199"/>
      <c r="CK114" s="199"/>
      <c r="CL114" s="199"/>
      <c r="CM114" s="199"/>
      <c r="CN114" s="199"/>
      <c r="CO114" s="199"/>
      <c r="CP114" s="199"/>
      <c r="CQ114" s="199"/>
      <c r="CR114" s="199"/>
      <c r="CS114" s="199"/>
      <c r="CT114" s="199"/>
      <c r="CU114" s="199"/>
      <c r="CV114" s="199"/>
      <c r="CW114" s="199"/>
      <c r="CX114" s="199"/>
      <c r="CY114" s="199"/>
      <c r="CZ114" s="199"/>
      <c r="DA114" s="199"/>
      <c r="DB114" s="199"/>
      <c r="DC114" s="199"/>
      <c r="DD114" s="199"/>
      <c r="DE114" s="199"/>
      <c r="DF114" s="199"/>
      <c r="DG114" s="199"/>
      <c r="DH114" s="199"/>
      <c r="DI114" s="199"/>
      <c r="DJ114" s="199"/>
      <c r="DK114" s="199"/>
      <c r="DL114" s="199"/>
      <c r="DM114" s="199"/>
      <c r="DN114" s="199"/>
      <c r="DO114" s="199"/>
      <c r="DP114" s="199"/>
      <c r="DQ114" s="199"/>
      <c r="DR114" s="199"/>
      <c r="DS114" s="199"/>
      <c r="DT114" s="199"/>
      <c r="DU114" s="199"/>
      <c r="DV114" s="199"/>
      <c r="DW114" s="199"/>
      <c r="DX114" s="199"/>
      <c r="DY114" s="199"/>
      <c r="DZ114" s="199"/>
      <c r="EA114" s="199"/>
      <c r="EB114" s="199"/>
      <c r="EC114" s="199"/>
      <c r="ED114" s="199"/>
      <c r="EE114" s="199"/>
      <c r="EF114" s="199"/>
      <c r="EG114" s="199"/>
      <c r="EH114" s="199"/>
      <c r="EI114" s="199"/>
      <c r="EJ114" s="199"/>
      <c r="EK114" s="199"/>
      <c r="EL114" s="199"/>
      <c r="EM114" s="199"/>
      <c r="EN114" s="199"/>
    </row>
    <row r="115" customFormat="false" ht="15" hidden="false" customHeight="true" outlineLevel="0" collapsed="false">
      <c r="A115" s="183" t="s">
        <v>214</v>
      </c>
      <c r="B115" s="184" t="s">
        <v>121</v>
      </c>
      <c r="C115" s="185" t="n">
        <v>78.12</v>
      </c>
      <c r="D115" s="185" t="n">
        <v>75.79</v>
      </c>
      <c r="E115" s="186" t="n">
        <v>0.88</v>
      </c>
      <c r="F115" s="187" t="n">
        <v>40408.4</v>
      </c>
      <c r="G115" s="188" t="s">
        <v>106</v>
      </c>
      <c r="H115" s="189" t="s">
        <v>116</v>
      </c>
      <c r="I115" s="190" t="n">
        <v>2.6928</v>
      </c>
      <c r="J115" s="191" t="n">
        <v>2.547</v>
      </c>
      <c r="K115" s="192" t="n">
        <v>0.197</v>
      </c>
      <c r="L115" s="192" t="n">
        <v>1.524</v>
      </c>
      <c r="M115" s="192" t="n">
        <v>0.216</v>
      </c>
      <c r="N115" s="192" t="n">
        <v>0.251</v>
      </c>
      <c r="O115" s="192" t="n">
        <v>1.612</v>
      </c>
      <c r="P115" s="193" t="n">
        <v>6.347</v>
      </c>
      <c r="Q115" s="191" t="n">
        <v>1.831</v>
      </c>
      <c r="R115" s="192" t="n">
        <v>0.419</v>
      </c>
      <c r="S115" s="192" t="n">
        <v>1.622</v>
      </c>
      <c r="T115" s="192" t="n">
        <v>0.262</v>
      </c>
      <c r="U115" s="192" t="n">
        <v>0.251</v>
      </c>
      <c r="V115" s="192" t="n">
        <v>2.209</v>
      </c>
      <c r="W115" s="194" t="n">
        <v>6.593</v>
      </c>
      <c r="X115" s="191" t="n">
        <v>2.547</v>
      </c>
      <c r="Y115" s="192" t="n">
        <v>0.285</v>
      </c>
      <c r="Z115" s="192" t="n">
        <v>2.402</v>
      </c>
      <c r="AA115" s="192" t="n">
        <v>0.352</v>
      </c>
      <c r="AB115" s="192" t="n">
        <v>0.251</v>
      </c>
      <c r="AC115" s="195" t="n">
        <v>5.837</v>
      </c>
      <c r="AD115" s="196" t="n">
        <v>-0.756</v>
      </c>
      <c r="AE115" s="197" t="n">
        <v>2.049</v>
      </c>
      <c r="AF115" s="198" t="n">
        <v>1.13</v>
      </c>
      <c r="AG115" s="90"/>
      <c r="AH115" s="90"/>
      <c r="AI115" s="90"/>
      <c r="AJ115" s="90"/>
      <c r="AK115" s="90"/>
      <c r="AL115" s="90"/>
      <c r="AM115" s="90"/>
      <c r="AN115" s="90"/>
      <c r="AO115" s="90"/>
      <c r="AP115" s="90"/>
      <c r="AQ115" s="199"/>
      <c r="AR115" s="199"/>
      <c r="AS115" s="199"/>
      <c r="AT115" s="199"/>
      <c r="AU115" s="199"/>
      <c r="AV115" s="199"/>
      <c r="AW115" s="199"/>
      <c r="AX115" s="199"/>
      <c r="AY115" s="199"/>
      <c r="AZ115" s="199"/>
      <c r="BA115" s="199"/>
      <c r="BB115" s="199"/>
      <c r="BC115" s="199"/>
      <c r="BD115" s="199"/>
      <c r="BE115" s="199"/>
      <c r="BF115" s="199"/>
      <c r="BG115" s="199"/>
      <c r="BH115" s="199"/>
      <c r="BI115" s="199"/>
      <c r="BJ115" s="199"/>
      <c r="BK115" s="199"/>
      <c r="BL115" s="199"/>
      <c r="BM115" s="199"/>
      <c r="BN115" s="199"/>
      <c r="BO115" s="199"/>
      <c r="BP115" s="199"/>
      <c r="BQ115" s="199"/>
      <c r="BR115" s="199"/>
      <c r="BS115" s="199"/>
      <c r="BT115" s="199"/>
      <c r="BU115" s="199"/>
      <c r="BV115" s="199"/>
      <c r="BW115" s="199"/>
      <c r="BX115" s="199"/>
      <c r="BY115" s="199"/>
      <c r="BZ115" s="199"/>
      <c r="CA115" s="199"/>
      <c r="CB115" s="199"/>
      <c r="CC115" s="199"/>
      <c r="CD115" s="199"/>
      <c r="CE115" s="199"/>
      <c r="CF115" s="199"/>
      <c r="CG115" s="199"/>
      <c r="CH115" s="199"/>
      <c r="CI115" s="199"/>
      <c r="CJ115" s="199"/>
      <c r="CK115" s="199"/>
      <c r="CL115" s="199"/>
      <c r="CM115" s="199"/>
      <c r="CN115" s="199"/>
      <c r="CO115" s="199"/>
      <c r="CP115" s="199"/>
      <c r="CQ115" s="199"/>
      <c r="CR115" s="199"/>
      <c r="CS115" s="199"/>
      <c r="CT115" s="199"/>
      <c r="CU115" s="199"/>
      <c r="CV115" s="199"/>
      <c r="CW115" s="199"/>
      <c r="CX115" s="199"/>
      <c r="CY115" s="199"/>
      <c r="CZ115" s="199"/>
      <c r="DA115" s="199"/>
      <c r="DB115" s="199"/>
      <c r="DC115" s="199"/>
      <c r="DD115" s="199"/>
      <c r="DE115" s="199"/>
      <c r="DF115" s="199"/>
      <c r="DG115" s="199"/>
      <c r="DH115" s="199"/>
      <c r="DI115" s="199"/>
      <c r="DJ115" s="199"/>
      <c r="DK115" s="199"/>
      <c r="DL115" s="199"/>
      <c r="DM115" s="199"/>
      <c r="DN115" s="199"/>
      <c r="DO115" s="199"/>
      <c r="DP115" s="199"/>
      <c r="DQ115" s="199"/>
      <c r="DR115" s="199"/>
      <c r="DS115" s="199"/>
      <c r="DT115" s="199"/>
      <c r="DU115" s="199"/>
      <c r="DV115" s="199"/>
      <c r="DW115" s="199"/>
      <c r="DX115" s="199"/>
      <c r="DY115" s="199"/>
      <c r="DZ115" s="199"/>
      <c r="EA115" s="199"/>
      <c r="EB115" s="199"/>
      <c r="EC115" s="199"/>
      <c r="ED115" s="199"/>
      <c r="EE115" s="199"/>
      <c r="EF115" s="199"/>
      <c r="EG115" s="199"/>
      <c r="EH115" s="199"/>
      <c r="EI115" s="199"/>
      <c r="EJ115" s="199"/>
      <c r="EK115" s="199"/>
      <c r="EL115" s="199"/>
      <c r="EM115" s="199"/>
      <c r="EN115" s="199"/>
    </row>
    <row r="116" customFormat="false" ht="15" hidden="false" customHeight="true" outlineLevel="0" collapsed="false">
      <c r="A116" s="183" t="s">
        <v>215</v>
      </c>
      <c r="B116" s="184" t="s">
        <v>121</v>
      </c>
      <c r="C116" s="185" t="n">
        <v>76.81</v>
      </c>
      <c r="D116" s="185" t="n">
        <v>83.05</v>
      </c>
      <c r="E116" s="186" t="n">
        <v>0.92</v>
      </c>
      <c r="F116" s="187" t="n">
        <v>114790</v>
      </c>
      <c r="G116" s="188" t="s">
        <v>106</v>
      </c>
      <c r="H116" s="189" t="s">
        <v>118</v>
      </c>
      <c r="I116" s="190" t="n">
        <v>0.661594</v>
      </c>
      <c r="J116" s="191" t="n">
        <v>0.367</v>
      </c>
      <c r="K116" s="192" t="n">
        <v>0.133</v>
      </c>
      <c r="L116" s="192" t="n">
        <v>0.232</v>
      </c>
      <c r="M116" s="192" t="n">
        <v>0</v>
      </c>
      <c r="N116" s="192" t="n">
        <v>0.128</v>
      </c>
      <c r="O116" s="192" t="n">
        <v>3.294</v>
      </c>
      <c r="P116" s="193" t="n">
        <v>4.153</v>
      </c>
      <c r="Q116" s="191" t="n">
        <v>0.95</v>
      </c>
      <c r="R116" s="192" t="n">
        <v>0.574</v>
      </c>
      <c r="S116" s="192" t="n">
        <v>0.956</v>
      </c>
      <c r="T116" s="192" t="n">
        <v>0.099</v>
      </c>
      <c r="U116" s="192" t="n">
        <v>0.128</v>
      </c>
      <c r="V116" s="192" t="n">
        <v>8.638</v>
      </c>
      <c r="W116" s="194" t="n">
        <v>11.345</v>
      </c>
      <c r="X116" s="191" t="n">
        <v>0.367</v>
      </c>
      <c r="Y116" s="192" t="n">
        <v>0.133</v>
      </c>
      <c r="Z116" s="192" t="n">
        <v>0.662</v>
      </c>
      <c r="AA116" s="192" t="n">
        <v>0.001</v>
      </c>
      <c r="AB116" s="192" t="n">
        <v>0.128</v>
      </c>
      <c r="AC116" s="195" t="n">
        <v>1.29</v>
      </c>
      <c r="AD116" s="196" t="n">
        <v>-10.055</v>
      </c>
      <c r="AE116" s="197" t="n">
        <v>3.525</v>
      </c>
      <c r="AF116" s="198" t="n">
        <v>8.795</v>
      </c>
      <c r="AG116" s="90"/>
      <c r="AH116" s="90"/>
      <c r="AI116" s="90"/>
      <c r="AJ116" s="90"/>
      <c r="AK116" s="90"/>
      <c r="AL116" s="90"/>
      <c r="AM116" s="90"/>
      <c r="AN116" s="90"/>
      <c r="AO116" s="90"/>
      <c r="AP116" s="90"/>
      <c r="AQ116" s="199"/>
      <c r="AR116" s="199"/>
      <c r="AS116" s="199"/>
      <c r="AT116" s="199"/>
      <c r="AU116" s="199"/>
      <c r="AV116" s="199"/>
      <c r="AW116" s="199"/>
      <c r="AX116" s="199"/>
      <c r="AY116" s="199"/>
      <c r="AZ116" s="199"/>
      <c r="BA116" s="199"/>
      <c r="BB116" s="199"/>
      <c r="BC116" s="199"/>
      <c r="BD116" s="199"/>
      <c r="BE116" s="199"/>
      <c r="BF116" s="199"/>
      <c r="BG116" s="199"/>
      <c r="BH116" s="199"/>
      <c r="BI116" s="199"/>
      <c r="BJ116" s="199"/>
      <c r="BK116" s="199"/>
      <c r="BL116" s="199"/>
      <c r="BM116" s="199"/>
      <c r="BN116" s="199"/>
      <c r="BO116" s="199"/>
      <c r="BP116" s="199"/>
      <c r="BQ116" s="199"/>
      <c r="BR116" s="199"/>
      <c r="BS116" s="199"/>
      <c r="BT116" s="199"/>
      <c r="BU116" s="199"/>
      <c r="BV116" s="199"/>
      <c r="BW116" s="199"/>
      <c r="BX116" s="199"/>
      <c r="BY116" s="199"/>
      <c r="BZ116" s="199"/>
      <c r="CA116" s="199"/>
      <c r="CB116" s="199"/>
      <c r="CC116" s="199"/>
      <c r="CD116" s="199"/>
      <c r="CE116" s="199"/>
      <c r="CF116" s="199"/>
      <c r="CG116" s="199"/>
      <c r="CH116" s="199"/>
      <c r="CI116" s="199"/>
      <c r="CJ116" s="199"/>
      <c r="CK116" s="199"/>
      <c r="CL116" s="199"/>
      <c r="CM116" s="199"/>
      <c r="CN116" s="199"/>
      <c r="CO116" s="199"/>
      <c r="CP116" s="199"/>
      <c r="CQ116" s="199"/>
      <c r="CR116" s="199"/>
      <c r="CS116" s="199"/>
      <c r="CT116" s="199"/>
      <c r="CU116" s="199"/>
      <c r="CV116" s="199"/>
      <c r="CW116" s="199"/>
      <c r="CX116" s="199"/>
      <c r="CY116" s="199"/>
      <c r="CZ116" s="199"/>
      <c r="DA116" s="199"/>
      <c r="DB116" s="199"/>
      <c r="DC116" s="199"/>
      <c r="DD116" s="199"/>
      <c r="DE116" s="199"/>
      <c r="DF116" s="199"/>
      <c r="DG116" s="199"/>
      <c r="DH116" s="199"/>
      <c r="DI116" s="199"/>
      <c r="DJ116" s="199"/>
      <c r="DK116" s="199"/>
      <c r="DL116" s="199"/>
      <c r="DM116" s="199"/>
      <c r="DN116" s="199"/>
      <c r="DO116" s="199"/>
      <c r="DP116" s="199"/>
      <c r="DQ116" s="199"/>
      <c r="DR116" s="199"/>
      <c r="DS116" s="199"/>
      <c r="DT116" s="199"/>
      <c r="DU116" s="199"/>
      <c r="DV116" s="199"/>
      <c r="DW116" s="199"/>
      <c r="DX116" s="199"/>
      <c r="DY116" s="199"/>
      <c r="DZ116" s="199"/>
      <c r="EA116" s="199"/>
      <c r="EB116" s="199"/>
      <c r="EC116" s="199"/>
      <c r="ED116" s="199"/>
      <c r="EE116" s="199"/>
      <c r="EF116" s="199"/>
      <c r="EG116" s="199"/>
      <c r="EH116" s="199"/>
      <c r="EI116" s="199"/>
      <c r="EJ116" s="199"/>
      <c r="EK116" s="199"/>
      <c r="EL116" s="199"/>
      <c r="EM116" s="199"/>
      <c r="EN116" s="199"/>
    </row>
    <row r="117" customFormat="false" ht="15" hidden="false" customHeight="true" outlineLevel="0" collapsed="false">
      <c r="A117" s="183" t="s">
        <v>216</v>
      </c>
      <c r="B117" s="184" t="s">
        <v>121</v>
      </c>
      <c r="C117" s="185" t="n">
        <v>51.22</v>
      </c>
      <c r="D117" s="185" t="n">
        <v>65.23</v>
      </c>
      <c r="E117" s="186" t="n">
        <v>0.49</v>
      </c>
      <c r="F117" s="187" t="n">
        <v>1580.53</v>
      </c>
      <c r="G117" s="188" t="s">
        <v>103</v>
      </c>
      <c r="H117" s="189" t="s">
        <v>112</v>
      </c>
      <c r="I117" s="190" t="n">
        <v>31.0566</v>
      </c>
      <c r="J117" s="191" t="n">
        <v>0.171</v>
      </c>
      <c r="K117" s="192" t="n">
        <v>0.23</v>
      </c>
      <c r="L117" s="192" t="n">
        <v>0.2</v>
      </c>
      <c r="M117" s="192" t="n">
        <v>0.02</v>
      </c>
      <c r="N117" s="192" t="n">
        <v>0.063</v>
      </c>
      <c r="O117" s="192" t="n">
        <v>0.042</v>
      </c>
      <c r="P117" s="193" t="n">
        <v>0.727</v>
      </c>
      <c r="Q117" s="191" t="n">
        <v>0.193</v>
      </c>
      <c r="R117" s="192" t="n">
        <v>0.229</v>
      </c>
      <c r="S117" s="192" t="n">
        <v>0.202</v>
      </c>
      <c r="T117" s="192" t="n">
        <v>0.022</v>
      </c>
      <c r="U117" s="192" t="n">
        <v>0.063</v>
      </c>
      <c r="V117" s="192" t="n">
        <v>0.1</v>
      </c>
      <c r="W117" s="194" t="n">
        <v>0.809</v>
      </c>
      <c r="X117" s="191" t="n">
        <v>0.171</v>
      </c>
      <c r="Y117" s="192" t="n">
        <v>0.939</v>
      </c>
      <c r="Z117" s="192" t="n">
        <v>0.568</v>
      </c>
      <c r="AA117" s="192" t="n">
        <v>0.152</v>
      </c>
      <c r="AB117" s="192" t="n">
        <v>0.063</v>
      </c>
      <c r="AC117" s="195" t="n">
        <v>1.893</v>
      </c>
      <c r="AD117" s="196" t="n">
        <v>1.084</v>
      </c>
      <c r="AE117" s="197" t="n">
        <v>0.251</v>
      </c>
      <c r="AF117" s="198" t="n">
        <v>0.427</v>
      </c>
      <c r="AG117" s="90"/>
      <c r="AH117" s="90"/>
      <c r="AI117" s="90"/>
      <c r="AJ117" s="90"/>
      <c r="AK117" s="90"/>
      <c r="AL117" s="90"/>
      <c r="AM117" s="90"/>
      <c r="AN117" s="90"/>
      <c r="AO117" s="90"/>
      <c r="AP117" s="90"/>
      <c r="AQ117" s="199"/>
      <c r="AR117" s="199"/>
      <c r="AS117" s="199"/>
      <c r="AT117" s="199"/>
      <c r="AU117" s="199"/>
      <c r="AV117" s="199"/>
      <c r="AW117" s="199"/>
      <c r="AX117" s="199"/>
      <c r="AY117" s="199"/>
      <c r="AZ117" s="199"/>
      <c r="BA117" s="199"/>
      <c r="BB117" s="199"/>
      <c r="BC117" s="199"/>
      <c r="BD117" s="199"/>
      <c r="BE117" s="199"/>
      <c r="BF117" s="199"/>
      <c r="BG117" s="199"/>
      <c r="BH117" s="199"/>
      <c r="BI117" s="199"/>
      <c r="BJ117" s="199"/>
      <c r="BK117" s="199"/>
      <c r="BL117" s="199"/>
      <c r="BM117" s="199"/>
      <c r="BN117" s="199"/>
      <c r="BO117" s="199"/>
      <c r="BP117" s="199"/>
      <c r="BQ117" s="199"/>
      <c r="BR117" s="199"/>
      <c r="BS117" s="199"/>
      <c r="BT117" s="199"/>
      <c r="BU117" s="199"/>
      <c r="BV117" s="199"/>
      <c r="BW117" s="199"/>
      <c r="BX117" s="199"/>
      <c r="BY117" s="199"/>
      <c r="BZ117" s="199"/>
      <c r="CA117" s="199"/>
      <c r="CB117" s="199"/>
      <c r="CC117" s="199"/>
      <c r="CD117" s="199"/>
      <c r="CE117" s="199"/>
      <c r="CF117" s="199"/>
      <c r="CG117" s="199"/>
      <c r="CH117" s="199"/>
      <c r="CI117" s="199"/>
      <c r="CJ117" s="199"/>
      <c r="CK117" s="199"/>
      <c r="CL117" s="199"/>
      <c r="CM117" s="199"/>
      <c r="CN117" s="199"/>
      <c r="CO117" s="199"/>
      <c r="CP117" s="199"/>
      <c r="CQ117" s="199"/>
      <c r="CR117" s="199"/>
      <c r="CS117" s="199"/>
      <c r="CT117" s="199"/>
      <c r="CU117" s="199"/>
      <c r="CV117" s="199"/>
      <c r="CW117" s="199"/>
      <c r="CX117" s="199"/>
      <c r="CY117" s="199"/>
      <c r="CZ117" s="199"/>
      <c r="DA117" s="199"/>
      <c r="DB117" s="199"/>
      <c r="DC117" s="199"/>
      <c r="DD117" s="199"/>
      <c r="DE117" s="199"/>
      <c r="DF117" s="199"/>
      <c r="DG117" s="199"/>
      <c r="DH117" s="199"/>
      <c r="DI117" s="199"/>
      <c r="DJ117" s="199"/>
      <c r="DK117" s="199"/>
      <c r="DL117" s="199"/>
      <c r="DM117" s="199"/>
      <c r="DN117" s="199"/>
      <c r="DO117" s="199"/>
      <c r="DP117" s="199"/>
      <c r="DQ117" s="199"/>
      <c r="DR117" s="199"/>
      <c r="DS117" s="199"/>
      <c r="DT117" s="199"/>
      <c r="DU117" s="199"/>
      <c r="DV117" s="199"/>
      <c r="DW117" s="199"/>
      <c r="DX117" s="199"/>
      <c r="DY117" s="199"/>
      <c r="DZ117" s="199"/>
      <c r="EA117" s="199"/>
      <c r="EB117" s="199"/>
      <c r="EC117" s="199"/>
      <c r="ED117" s="199"/>
      <c r="EE117" s="199"/>
      <c r="EF117" s="199"/>
      <c r="EG117" s="199"/>
      <c r="EH117" s="199"/>
      <c r="EI117" s="199"/>
      <c r="EJ117" s="199"/>
      <c r="EK117" s="199"/>
      <c r="EL117" s="199"/>
      <c r="EM117" s="199"/>
      <c r="EN117" s="199"/>
    </row>
    <row r="118" customFormat="false" ht="15" hidden="false" customHeight="true" outlineLevel="0" collapsed="false">
      <c r="A118" s="183" t="s">
        <v>217</v>
      </c>
      <c r="B118" s="184" t="s">
        <v>121</v>
      </c>
      <c r="C118" s="185" t="n">
        <v>56.75</v>
      </c>
      <c r="D118" s="185" t="n">
        <v>62.9</v>
      </c>
      <c r="E118" s="186" t="n">
        <v>0.51</v>
      </c>
      <c r="F118" s="187" t="n">
        <v>1367.04</v>
      </c>
      <c r="G118" s="188" t="s">
        <v>103</v>
      </c>
      <c r="H118" s="189" t="s">
        <v>112</v>
      </c>
      <c r="I118" s="190" t="n">
        <v>21.476</v>
      </c>
      <c r="J118" s="191" t="n">
        <v>0.371</v>
      </c>
      <c r="K118" s="192" t="n">
        <v>0.068</v>
      </c>
      <c r="L118" s="192" t="n">
        <v>0.159</v>
      </c>
      <c r="M118" s="192" t="n">
        <v>0.011</v>
      </c>
      <c r="N118" s="192" t="n">
        <v>0.061</v>
      </c>
      <c r="O118" s="192" t="n">
        <v>0.032</v>
      </c>
      <c r="P118" s="193" t="n">
        <v>0.703</v>
      </c>
      <c r="Q118" s="191" t="n">
        <v>0.335</v>
      </c>
      <c r="R118" s="192" t="n">
        <v>0.069</v>
      </c>
      <c r="S118" s="192" t="n">
        <v>0.16</v>
      </c>
      <c r="T118" s="192" t="n">
        <v>0.012</v>
      </c>
      <c r="U118" s="192" t="n">
        <v>0.061</v>
      </c>
      <c r="V118" s="192" t="n">
        <v>0.084</v>
      </c>
      <c r="W118" s="194" t="n">
        <v>0.721</v>
      </c>
      <c r="X118" s="191" t="n">
        <v>0.371</v>
      </c>
      <c r="Y118" s="192" t="n">
        <v>0.068</v>
      </c>
      <c r="Z118" s="192" t="n">
        <v>0.012</v>
      </c>
      <c r="AA118" s="192" t="n">
        <v>0.041</v>
      </c>
      <c r="AB118" s="192" t="n">
        <v>0.061</v>
      </c>
      <c r="AC118" s="195" t="n">
        <v>0.553</v>
      </c>
      <c r="AD118" s="196" t="n">
        <v>-0.168</v>
      </c>
      <c r="AE118" s="197" t="n">
        <v>0.224</v>
      </c>
      <c r="AF118" s="198" t="n">
        <v>1.304</v>
      </c>
      <c r="AG118" s="90"/>
      <c r="AH118" s="90"/>
      <c r="AI118" s="90"/>
      <c r="AJ118" s="90"/>
      <c r="AK118" s="90"/>
      <c r="AL118" s="90"/>
      <c r="AM118" s="90"/>
      <c r="AN118" s="90"/>
      <c r="AO118" s="90"/>
      <c r="AP118" s="90"/>
      <c r="AQ118" s="199"/>
      <c r="AR118" s="199"/>
      <c r="AS118" s="199"/>
      <c r="AT118" s="199"/>
      <c r="AU118" s="199"/>
      <c r="AV118" s="199"/>
      <c r="AW118" s="199"/>
      <c r="AX118" s="199"/>
      <c r="AY118" s="199"/>
      <c r="AZ118" s="199"/>
      <c r="BA118" s="199"/>
      <c r="BB118" s="199"/>
      <c r="BC118" s="199"/>
      <c r="BD118" s="199"/>
      <c r="BE118" s="199"/>
      <c r="BF118" s="199"/>
      <c r="BG118" s="199"/>
      <c r="BH118" s="199"/>
      <c r="BI118" s="199"/>
      <c r="BJ118" s="199"/>
      <c r="BK118" s="199"/>
      <c r="BL118" s="199"/>
      <c r="BM118" s="199"/>
      <c r="BN118" s="199"/>
      <c r="BO118" s="199"/>
      <c r="BP118" s="199"/>
      <c r="BQ118" s="199"/>
      <c r="BR118" s="199"/>
      <c r="BS118" s="199"/>
      <c r="BT118" s="199"/>
      <c r="BU118" s="199"/>
      <c r="BV118" s="199"/>
      <c r="BW118" s="199"/>
      <c r="BX118" s="199"/>
      <c r="BY118" s="199"/>
      <c r="BZ118" s="199"/>
      <c r="CA118" s="199"/>
      <c r="CB118" s="199"/>
      <c r="CC118" s="199"/>
      <c r="CD118" s="199"/>
      <c r="CE118" s="199"/>
      <c r="CF118" s="199"/>
      <c r="CG118" s="199"/>
      <c r="CH118" s="199"/>
      <c r="CI118" s="199"/>
      <c r="CJ118" s="199"/>
      <c r="CK118" s="199"/>
      <c r="CL118" s="199"/>
      <c r="CM118" s="199"/>
      <c r="CN118" s="199"/>
      <c r="CO118" s="199"/>
      <c r="CP118" s="199"/>
      <c r="CQ118" s="199"/>
      <c r="CR118" s="199"/>
      <c r="CS118" s="199"/>
      <c r="CT118" s="199"/>
      <c r="CU118" s="199"/>
      <c r="CV118" s="199"/>
      <c r="CW118" s="199"/>
      <c r="CX118" s="199"/>
      <c r="CY118" s="199"/>
      <c r="CZ118" s="199"/>
      <c r="DA118" s="199"/>
      <c r="DB118" s="199"/>
      <c r="DC118" s="199"/>
      <c r="DD118" s="199"/>
      <c r="DE118" s="199"/>
      <c r="DF118" s="199"/>
      <c r="DG118" s="199"/>
      <c r="DH118" s="199"/>
      <c r="DI118" s="199"/>
      <c r="DJ118" s="199"/>
      <c r="DK118" s="199"/>
      <c r="DL118" s="199"/>
      <c r="DM118" s="199"/>
      <c r="DN118" s="199"/>
      <c r="DO118" s="199"/>
      <c r="DP118" s="199"/>
      <c r="DQ118" s="199"/>
      <c r="DR118" s="199"/>
      <c r="DS118" s="199"/>
      <c r="DT118" s="199"/>
      <c r="DU118" s="199"/>
      <c r="DV118" s="199"/>
      <c r="DW118" s="199"/>
      <c r="DX118" s="199"/>
      <c r="DY118" s="199"/>
      <c r="DZ118" s="199"/>
      <c r="EA118" s="199"/>
      <c r="EB118" s="199"/>
      <c r="EC118" s="199"/>
      <c r="ED118" s="199"/>
      <c r="EE118" s="199"/>
      <c r="EF118" s="199"/>
      <c r="EG118" s="199"/>
      <c r="EH118" s="199"/>
      <c r="EI118" s="199"/>
      <c r="EJ118" s="199"/>
      <c r="EK118" s="199"/>
      <c r="EL118" s="199"/>
      <c r="EM118" s="199"/>
      <c r="EN118" s="199"/>
    </row>
    <row r="119" customFormat="false" ht="15" hidden="false" customHeight="true" outlineLevel="0" collapsed="false">
      <c r="A119" s="183" t="s">
        <v>218</v>
      </c>
      <c r="B119" s="184" t="s">
        <v>121</v>
      </c>
      <c r="C119" s="185" t="n">
        <v>69.32</v>
      </c>
      <c r="D119" s="185" t="n">
        <v>76.26</v>
      </c>
      <c r="E119" s="186" t="n">
        <v>0.8</v>
      </c>
      <c r="F119" s="187" t="n">
        <v>31168.2</v>
      </c>
      <c r="G119" s="188" t="s">
        <v>104</v>
      </c>
      <c r="H119" s="189" t="s">
        <v>116</v>
      </c>
      <c r="I119" s="190" t="n">
        <v>34.6719</v>
      </c>
      <c r="J119" s="191" t="n">
        <v>0.665</v>
      </c>
      <c r="K119" s="192" t="n">
        <v>0.002</v>
      </c>
      <c r="L119" s="192" t="n">
        <v>0.33</v>
      </c>
      <c r="M119" s="192" t="n">
        <v>0.463</v>
      </c>
      <c r="N119" s="192" t="n">
        <v>0.065</v>
      </c>
      <c r="O119" s="192" t="n">
        <v>2.927</v>
      </c>
      <c r="P119" s="193" t="n">
        <v>4.452</v>
      </c>
      <c r="Q119" s="191" t="n">
        <v>0.789</v>
      </c>
      <c r="R119" s="192" t="n">
        <v>0.072</v>
      </c>
      <c r="S119" s="192" t="n">
        <v>0.334</v>
      </c>
      <c r="T119" s="192" t="n">
        <v>0.511</v>
      </c>
      <c r="U119" s="192" t="n">
        <v>0.065</v>
      </c>
      <c r="V119" s="192" t="n">
        <v>2.461</v>
      </c>
      <c r="W119" s="194" t="n">
        <v>4.232</v>
      </c>
      <c r="X119" s="191" t="n">
        <v>0.665</v>
      </c>
      <c r="Y119" s="192" t="n">
        <v>0.015</v>
      </c>
      <c r="Z119" s="192" t="n">
        <v>0.531</v>
      </c>
      <c r="AA119" s="192" t="n">
        <v>0.706</v>
      </c>
      <c r="AB119" s="192" t="n">
        <v>0.065</v>
      </c>
      <c r="AC119" s="195" t="n">
        <v>1.983</v>
      </c>
      <c r="AD119" s="196" t="n">
        <v>-2.249</v>
      </c>
      <c r="AE119" s="197" t="n">
        <v>1.315</v>
      </c>
      <c r="AF119" s="198" t="n">
        <v>2.134</v>
      </c>
      <c r="AG119" s="90"/>
      <c r="AH119" s="90"/>
      <c r="AI119" s="90"/>
      <c r="AJ119" s="90"/>
      <c r="AK119" s="90"/>
      <c r="AL119" s="90"/>
      <c r="AM119" s="90"/>
      <c r="AN119" s="90"/>
      <c r="AO119" s="90"/>
      <c r="AP119" s="90"/>
      <c r="AQ119" s="199"/>
      <c r="AR119" s="199"/>
      <c r="AS119" s="199"/>
      <c r="AT119" s="199"/>
      <c r="AU119" s="199"/>
      <c r="AV119" s="199"/>
      <c r="AW119" s="199"/>
      <c r="AX119" s="199"/>
      <c r="AY119" s="199"/>
      <c r="AZ119" s="199"/>
      <c r="BA119" s="199"/>
      <c r="BB119" s="199"/>
      <c r="BC119" s="199"/>
      <c r="BD119" s="199"/>
      <c r="BE119" s="199"/>
      <c r="BF119" s="199"/>
      <c r="BG119" s="199"/>
      <c r="BH119" s="199"/>
      <c r="BI119" s="199"/>
      <c r="BJ119" s="199"/>
      <c r="BK119" s="199"/>
      <c r="BL119" s="199"/>
      <c r="BM119" s="199"/>
      <c r="BN119" s="199"/>
      <c r="BO119" s="199"/>
      <c r="BP119" s="199"/>
      <c r="BQ119" s="199"/>
      <c r="BR119" s="199"/>
      <c r="BS119" s="199"/>
      <c r="BT119" s="199"/>
      <c r="BU119" s="199"/>
      <c r="BV119" s="199"/>
      <c r="BW119" s="199"/>
      <c r="BX119" s="199"/>
      <c r="BY119" s="199"/>
      <c r="BZ119" s="199"/>
      <c r="CA119" s="199"/>
      <c r="CB119" s="199"/>
      <c r="CC119" s="199"/>
      <c r="CD119" s="199"/>
      <c r="CE119" s="199"/>
      <c r="CF119" s="199"/>
      <c r="CG119" s="199"/>
      <c r="CH119" s="199"/>
      <c r="CI119" s="199"/>
      <c r="CJ119" s="199"/>
      <c r="CK119" s="199"/>
      <c r="CL119" s="199"/>
      <c r="CM119" s="199"/>
      <c r="CN119" s="199"/>
      <c r="CO119" s="199"/>
      <c r="CP119" s="199"/>
      <c r="CQ119" s="199"/>
      <c r="CR119" s="199"/>
      <c r="CS119" s="199"/>
      <c r="CT119" s="199"/>
      <c r="CU119" s="199"/>
      <c r="CV119" s="199"/>
      <c r="CW119" s="199"/>
      <c r="CX119" s="199"/>
      <c r="CY119" s="199"/>
      <c r="CZ119" s="199"/>
      <c r="DA119" s="199"/>
      <c r="DB119" s="199"/>
      <c r="DC119" s="199"/>
      <c r="DD119" s="199"/>
      <c r="DE119" s="199"/>
      <c r="DF119" s="199"/>
      <c r="DG119" s="199"/>
      <c r="DH119" s="199"/>
      <c r="DI119" s="199"/>
      <c r="DJ119" s="199"/>
      <c r="DK119" s="199"/>
      <c r="DL119" s="199"/>
      <c r="DM119" s="199"/>
      <c r="DN119" s="199"/>
      <c r="DO119" s="199"/>
      <c r="DP119" s="199"/>
      <c r="DQ119" s="199"/>
      <c r="DR119" s="199"/>
      <c r="DS119" s="199"/>
      <c r="DT119" s="199"/>
      <c r="DU119" s="199"/>
      <c r="DV119" s="199"/>
      <c r="DW119" s="199"/>
      <c r="DX119" s="199"/>
      <c r="DY119" s="199"/>
      <c r="DZ119" s="199"/>
      <c r="EA119" s="199"/>
      <c r="EB119" s="199"/>
      <c r="EC119" s="199"/>
      <c r="ED119" s="199"/>
      <c r="EE119" s="199"/>
      <c r="EF119" s="199"/>
      <c r="EG119" s="199"/>
      <c r="EH119" s="199"/>
      <c r="EI119" s="199"/>
      <c r="EJ119" s="199"/>
      <c r="EK119" s="199"/>
      <c r="EL119" s="199"/>
      <c r="EM119" s="199"/>
      <c r="EN119" s="199"/>
    </row>
    <row r="120" customFormat="false" ht="15" hidden="false" customHeight="true" outlineLevel="0" collapsed="false">
      <c r="A120" s="183" t="s">
        <v>219</v>
      </c>
      <c r="B120" s="184" t="s">
        <v>121</v>
      </c>
      <c r="C120" s="185" t="n">
        <v>56.81</v>
      </c>
      <c r="D120" s="185" t="n">
        <v>59.42</v>
      </c>
      <c r="E120" s="186" t="n">
        <v>0.41</v>
      </c>
      <c r="F120" s="187" t="n">
        <v>2167.49</v>
      </c>
      <c r="G120" s="188" t="s">
        <v>103</v>
      </c>
      <c r="H120" s="189" t="s">
        <v>112</v>
      </c>
      <c r="I120" s="190" t="n">
        <v>24.0158</v>
      </c>
      <c r="J120" s="191" t="n">
        <v>0.45</v>
      </c>
      <c r="K120" s="192" t="n">
        <v>0.438</v>
      </c>
      <c r="L120" s="192" t="n">
        <v>0.121</v>
      </c>
      <c r="M120" s="192" t="n">
        <v>0.011</v>
      </c>
      <c r="N120" s="192" t="n">
        <v>0.061</v>
      </c>
      <c r="O120" s="192" t="n">
        <v>0.114</v>
      </c>
      <c r="P120" s="193" t="n">
        <v>1.195</v>
      </c>
      <c r="Q120" s="191" t="n">
        <v>0.403</v>
      </c>
      <c r="R120" s="192" t="n">
        <v>0.375</v>
      </c>
      <c r="S120" s="192" t="n">
        <v>0.12</v>
      </c>
      <c r="T120" s="192" t="n">
        <v>0.031</v>
      </c>
      <c r="U120" s="192" t="n">
        <v>0.061</v>
      </c>
      <c r="V120" s="192" t="n">
        <v>0.2</v>
      </c>
      <c r="W120" s="194" t="n">
        <v>1.191</v>
      </c>
      <c r="X120" s="191" t="n">
        <v>0.45</v>
      </c>
      <c r="Y120" s="192" t="n">
        <v>0.438</v>
      </c>
      <c r="Z120" s="192" t="n">
        <v>0.42</v>
      </c>
      <c r="AA120" s="192" t="n">
        <v>0.03</v>
      </c>
      <c r="AB120" s="192" t="n">
        <v>0.061</v>
      </c>
      <c r="AC120" s="195" t="n">
        <v>1.399</v>
      </c>
      <c r="AD120" s="196" t="n">
        <v>0.208</v>
      </c>
      <c r="AE120" s="197" t="n">
        <v>0.37</v>
      </c>
      <c r="AF120" s="198" t="n">
        <v>0.851</v>
      </c>
      <c r="AG120" s="90"/>
      <c r="AH120" s="90"/>
      <c r="AI120" s="90"/>
      <c r="AJ120" s="90"/>
      <c r="AK120" s="90"/>
      <c r="AL120" s="90"/>
      <c r="AM120" s="90"/>
      <c r="AN120" s="90"/>
      <c r="AO120" s="90"/>
      <c r="AP120" s="90"/>
      <c r="AQ120" s="199"/>
      <c r="AR120" s="199"/>
      <c r="AS120" s="199"/>
      <c r="AT120" s="199"/>
      <c r="AU120" s="199"/>
      <c r="AV120" s="199"/>
      <c r="AW120" s="199"/>
      <c r="AX120" s="199"/>
      <c r="AY120" s="199"/>
      <c r="AZ120" s="199"/>
      <c r="BA120" s="199"/>
      <c r="BB120" s="199"/>
      <c r="BC120" s="199"/>
      <c r="BD120" s="199"/>
      <c r="BE120" s="199"/>
      <c r="BF120" s="199"/>
      <c r="BG120" s="199"/>
      <c r="BH120" s="199"/>
      <c r="BI120" s="199"/>
      <c r="BJ120" s="199"/>
      <c r="BK120" s="199"/>
      <c r="BL120" s="199"/>
      <c r="BM120" s="199"/>
      <c r="BN120" s="199"/>
      <c r="BO120" s="199"/>
      <c r="BP120" s="199"/>
      <c r="BQ120" s="199"/>
      <c r="BR120" s="199"/>
      <c r="BS120" s="199"/>
      <c r="BT120" s="199"/>
      <c r="BU120" s="199"/>
      <c r="BV120" s="199"/>
      <c r="BW120" s="199"/>
      <c r="BX120" s="199"/>
      <c r="BY120" s="199"/>
      <c r="BZ120" s="199"/>
      <c r="CA120" s="199"/>
      <c r="CB120" s="199"/>
      <c r="CC120" s="199"/>
      <c r="CD120" s="199"/>
      <c r="CE120" s="199"/>
      <c r="CF120" s="199"/>
      <c r="CG120" s="199"/>
      <c r="CH120" s="199"/>
      <c r="CI120" s="199"/>
      <c r="CJ120" s="199"/>
      <c r="CK120" s="199"/>
      <c r="CL120" s="199"/>
      <c r="CM120" s="199"/>
      <c r="CN120" s="199"/>
      <c r="CO120" s="199"/>
      <c r="CP120" s="199"/>
      <c r="CQ120" s="199"/>
      <c r="CR120" s="199"/>
      <c r="CS120" s="199"/>
      <c r="CT120" s="199"/>
      <c r="CU120" s="199"/>
      <c r="CV120" s="199"/>
      <c r="CW120" s="199"/>
      <c r="CX120" s="199"/>
      <c r="CY120" s="199"/>
      <c r="CZ120" s="199"/>
      <c r="DA120" s="199"/>
      <c r="DB120" s="199"/>
      <c r="DC120" s="199"/>
      <c r="DD120" s="199"/>
      <c r="DE120" s="199"/>
      <c r="DF120" s="199"/>
      <c r="DG120" s="199"/>
      <c r="DH120" s="199"/>
      <c r="DI120" s="199"/>
      <c r="DJ120" s="199"/>
      <c r="DK120" s="199"/>
      <c r="DL120" s="199"/>
      <c r="DM120" s="199"/>
      <c r="DN120" s="199"/>
      <c r="DO120" s="199"/>
      <c r="DP120" s="199"/>
      <c r="DQ120" s="199"/>
      <c r="DR120" s="199"/>
      <c r="DS120" s="199"/>
      <c r="DT120" s="199"/>
      <c r="DU120" s="199"/>
      <c r="DV120" s="199"/>
      <c r="DW120" s="199"/>
      <c r="DX120" s="199"/>
      <c r="DY120" s="199"/>
      <c r="DZ120" s="199"/>
      <c r="EA120" s="199"/>
      <c r="EB120" s="199"/>
      <c r="EC120" s="199"/>
      <c r="ED120" s="199"/>
      <c r="EE120" s="199"/>
      <c r="EF120" s="199"/>
      <c r="EG120" s="199"/>
      <c r="EH120" s="199"/>
      <c r="EI120" s="199"/>
      <c r="EJ120" s="199"/>
      <c r="EK120" s="199"/>
      <c r="EL120" s="199"/>
      <c r="EM120" s="199"/>
      <c r="EN120" s="199"/>
    </row>
    <row r="121" customFormat="false" ht="15" hidden="false" customHeight="true" outlineLevel="0" collapsed="false">
      <c r="A121" s="183" t="s">
        <v>220</v>
      </c>
      <c r="B121" s="184" t="s">
        <v>121</v>
      </c>
      <c r="C121" s="185" t="n">
        <v>76.95</v>
      </c>
      <c r="D121" s="185" t="n">
        <v>82.7</v>
      </c>
      <c r="E121" s="186" t="n">
        <v>0.9</v>
      </c>
      <c r="F121" s="187" t="n">
        <v>54049.2</v>
      </c>
      <c r="G121" s="188" t="s">
        <v>106</v>
      </c>
      <c r="H121" s="189" t="s">
        <v>118</v>
      </c>
      <c r="I121" s="190" t="n">
        <v>0.53674</v>
      </c>
      <c r="J121" s="191" t="n">
        <v>0.039</v>
      </c>
      <c r="K121" s="192" t="n">
        <v>0.004</v>
      </c>
      <c r="L121" s="192" t="n">
        <v>0</v>
      </c>
      <c r="M121" s="192" t="n">
        <v>0.114</v>
      </c>
      <c r="N121" s="192" t="n">
        <v>0.014</v>
      </c>
      <c r="O121" s="192" t="n">
        <v>1.208</v>
      </c>
      <c r="P121" s="193" t="n">
        <v>1.378</v>
      </c>
      <c r="Q121" s="191" t="n">
        <v>0.519</v>
      </c>
      <c r="R121" s="192" t="n">
        <v>0.411</v>
      </c>
      <c r="S121" s="192" t="n">
        <v>0.176</v>
      </c>
      <c r="T121" s="192" t="n">
        <v>0.659</v>
      </c>
      <c r="U121" s="192" t="n">
        <v>0.014</v>
      </c>
      <c r="V121" s="192" t="n">
        <v>3.345</v>
      </c>
      <c r="W121" s="194" t="n">
        <v>5.123</v>
      </c>
      <c r="X121" s="191" t="n">
        <v>0.039</v>
      </c>
      <c r="Y121" s="192" t="n">
        <v>0.004</v>
      </c>
      <c r="Z121" s="192" t="n">
        <v>0.001</v>
      </c>
      <c r="AA121" s="192" t="n">
        <v>0.365</v>
      </c>
      <c r="AB121" s="192" t="n">
        <v>0.014</v>
      </c>
      <c r="AC121" s="195" t="n">
        <v>0.423</v>
      </c>
      <c r="AD121" s="196" t="n">
        <v>-4.7</v>
      </c>
      <c r="AE121" s="197" t="n">
        <v>1.592</v>
      </c>
      <c r="AF121" s="198" t="n">
        <v>12.111</v>
      </c>
      <c r="AG121" s="90"/>
      <c r="AH121" s="90"/>
      <c r="AI121" s="90"/>
      <c r="AJ121" s="90"/>
      <c r="AK121" s="90"/>
      <c r="AL121" s="90"/>
      <c r="AM121" s="90"/>
      <c r="AN121" s="90"/>
      <c r="AO121" s="90"/>
      <c r="AP121" s="90"/>
      <c r="AQ121" s="199"/>
      <c r="AR121" s="199"/>
      <c r="AS121" s="199"/>
      <c r="AT121" s="199"/>
      <c r="AU121" s="199"/>
      <c r="AV121" s="199"/>
      <c r="AW121" s="199"/>
      <c r="AX121" s="199"/>
      <c r="AY121" s="199"/>
      <c r="AZ121" s="199"/>
      <c r="BA121" s="199"/>
      <c r="BB121" s="199"/>
      <c r="BC121" s="199"/>
      <c r="BD121" s="199"/>
      <c r="BE121" s="199"/>
      <c r="BF121" s="199"/>
      <c r="BG121" s="199"/>
      <c r="BH121" s="199"/>
      <c r="BI121" s="199"/>
      <c r="BJ121" s="199"/>
      <c r="BK121" s="199"/>
      <c r="BL121" s="199"/>
      <c r="BM121" s="199"/>
      <c r="BN121" s="199"/>
      <c r="BO121" s="199"/>
      <c r="BP121" s="199"/>
      <c r="BQ121" s="199"/>
      <c r="BR121" s="199"/>
      <c r="BS121" s="199"/>
      <c r="BT121" s="199"/>
      <c r="BU121" s="199"/>
      <c r="BV121" s="199"/>
      <c r="BW121" s="199"/>
      <c r="BX121" s="199"/>
      <c r="BY121" s="199"/>
      <c r="BZ121" s="199"/>
      <c r="CA121" s="199"/>
      <c r="CB121" s="199"/>
      <c r="CC121" s="199"/>
      <c r="CD121" s="199"/>
      <c r="CE121" s="199"/>
      <c r="CF121" s="199"/>
      <c r="CG121" s="199"/>
      <c r="CH121" s="199"/>
      <c r="CI121" s="199"/>
      <c r="CJ121" s="199"/>
      <c r="CK121" s="199"/>
      <c r="CL121" s="199"/>
      <c r="CM121" s="199"/>
      <c r="CN121" s="199"/>
      <c r="CO121" s="199"/>
      <c r="CP121" s="199"/>
      <c r="CQ121" s="199"/>
      <c r="CR121" s="199"/>
      <c r="CS121" s="199"/>
      <c r="CT121" s="199"/>
      <c r="CU121" s="199"/>
      <c r="CV121" s="199"/>
      <c r="CW121" s="199"/>
      <c r="CX121" s="199"/>
      <c r="CY121" s="199"/>
      <c r="CZ121" s="199"/>
      <c r="DA121" s="199"/>
      <c r="DB121" s="199"/>
      <c r="DC121" s="199"/>
      <c r="DD121" s="199"/>
      <c r="DE121" s="199"/>
      <c r="DF121" s="199"/>
      <c r="DG121" s="199"/>
      <c r="DH121" s="199"/>
      <c r="DI121" s="199"/>
      <c r="DJ121" s="199"/>
      <c r="DK121" s="199"/>
      <c r="DL121" s="199"/>
      <c r="DM121" s="199"/>
      <c r="DN121" s="199"/>
      <c r="DO121" s="199"/>
      <c r="DP121" s="199"/>
      <c r="DQ121" s="199"/>
      <c r="DR121" s="199"/>
      <c r="DS121" s="199"/>
      <c r="DT121" s="199"/>
      <c r="DU121" s="199"/>
      <c r="DV121" s="199"/>
      <c r="DW121" s="199"/>
      <c r="DX121" s="199"/>
      <c r="DY121" s="199"/>
      <c r="DZ121" s="199"/>
      <c r="EA121" s="199"/>
      <c r="EB121" s="199"/>
      <c r="EC121" s="199"/>
      <c r="ED121" s="199"/>
      <c r="EE121" s="199"/>
      <c r="EF121" s="199"/>
      <c r="EG121" s="199"/>
      <c r="EH121" s="199"/>
      <c r="EI121" s="199"/>
      <c r="EJ121" s="199"/>
      <c r="EK121" s="199"/>
      <c r="EL121" s="199"/>
      <c r="EM121" s="199"/>
      <c r="EN121" s="199"/>
    </row>
    <row r="122" customFormat="false" ht="15" hidden="false" customHeight="true" outlineLevel="0" collapsed="false">
      <c r="A122" s="183" t="s">
        <v>221</v>
      </c>
      <c r="B122" s="184" t="s">
        <v>121</v>
      </c>
      <c r="C122" s="185" t="n">
        <v>58.17</v>
      </c>
      <c r="D122" s="185" t="n">
        <v>64.69</v>
      </c>
      <c r="E122" s="186" t="n">
        <v>0.54</v>
      </c>
      <c r="F122" s="187" t="n">
        <v>6132.95</v>
      </c>
      <c r="G122" s="188" t="s">
        <v>103</v>
      </c>
      <c r="H122" s="189" t="s">
        <v>114</v>
      </c>
      <c r="I122" s="190" t="n">
        <v>4.99392</v>
      </c>
      <c r="J122" s="191" t="n">
        <v>0.092</v>
      </c>
      <c r="K122" s="192" t="n">
        <v>1.281</v>
      </c>
      <c r="L122" s="192" t="n">
        <v>0.186</v>
      </c>
      <c r="M122" s="192" t="n">
        <v>0.305</v>
      </c>
      <c r="N122" s="192" t="n">
        <v>0.054</v>
      </c>
      <c r="O122" s="192" t="n">
        <v>0.345</v>
      </c>
      <c r="P122" s="193" t="n">
        <v>2.263</v>
      </c>
      <c r="Q122" s="191" t="n">
        <v>0.343</v>
      </c>
      <c r="R122" s="192" t="n">
        <v>1.174</v>
      </c>
      <c r="S122" s="192" t="n">
        <v>0.196</v>
      </c>
      <c r="T122" s="192" t="n">
        <v>0.064</v>
      </c>
      <c r="U122" s="192" t="n">
        <v>0.054</v>
      </c>
      <c r="V122" s="192" t="n">
        <v>0.57</v>
      </c>
      <c r="W122" s="194" t="n">
        <v>2.401</v>
      </c>
      <c r="X122" s="191" t="n">
        <v>0.092</v>
      </c>
      <c r="Y122" s="192" t="n">
        <v>2.21</v>
      </c>
      <c r="Z122" s="192" t="n">
        <v>0.047</v>
      </c>
      <c r="AA122" s="192" t="n">
        <v>1.043</v>
      </c>
      <c r="AB122" s="192" t="n">
        <v>0.054</v>
      </c>
      <c r="AC122" s="195" t="n">
        <v>3.447</v>
      </c>
      <c r="AD122" s="196" t="n">
        <v>1.046</v>
      </c>
      <c r="AE122" s="197" t="n">
        <v>0.746</v>
      </c>
      <c r="AF122" s="198" t="n">
        <v>0.697</v>
      </c>
      <c r="AG122" s="90"/>
      <c r="AH122" s="90"/>
      <c r="AI122" s="90"/>
      <c r="AJ122" s="90"/>
      <c r="AK122" s="90"/>
      <c r="AL122" s="90"/>
      <c r="AM122" s="90"/>
      <c r="AN122" s="90"/>
      <c r="AO122" s="90"/>
      <c r="AP122" s="90"/>
      <c r="AQ122" s="199"/>
      <c r="AR122" s="199"/>
      <c r="AS122" s="199"/>
      <c r="AT122" s="199"/>
      <c r="AU122" s="199"/>
      <c r="AV122" s="199"/>
      <c r="AW122" s="199"/>
      <c r="AX122" s="199"/>
      <c r="AY122" s="199"/>
      <c r="AZ122" s="199"/>
      <c r="BA122" s="199"/>
      <c r="BB122" s="199"/>
      <c r="BC122" s="199"/>
      <c r="BD122" s="199"/>
      <c r="BE122" s="199"/>
      <c r="BF122" s="199"/>
      <c r="BG122" s="199"/>
      <c r="BH122" s="199"/>
      <c r="BI122" s="199"/>
      <c r="BJ122" s="199"/>
      <c r="BK122" s="199"/>
      <c r="BL122" s="199"/>
      <c r="BM122" s="199"/>
      <c r="BN122" s="199"/>
      <c r="BO122" s="199"/>
      <c r="BP122" s="199"/>
      <c r="BQ122" s="199"/>
      <c r="BR122" s="199"/>
      <c r="BS122" s="199"/>
      <c r="BT122" s="199"/>
      <c r="BU122" s="199"/>
      <c r="BV122" s="199"/>
      <c r="BW122" s="199"/>
      <c r="BX122" s="199"/>
      <c r="BY122" s="199"/>
      <c r="BZ122" s="199"/>
      <c r="CA122" s="199"/>
      <c r="CB122" s="199"/>
      <c r="CC122" s="199"/>
      <c r="CD122" s="199"/>
      <c r="CE122" s="199"/>
      <c r="CF122" s="199"/>
      <c r="CG122" s="199"/>
      <c r="CH122" s="199"/>
      <c r="CI122" s="199"/>
      <c r="CJ122" s="199"/>
      <c r="CK122" s="199"/>
      <c r="CL122" s="199"/>
      <c r="CM122" s="199"/>
      <c r="CN122" s="199"/>
      <c r="CO122" s="199"/>
      <c r="CP122" s="199"/>
      <c r="CQ122" s="199"/>
      <c r="CR122" s="199"/>
      <c r="CS122" s="199"/>
      <c r="CT122" s="199"/>
      <c r="CU122" s="199"/>
      <c r="CV122" s="199"/>
      <c r="CW122" s="199"/>
      <c r="CX122" s="199"/>
      <c r="CY122" s="199"/>
      <c r="CZ122" s="199"/>
      <c r="DA122" s="199"/>
      <c r="DB122" s="199"/>
      <c r="DC122" s="199"/>
      <c r="DD122" s="199"/>
      <c r="DE122" s="199"/>
      <c r="DF122" s="199"/>
      <c r="DG122" s="199"/>
      <c r="DH122" s="199"/>
      <c r="DI122" s="199"/>
      <c r="DJ122" s="199"/>
      <c r="DK122" s="199"/>
      <c r="DL122" s="199"/>
      <c r="DM122" s="199"/>
      <c r="DN122" s="199"/>
      <c r="DO122" s="199"/>
      <c r="DP122" s="199"/>
      <c r="DQ122" s="199"/>
      <c r="DR122" s="199"/>
      <c r="DS122" s="199"/>
      <c r="DT122" s="199"/>
      <c r="DU122" s="199"/>
      <c r="DV122" s="199"/>
      <c r="DW122" s="199"/>
      <c r="DX122" s="199"/>
      <c r="DY122" s="199"/>
      <c r="DZ122" s="199"/>
      <c r="EA122" s="199"/>
      <c r="EB122" s="199"/>
      <c r="EC122" s="199"/>
      <c r="ED122" s="199"/>
      <c r="EE122" s="199"/>
      <c r="EF122" s="199"/>
      <c r="EG122" s="199"/>
      <c r="EH122" s="199"/>
      <c r="EI122" s="199"/>
      <c r="EJ122" s="199"/>
      <c r="EK122" s="199"/>
      <c r="EL122" s="199"/>
      <c r="EM122" s="199"/>
      <c r="EN122" s="199"/>
    </row>
    <row r="123" customFormat="false" ht="15" hidden="false" customHeight="true" outlineLevel="0" collapsed="false">
      <c r="A123" s="183" t="s">
        <v>222</v>
      </c>
      <c r="B123" s="184" t="s">
        <v>126</v>
      </c>
      <c r="C123" s="185" t="n">
        <v>70.45</v>
      </c>
      <c r="D123" s="185" t="n">
        <v>73.51</v>
      </c>
      <c r="E123" s="186" t="n">
        <v>0.8</v>
      </c>
      <c r="F123" s="187" t="n">
        <v>25629.2</v>
      </c>
      <c r="G123" s="188" t="s">
        <v>103</v>
      </c>
      <c r="H123" s="189" t="s">
        <v>116</v>
      </c>
      <c r="I123" s="190" t="n">
        <v>1.30198</v>
      </c>
      <c r="J123" s="191" t="n">
        <v>0.11</v>
      </c>
      <c r="K123" s="192" t="n">
        <v>0.003</v>
      </c>
      <c r="L123" s="192" t="n">
        <v>0.002</v>
      </c>
      <c r="M123" s="192" t="n">
        <v>0.566</v>
      </c>
      <c r="N123" s="192" t="n">
        <v>0</v>
      </c>
      <c r="O123" s="192" t="n">
        <v>1.209</v>
      </c>
      <c r="P123" s="193" t="n">
        <v>1.889</v>
      </c>
      <c r="Q123" s="191" t="n">
        <v>0.544</v>
      </c>
      <c r="R123" s="192" t="n">
        <v>0.222</v>
      </c>
      <c r="S123" s="192" t="n">
        <v>0.14</v>
      </c>
      <c r="T123" s="192" t="n">
        <v>0.469</v>
      </c>
      <c r="U123" s="192" t="n">
        <v>0</v>
      </c>
      <c r="V123" s="192" t="n">
        <v>1.796</v>
      </c>
      <c r="W123" s="194" t="n">
        <v>3.172</v>
      </c>
      <c r="X123" s="191" t="n">
        <v>0.11</v>
      </c>
      <c r="Y123" s="192" t="n">
        <v>0.005</v>
      </c>
      <c r="Z123" s="192" t="n">
        <v>0.01</v>
      </c>
      <c r="AA123" s="192" t="n">
        <v>0.528</v>
      </c>
      <c r="AB123" s="192" t="n">
        <v>0</v>
      </c>
      <c r="AC123" s="195" t="n">
        <v>0.653</v>
      </c>
      <c r="AD123" s="196" t="n">
        <v>-2.519</v>
      </c>
      <c r="AE123" s="197" t="n">
        <v>0.986</v>
      </c>
      <c r="AF123" s="198" t="n">
        <v>4.858</v>
      </c>
      <c r="AG123" s="90"/>
      <c r="AH123" s="90"/>
      <c r="AI123" s="90"/>
      <c r="AJ123" s="90"/>
      <c r="AK123" s="90"/>
      <c r="AL123" s="90"/>
      <c r="AM123" s="90"/>
      <c r="AN123" s="90"/>
      <c r="AO123" s="90"/>
      <c r="AP123" s="90"/>
      <c r="AQ123" s="199"/>
      <c r="AR123" s="199"/>
      <c r="AS123" s="199"/>
      <c r="AT123" s="199"/>
      <c r="AU123" s="199"/>
      <c r="AV123" s="199"/>
      <c r="AW123" s="199"/>
      <c r="AX123" s="199"/>
      <c r="AY123" s="199"/>
      <c r="AZ123" s="199"/>
      <c r="BA123" s="199"/>
      <c r="BB123" s="199"/>
      <c r="BC123" s="199"/>
      <c r="BD123" s="199"/>
      <c r="BE123" s="199"/>
      <c r="BF123" s="199"/>
      <c r="BG123" s="199"/>
      <c r="BH123" s="199"/>
      <c r="BI123" s="199"/>
      <c r="BJ123" s="199"/>
      <c r="BK123" s="199"/>
      <c r="BL123" s="199"/>
      <c r="BM123" s="199"/>
      <c r="BN123" s="199"/>
      <c r="BO123" s="199"/>
      <c r="BP123" s="199"/>
      <c r="BQ123" s="199"/>
      <c r="BR123" s="199"/>
      <c r="BS123" s="199"/>
      <c r="BT123" s="199"/>
      <c r="BU123" s="199"/>
      <c r="BV123" s="199"/>
      <c r="BW123" s="199"/>
      <c r="BX123" s="199"/>
      <c r="BY123" s="199"/>
      <c r="BZ123" s="199"/>
      <c r="CA123" s="199"/>
      <c r="CB123" s="199"/>
      <c r="CC123" s="199"/>
      <c r="CD123" s="199"/>
      <c r="CE123" s="199"/>
      <c r="CF123" s="199"/>
      <c r="CG123" s="199"/>
      <c r="CH123" s="199"/>
      <c r="CI123" s="199"/>
      <c r="CJ123" s="199"/>
      <c r="CK123" s="199"/>
      <c r="CL123" s="199"/>
      <c r="CM123" s="199"/>
      <c r="CN123" s="199"/>
      <c r="CO123" s="199"/>
      <c r="CP123" s="199"/>
      <c r="CQ123" s="199"/>
      <c r="CR123" s="199"/>
      <c r="CS123" s="199"/>
      <c r="CT123" s="199"/>
      <c r="CU123" s="199"/>
      <c r="CV123" s="199"/>
      <c r="CW123" s="199"/>
      <c r="CX123" s="199"/>
      <c r="CY123" s="199"/>
      <c r="CZ123" s="199"/>
      <c r="DA123" s="199"/>
      <c r="DB123" s="199"/>
      <c r="DC123" s="199"/>
      <c r="DD123" s="199"/>
      <c r="DE123" s="199"/>
      <c r="DF123" s="199"/>
      <c r="DG123" s="199"/>
      <c r="DH123" s="199"/>
      <c r="DI123" s="199"/>
      <c r="DJ123" s="199"/>
      <c r="DK123" s="199"/>
      <c r="DL123" s="199"/>
      <c r="DM123" s="199"/>
      <c r="DN123" s="199"/>
      <c r="DO123" s="199"/>
      <c r="DP123" s="199"/>
      <c r="DQ123" s="199"/>
      <c r="DR123" s="199"/>
      <c r="DS123" s="199"/>
      <c r="DT123" s="199"/>
      <c r="DU123" s="199"/>
      <c r="DV123" s="199"/>
      <c r="DW123" s="199"/>
      <c r="DX123" s="199"/>
      <c r="DY123" s="199"/>
      <c r="DZ123" s="199"/>
      <c r="EA123" s="199"/>
      <c r="EB123" s="199"/>
      <c r="EC123" s="199"/>
      <c r="ED123" s="199"/>
      <c r="EE123" s="199"/>
      <c r="EF123" s="199"/>
      <c r="EG123" s="199"/>
      <c r="EH123" s="199"/>
      <c r="EI123" s="199"/>
      <c r="EJ123" s="199"/>
      <c r="EK123" s="199"/>
      <c r="EL123" s="199"/>
      <c r="EM123" s="199"/>
      <c r="EN123" s="199"/>
    </row>
    <row r="124" customFormat="false" ht="15" hidden="false" customHeight="true" outlineLevel="0" collapsed="false">
      <c r="A124" s="183" t="s">
        <v>223</v>
      </c>
      <c r="B124" s="184" t="s">
        <v>121</v>
      </c>
      <c r="C124" s="185" t="n">
        <v>69.28</v>
      </c>
      <c r="D124" s="185" t="n">
        <v>74.83</v>
      </c>
      <c r="E124" s="186" t="n">
        <v>0.76</v>
      </c>
      <c r="F124" s="187" t="n">
        <v>20733.4</v>
      </c>
      <c r="G124" s="188" t="s">
        <v>108</v>
      </c>
      <c r="H124" s="189" t="s">
        <v>116</v>
      </c>
      <c r="I124" s="190" t="n">
        <v>129.388</v>
      </c>
      <c r="J124" s="191" t="n">
        <v>0.371</v>
      </c>
      <c r="K124" s="192" t="n">
        <v>0.211</v>
      </c>
      <c r="L124" s="192" t="n">
        <v>0.157</v>
      </c>
      <c r="M124" s="192" t="n">
        <v>0.086</v>
      </c>
      <c r="N124" s="192" t="n">
        <v>0.049</v>
      </c>
      <c r="O124" s="192" t="n">
        <v>1.051</v>
      </c>
      <c r="P124" s="193" t="n">
        <v>1.926</v>
      </c>
      <c r="Q124" s="191" t="n">
        <v>0.535</v>
      </c>
      <c r="R124" s="192" t="n">
        <v>0.206</v>
      </c>
      <c r="S124" s="192" t="n">
        <v>0.271</v>
      </c>
      <c r="T124" s="192" t="n">
        <v>0.091</v>
      </c>
      <c r="U124" s="192" t="n">
        <v>0.049</v>
      </c>
      <c r="V124" s="192" t="n">
        <v>1.394</v>
      </c>
      <c r="W124" s="194" t="n">
        <v>2.546</v>
      </c>
      <c r="X124" s="191" t="n">
        <v>0.371</v>
      </c>
      <c r="Y124" s="192" t="n">
        <v>0.211</v>
      </c>
      <c r="Z124" s="192" t="n">
        <v>0.432</v>
      </c>
      <c r="AA124" s="192" t="n">
        <v>0.129</v>
      </c>
      <c r="AB124" s="192" t="n">
        <v>0.049</v>
      </c>
      <c r="AC124" s="195" t="n">
        <v>1.193</v>
      </c>
      <c r="AD124" s="196" t="n">
        <v>-1.353</v>
      </c>
      <c r="AE124" s="197" t="n">
        <v>0.791</v>
      </c>
      <c r="AF124" s="198" t="n">
        <v>2.134</v>
      </c>
      <c r="AG124" s="90"/>
      <c r="AH124" s="90"/>
      <c r="AI124" s="90"/>
      <c r="AJ124" s="90"/>
      <c r="AK124" s="90"/>
      <c r="AL124" s="90"/>
      <c r="AM124" s="90"/>
      <c r="AN124" s="90"/>
      <c r="AO124" s="90"/>
      <c r="AP124" s="90"/>
      <c r="AQ124" s="199"/>
      <c r="AR124" s="199"/>
      <c r="AS124" s="199"/>
      <c r="AT124" s="199"/>
      <c r="AU124" s="199"/>
      <c r="AV124" s="199"/>
      <c r="AW124" s="199"/>
      <c r="AX124" s="199"/>
      <c r="AY124" s="199"/>
      <c r="AZ124" s="199"/>
      <c r="BA124" s="199"/>
      <c r="BB124" s="199"/>
      <c r="BC124" s="199"/>
      <c r="BD124" s="199"/>
      <c r="BE124" s="199"/>
      <c r="BF124" s="199"/>
      <c r="BG124" s="199"/>
      <c r="BH124" s="199"/>
      <c r="BI124" s="199"/>
      <c r="BJ124" s="199"/>
      <c r="BK124" s="199"/>
      <c r="BL124" s="199"/>
      <c r="BM124" s="199"/>
      <c r="BN124" s="199"/>
      <c r="BO124" s="199"/>
      <c r="BP124" s="199"/>
      <c r="BQ124" s="199"/>
      <c r="BR124" s="199"/>
      <c r="BS124" s="199"/>
      <c r="BT124" s="199"/>
      <c r="BU124" s="199"/>
      <c r="BV124" s="199"/>
      <c r="BW124" s="199"/>
      <c r="BX124" s="199"/>
      <c r="BY124" s="199"/>
      <c r="BZ124" s="199"/>
      <c r="CA124" s="199"/>
      <c r="CB124" s="199"/>
      <c r="CC124" s="199"/>
      <c r="CD124" s="199"/>
      <c r="CE124" s="199"/>
      <c r="CF124" s="199"/>
      <c r="CG124" s="199"/>
      <c r="CH124" s="199"/>
      <c r="CI124" s="199"/>
      <c r="CJ124" s="199"/>
      <c r="CK124" s="199"/>
      <c r="CL124" s="199"/>
      <c r="CM124" s="199"/>
      <c r="CN124" s="199"/>
      <c r="CO124" s="199"/>
      <c r="CP124" s="199"/>
      <c r="CQ124" s="199"/>
      <c r="CR124" s="199"/>
      <c r="CS124" s="199"/>
      <c r="CT124" s="199"/>
      <c r="CU124" s="199"/>
      <c r="CV124" s="199"/>
      <c r="CW124" s="199"/>
      <c r="CX124" s="199"/>
      <c r="CY124" s="199"/>
      <c r="CZ124" s="199"/>
      <c r="DA124" s="199"/>
      <c r="DB124" s="199"/>
      <c r="DC124" s="199"/>
      <c r="DD124" s="199"/>
      <c r="DE124" s="199"/>
      <c r="DF124" s="199"/>
      <c r="DG124" s="199"/>
      <c r="DH124" s="199"/>
      <c r="DI124" s="199"/>
      <c r="DJ124" s="199"/>
      <c r="DK124" s="199"/>
      <c r="DL124" s="199"/>
      <c r="DM124" s="199"/>
      <c r="DN124" s="199"/>
      <c r="DO124" s="199"/>
      <c r="DP124" s="199"/>
      <c r="DQ124" s="199"/>
      <c r="DR124" s="199"/>
      <c r="DS124" s="199"/>
      <c r="DT124" s="199"/>
      <c r="DU124" s="199"/>
      <c r="DV124" s="199"/>
      <c r="DW124" s="199"/>
      <c r="DX124" s="199"/>
      <c r="DY124" s="199"/>
      <c r="DZ124" s="199"/>
      <c r="EA124" s="199"/>
      <c r="EB124" s="199"/>
      <c r="EC124" s="199"/>
      <c r="ED124" s="199"/>
      <c r="EE124" s="199"/>
      <c r="EF124" s="199"/>
      <c r="EG124" s="199"/>
      <c r="EH124" s="199"/>
      <c r="EI124" s="199"/>
      <c r="EJ124" s="199"/>
      <c r="EK124" s="199"/>
      <c r="EL124" s="199"/>
      <c r="EM124" s="199"/>
      <c r="EN124" s="199"/>
    </row>
    <row r="125" customFormat="false" ht="15" hidden="false" customHeight="true" outlineLevel="0" collapsed="false">
      <c r="A125" s="183" t="s">
        <v>224</v>
      </c>
      <c r="B125" s="184" t="s">
        <v>121</v>
      </c>
      <c r="C125" s="185" t="n">
        <v>66.31</v>
      </c>
      <c r="D125" s="185" t="n">
        <v>72.67</v>
      </c>
      <c r="E125" s="186" t="n">
        <v>0.74</v>
      </c>
      <c r="F125" s="187" t="n">
        <v>13179.5</v>
      </c>
      <c r="G125" s="188" t="s">
        <v>104</v>
      </c>
      <c r="H125" s="189" t="s">
        <v>114</v>
      </c>
      <c r="I125" s="190" t="n">
        <v>3.49363</v>
      </c>
      <c r="J125" s="191" t="n">
        <v>0.328</v>
      </c>
      <c r="K125" s="192" t="n">
        <v>5.668</v>
      </c>
      <c r="L125" s="192" t="n">
        <v>0.115</v>
      </c>
      <c r="M125" s="192" t="n">
        <v>0</v>
      </c>
      <c r="N125" s="192" t="n">
        <v>0.021</v>
      </c>
      <c r="O125" s="192" t="n">
        <v>2.626</v>
      </c>
      <c r="P125" s="193" t="n">
        <v>8.758</v>
      </c>
      <c r="Q125" s="191" t="n">
        <v>0.378</v>
      </c>
      <c r="R125" s="192" t="n">
        <v>5.024</v>
      </c>
      <c r="S125" s="192" t="n">
        <v>0.163</v>
      </c>
      <c r="T125" s="192" t="n">
        <v>0.006</v>
      </c>
      <c r="U125" s="192" t="n">
        <v>0.021</v>
      </c>
      <c r="V125" s="192" t="n">
        <v>2.925</v>
      </c>
      <c r="W125" s="194" t="n">
        <v>8.516</v>
      </c>
      <c r="X125" s="191" t="n">
        <v>0.328</v>
      </c>
      <c r="Y125" s="192" t="n">
        <v>6.484</v>
      </c>
      <c r="Z125" s="192" t="n">
        <v>6.202</v>
      </c>
      <c r="AA125" s="192" t="n">
        <v>0.069</v>
      </c>
      <c r="AB125" s="192" t="n">
        <v>0.021</v>
      </c>
      <c r="AC125" s="195" t="n">
        <v>13.105</v>
      </c>
      <c r="AD125" s="196" t="n">
        <v>4.589</v>
      </c>
      <c r="AE125" s="197" t="n">
        <v>2.646</v>
      </c>
      <c r="AF125" s="198" t="n">
        <v>0.65</v>
      </c>
      <c r="AG125" s="90"/>
      <c r="AH125" s="90"/>
      <c r="AI125" s="90"/>
      <c r="AJ125" s="90"/>
      <c r="AK125" s="90"/>
      <c r="AL125" s="90"/>
      <c r="AM125" s="90"/>
      <c r="AN125" s="90"/>
      <c r="AO125" s="90"/>
      <c r="AP125" s="90"/>
      <c r="AQ125" s="199"/>
      <c r="AR125" s="199"/>
      <c r="AS125" s="199"/>
      <c r="AT125" s="199"/>
      <c r="AU125" s="199"/>
      <c r="AV125" s="199"/>
      <c r="AW125" s="199"/>
      <c r="AX125" s="199"/>
      <c r="AY125" s="199"/>
      <c r="AZ125" s="199"/>
      <c r="BA125" s="199"/>
      <c r="BB125" s="199"/>
      <c r="BC125" s="199"/>
      <c r="BD125" s="199"/>
      <c r="BE125" s="199"/>
      <c r="BF125" s="199"/>
      <c r="BG125" s="199"/>
      <c r="BH125" s="199"/>
      <c r="BI125" s="199"/>
      <c r="BJ125" s="199"/>
      <c r="BK125" s="199"/>
      <c r="BL125" s="199"/>
      <c r="BM125" s="199"/>
      <c r="BN125" s="199"/>
      <c r="BO125" s="199"/>
      <c r="BP125" s="199"/>
      <c r="BQ125" s="199"/>
      <c r="BR125" s="199"/>
      <c r="BS125" s="199"/>
      <c r="BT125" s="199"/>
      <c r="BU125" s="199"/>
      <c r="BV125" s="199"/>
      <c r="BW125" s="199"/>
      <c r="BX125" s="199"/>
      <c r="BY125" s="199"/>
      <c r="BZ125" s="199"/>
      <c r="CA125" s="199"/>
      <c r="CB125" s="199"/>
      <c r="CC125" s="199"/>
      <c r="CD125" s="199"/>
      <c r="CE125" s="199"/>
      <c r="CF125" s="199"/>
      <c r="CG125" s="199"/>
      <c r="CH125" s="199"/>
      <c r="CI125" s="199"/>
      <c r="CJ125" s="199"/>
      <c r="CK125" s="199"/>
      <c r="CL125" s="199"/>
      <c r="CM125" s="199"/>
      <c r="CN125" s="199"/>
      <c r="CO125" s="199"/>
      <c r="CP125" s="199"/>
      <c r="CQ125" s="199"/>
      <c r="CR125" s="199"/>
      <c r="CS125" s="199"/>
      <c r="CT125" s="199"/>
      <c r="CU125" s="199"/>
      <c r="CV125" s="199"/>
      <c r="CW125" s="199"/>
      <c r="CX125" s="199"/>
      <c r="CY125" s="199"/>
      <c r="CZ125" s="199"/>
      <c r="DA125" s="199"/>
      <c r="DB125" s="199"/>
      <c r="DC125" s="199"/>
      <c r="DD125" s="199"/>
      <c r="DE125" s="199"/>
      <c r="DF125" s="199"/>
      <c r="DG125" s="199"/>
      <c r="DH125" s="199"/>
      <c r="DI125" s="199"/>
      <c r="DJ125" s="199"/>
      <c r="DK125" s="199"/>
      <c r="DL125" s="199"/>
      <c r="DM125" s="199"/>
      <c r="DN125" s="199"/>
      <c r="DO125" s="199"/>
      <c r="DP125" s="199"/>
      <c r="DQ125" s="199"/>
      <c r="DR125" s="199"/>
      <c r="DS125" s="199"/>
      <c r="DT125" s="199"/>
      <c r="DU125" s="199"/>
      <c r="DV125" s="199"/>
      <c r="DW125" s="199"/>
      <c r="DX125" s="199"/>
      <c r="DY125" s="199"/>
      <c r="DZ125" s="199"/>
      <c r="EA125" s="199"/>
      <c r="EB125" s="199"/>
      <c r="EC125" s="199"/>
      <c r="ED125" s="199"/>
      <c r="EE125" s="199"/>
      <c r="EF125" s="199"/>
      <c r="EG125" s="199"/>
      <c r="EH125" s="199"/>
      <c r="EI125" s="199"/>
      <c r="EJ125" s="199"/>
      <c r="EK125" s="199"/>
      <c r="EL125" s="199"/>
      <c r="EM125" s="199"/>
      <c r="EN125" s="199"/>
    </row>
    <row r="126" customFormat="false" ht="15" hidden="false" customHeight="true" outlineLevel="0" collapsed="false">
      <c r="A126" s="183" t="s">
        <v>225</v>
      </c>
      <c r="B126" s="184" t="s">
        <v>121</v>
      </c>
      <c r="C126" s="185" t="n">
        <v>73.05</v>
      </c>
      <c r="D126" s="185" t="n">
        <v>76.19</v>
      </c>
      <c r="E126" s="186" t="n">
        <v>0.83</v>
      </c>
      <c r="F126" s="187" t="n">
        <v>23714.5</v>
      </c>
      <c r="G126" s="188" t="s">
        <v>109</v>
      </c>
      <c r="H126" s="189" t="s">
        <v>116</v>
      </c>
      <c r="I126" s="190" t="n">
        <v>0.626102</v>
      </c>
      <c r="J126" s="191" t="n">
        <v>0.04</v>
      </c>
      <c r="K126" s="192" t="n">
        <v>0.119</v>
      </c>
      <c r="L126" s="192" t="n">
        <v>1.103</v>
      </c>
      <c r="M126" s="192" t="n">
        <v>0.015</v>
      </c>
      <c r="N126" s="192" t="n">
        <v>0.083</v>
      </c>
      <c r="O126" s="192" t="n">
        <v>1.739</v>
      </c>
      <c r="P126" s="193" t="n">
        <v>3.097</v>
      </c>
      <c r="Q126" s="191" t="n">
        <v>0.532</v>
      </c>
      <c r="R126" s="192" t="n">
        <v>0.426</v>
      </c>
      <c r="S126" s="192" t="n">
        <v>1.026</v>
      </c>
      <c r="T126" s="192" t="n">
        <v>0.102</v>
      </c>
      <c r="U126" s="192" t="n">
        <v>0.083</v>
      </c>
      <c r="V126" s="192" t="n">
        <v>2.755</v>
      </c>
      <c r="W126" s="194" t="n">
        <v>4.925</v>
      </c>
      <c r="X126" s="191" t="n">
        <v>0.04</v>
      </c>
      <c r="Y126" s="192" t="n">
        <v>0.329</v>
      </c>
      <c r="Z126" s="192" t="n">
        <v>1.985</v>
      </c>
      <c r="AA126" s="192" t="n">
        <v>0.245</v>
      </c>
      <c r="AB126" s="192" t="n">
        <v>0.083</v>
      </c>
      <c r="AC126" s="195" t="n">
        <v>2.682</v>
      </c>
      <c r="AD126" s="196" t="n">
        <v>-2.243</v>
      </c>
      <c r="AE126" s="197" t="n">
        <v>1.53</v>
      </c>
      <c r="AF126" s="198" t="n">
        <v>1.836</v>
      </c>
      <c r="AG126" s="90"/>
      <c r="AH126" s="90"/>
      <c r="AI126" s="90"/>
      <c r="AJ126" s="90"/>
      <c r="AK126" s="90"/>
      <c r="AL126" s="90"/>
      <c r="AM126" s="90"/>
      <c r="AN126" s="90"/>
      <c r="AO126" s="90"/>
      <c r="AP126" s="90"/>
      <c r="AQ126" s="199"/>
      <c r="AR126" s="199"/>
      <c r="AS126" s="199"/>
      <c r="AT126" s="199"/>
      <c r="AU126" s="199"/>
      <c r="AV126" s="199"/>
      <c r="AW126" s="199"/>
      <c r="AX126" s="199"/>
      <c r="AY126" s="199"/>
      <c r="AZ126" s="199"/>
      <c r="BA126" s="199"/>
      <c r="BB126" s="199"/>
      <c r="BC126" s="199"/>
      <c r="BD126" s="199"/>
      <c r="BE126" s="199"/>
      <c r="BF126" s="199"/>
      <c r="BG126" s="199"/>
      <c r="BH126" s="199"/>
      <c r="BI126" s="199"/>
      <c r="BJ126" s="199"/>
      <c r="BK126" s="199"/>
      <c r="BL126" s="199"/>
      <c r="BM126" s="199"/>
      <c r="BN126" s="199"/>
      <c r="BO126" s="199"/>
      <c r="BP126" s="199"/>
      <c r="BQ126" s="199"/>
      <c r="BR126" s="199"/>
      <c r="BS126" s="199"/>
      <c r="BT126" s="199"/>
      <c r="BU126" s="199"/>
      <c r="BV126" s="199"/>
      <c r="BW126" s="199"/>
      <c r="BX126" s="199"/>
      <c r="BY126" s="199"/>
      <c r="BZ126" s="199"/>
      <c r="CA126" s="199"/>
      <c r="CB126" s="199"/>
      <c r="CC126" s="199"/>
      <c r="CD126" s="199"/>
      <c r="CE126" s="199"/>
      <c r="CF126" s="199"/>
      <c r="CG126" s="199"/>
      <c r="CH126" s="199"/>
      <c r="CI126" s="199"/>
      <c r="CJ126" s="199"/>
      <c r="CK126" s="199"/>
      <c r="CL126" s="199"/>
      <c r="CM126" s="199"/>
      <c r="CN126" s="199"/>
      <c r="CO126" s="199"/>
      <c r="CP126" s="199"/>
      <c r="CQ126" s="199"/>
      <c r="CR126" s="199"/>
      <c r="CS126" s="199"/>
      <c r="CT126" s="199"/>
      <c r="CU126" s="199"/>
      <c r="CV126" s="199"/>
      <c r="CW126" s="199"/>
      <c r="CX126" s="199"/>
      <c r="CY126" s="199"/>
      <c r="CZ126" s="199"/>
      <c r="DA126" s="199"/>
      <c r="DB126" s="199"/>
      <c r="DC126" s="199"/>
      <c r="DD126" s="199"/>
      <c r="DE126" s="199"/>
      <c r="DF126" s="199"/>
      <c r="DG126" s="199"/>
      <c r="DH126" s="199"/>
      <c r="DI126" s="199"/>
      <c r="DJ126" s="199"/>
      <c r="DK126" s="199"/>
      <c r="DL126" s="199"/>
      <c r="DM126" s="199"/>
      <c r="DN126" s="199"/>
      <c r="DO126" s="199"/>
      <c r="DP126" s="199"/>
      <c r="DQ126" s="199"/>
      <c r="DR126" s="199"/>
      <c r="DS126" s="199"/>
      <c r="DT126" s="199"/>
      <c r="DU126" s="199"/>
      <c r="DV126" s="199"/>
      <c r="DW126" s="199"/>
      <c r="DX126" s="199"/>
      <c r="DY126" s="199"/>
      <c r="DZ126" s="199"/>
      <c r="EA126" s="199"/>
      <c r="EB126" s="199"/>
      <c r="EC126" s="199"/>
      <c r="ED126" s="199"/>
      <c r="EE126" s="199"/>
      <c r="EF126" s="199"/>
      <c r="EG126" s="199"/>
      <c r="EH126" s="199"/>
      <c r="EI126" s="199"/>
      <c r="EJ126" s="199"/>
      <c r="EK126" s="199"/>
      <c r="EL126" s="199"/>
      <c r="EM126" s="199"/>
      <c r="EN126" s="199"/>
    </row>
    <row r="127" customFormat="false" ht="15" hidden="false" customHeight="true" outlineLevel="0" collapsed="false">
      <c r="A127" s="183" t="s">
        <v>226</v>
      </c>
      <c r="B127" s="184" t="s">
        <v>121</v>
      </c>
      <c r="C127" s="185" t="n">
        <v>70.85</v>
      </c>
      <c r="D127" s="185" t="n">
        <v>74.97</v>
      </c>
      <c r="E127" s="186" t="n">
        <v>0.7</v>
      </c>
      <c r="F127" s="187" t="n">
        <v>8741.71</v>
      </c>
      <c r="G127" s="188" t="s">
        <v>103</v>
      </c>
      <c r="H127" s="189" t="s">
        <v>114</v>
      </c>
      <c r="I127" s="190" t="n">
        <v>38.2115</v>
      </c>
      <c r="J127" s="191" t="n">
        <v>0.301</v>
      </c>
      <c r="K127" s="192" t="n">
        <v>0.148</v>
      </c>
      <c r="L127" s="192" t="n">
        <v>0.075</v>
      </c>
      <c r="M127" s="192" t="n">
        <v>0.171</v>
      </c>
      <c r="N127" s="192" t="n">
        <v>0.027</v>
      </c>
      <c r="O127" s="192" t="n">
        <v>0.687</v>
      </c>
      <c r="P127" s="193" t="n">
        <v>1.408</v>
      </c>
      <c r="Q127" s="191" t="n">
        <v>0.533</v>
      </c>
      <c r="R127" s="192" t="n">
        <v>0.157</v>
      </c>
      <c r="S127" s="192" t="n">
        <v>0.157</v>
      </c>
      <c r="T127" s="192" t="n">
        <v>0.098</v>
      </c>
      <c r="U127" s="192" t="n">
        <v>0.027</v>
      </c>
      <c r="V127" s="192" t="n">
        <v>0.826</v>
      </c>
      <c r="W127" s="194" t="n">
        <v>1.797</v>
      </c>
      <c r="X127" s="191" t="n">
        <v>0.301</v>
      </c>
      <c r="Y127" s="192" t="n">
        <v>0.148</v>
      </c>
      <c r="Z127" s="192" t="n">
        <v>0.086</v>
      </c>
      <c r="AA127" s="192" t="n">
        <v>0.063</v>
      </c>
      <c r="AB127" s="192" t="n">
        <v>0.027</v>
      </c>
      <c r="AC127" s="195" t="n">
        <v>0.624</v>
      </c>
      <c r="AD127" s="196" t="n">
        <v>-1.173</v>
      </c>
      <c r="AE127" s="197" t="n">
        <v>0.558</v>
      </c>
      <c r="AF127" s="198" t="n">
        <v>2.88</v>
      </c>
      <c r="AG127" s="90"/>
      <c r="AH127" s="90"/>
      <c r="AI127" s="90"/>
      <c r="AJ127" s="90"/>
      <c r="AK127" s="90"/>
      <c r="AL127" s="90"/>
      <c r="AM127" s="90"/>
      <c r="AN127" s="90"/>
      <c r="AO127" s="90"/>
      <c r="AP127" s="90"/>
      <c r="AQ127" s="199"/>
      <c r="AR127" s="199"/>
      <c r="AS127" s="199"/>
      <c r="AT127" s="199"/>
      <c r="AU127" s="199"/>
      <c r="AV127" s="199"/>
      <c r="AW127" s="199"/>
      <c r="AX127" s="199"/>
      <c r="AY127" s="199"/>
      <c r="AZ127" s="199"/>
      <c r="BA127" s="199"/>
      <c r="BB127" s="199"/>
      <c r="BC127" s="199"/>
      <c r="BD127" s="199"/>
      <c r="BE127" s="199"/>
      <c r="BF127" s="199"/>
      <c r="BG127" s="199"/>
      <c r="BH127" s="199"/>
      <c r="BI127" s="199"/>
      <c r="BJ127" s="199"/>
      <c r="BK127" s="199"/>
      <c r="BL127" s="199"/>
      <c r="BM127" s="199"/>
      <c r="BN127" s="199"/>
      <c r="BO127" s="199"/>
      <c r="BP127" s="199"/>
      <c r="BQ127" s="199"/>
      <c r="BR127" s="199"/>
      <c r="BS127" s="199"/>
      <c r="BT127" s="199"/>
      <c r="BU127" s="199"/>
      <c r="BV127" s="199"/>
      <c r="BW127" s="199"/>
      <c r="BX127" s="199"/>
      <c r="BY127" s="199"/>
      <c r="BZ127" s="199"/>
      <c r="CA127" s="199"/>
      <c r="CB127" s="199"/>
      <c r="CC127" s="199"/>
      <c r="CD127" s="199"/>
      <c r="CE127" s="199"/>
      <c r="CF127" s="199"/>
      <c r="CG127" s="199"/>
      <c r="CH127" s="199"/>
      <c r="CI127" s="199"/>
      <c r="CJ127" s="199"/>
      <c r="CK127" s="199"/>
      <c r="CL127" s="199"/>
      <c r="CM127" s="199"/>
      <c r="CN127" s="199"/>
      <c r="CO127" s="199"/>
      <c r="CP127" s="199"/>
      <c r="CQ127" s="199"/>
      <c r="CR127" s="199"/>
      <c r="CS127" s="199"/>
      <c r="CT127" s="199"/>
      <c r="CU127" s="199"/>
      <c r="CV127" s="199"/>
      <c r="CW127" s="199"/>
      <c r="CX127" s="199"/>
      <c r="CY127" s="199"/>
      <c r="CZ127" s="199"/>
      <c r="DA127" s="199"/>
      <c r="DB127" s="199"/>
      <c r="DC127" s="199"/>
      <c r="DD127" s="199"/>
      <c r="DE127" s="199"/>
      <c r="DF127" s="199"/>
      <c r="DG127" s="199"/>
      <c r="DH127" s="199"/>
      <c r="DI127" s="199"/>
      <c r="DJ127" s="199"/>
      <c r="DK127" s="199"/>
      <c r="DL127" s="199"/>
      <c r="DM127" s="199"/>
      <c r="DN127" s="199"/>
      <c r="DO127" s="199"/>
      <c r="DP127" s="199"/>
      <c r="DQ127" s="199"/>
      <c r="DR127" s="199"/>
      <c r="DS127" s="199"/>
      <c r="DT127" s="199"/>
      <c r="DU127" s="199"/>
      <c r="DV127" s="199"/>
      <c r="DW127" s="199"/>
      <c r="DX127" s="199"/>
      <c r="DY127" s="199"/>
      <c r="DZ127" s="199"/>
      <c r="EA127" s="199"/>
      <c r="EB127" s="199"/>
      <c r="EC127" s="199"/>
      <c r="ED127" s="199"/>
      <c r="EE127" s="199"/>
      <c r="EF127" s="199"/>
      <c r="EG127" s="199"/>
      <c r="EH127" s="199"/>
      <c r="EI127" s="199"/>
      <c r="EJ127" s="199"/>
      <c r="EK127" s="199"/>
      <c r="EL127" s="199"/>
      <c r="EM127" s="199"/>
      <c r="EN127" s="199"/>
    </row>
    <row r="128" customFormat="false" ht="15" hidden="false" customHeight="true" outlineLevel="0" collapsed="false">
      <c r="A128" s="183" t="s">
        <v>227</v>
      </c>
      <c r="B128" s="184" t="s">
        <v>121</v>
      </c>
      <c r="C128" s="185" t="n">
        <v>54.35</v>
      </c>
      <c r="D128" s="185" t="n">
        <v>59.63</v>
      </c>
      <c r="E128" s="186" t="n">
        <v>0.46</v>
      </c>
      <c r="F128" s="187" t="n">
        <v>1316.5</v>
      </c>
      <c r="G128" s="188" t="s">
        <v>103</v>
      </c>
      <c r="H128" s="189" t="s">
        <v>112</v>
      </c>
      <c r="I128" s="190" t="n">
        <v>34.8584</v>
      </c>
      <c r="J128" s="191" t="n">
        <v>0.184</v>
      </c>
      <c r="K128" s="192" t="n">
        <v>0.039</v>
      </c>
      <c r="L128" s="192" t="n">
        <v>0.227</v>
      </c>
      <c r="M128" s="192" t="n">
        <v>0.034</v>
      </c>
      <c r="N128" s="192" t="n">
        <v>0.058</v>
      </c>
      <c r="O128" s="192" t="n">
        <v>0.105</v>
      </c>
      <c r="P128" s="193" t="n">
        <v>0.647</v>
      </c>
      <c r="Q128" s="191" t="n">
        <v>0.19</v>
      </c>
      <c r="R128" s="192" t="n">
        <v>0.042</v>
      </c>
      <c r="S128" s="192" t="n">
        <v>0.221</v>
      </c>
      <c r="T128" s="192" t="n">
        <v>0.043</v>
      </c>
      <c r="U128" s="192" t="n">
        <v>0.058</v>
      </c>
      <c r="V128" s="192" t="n">
        <v>0.159</v>
      </c>
      <c r="W128" s="194" t="n">
        <v>0.713</v>
      </c>
      <c r="X128" s="191" t="n">
        <v>0.184</v>
      </c>
      <c r="Y128" s="192" t="n">
        <v>0.57</v>
      </c>
      <c r="Z128" s="192" t="n">
        <v>0.417</v>
      </c>
      <c r="AA128" s="192" t="n">
        <v>0.12</v>
      </c>
      <c r="AB128" s="192" t="n">
        <v>0.058</v>
      </c>
      <c r="AC128" s="195" t="n">
        <v>1.348</v>
      </c>
      <c r="AD128" s="196" t="n">
        <v>0.635</v>
      </c>
      <c r="AE128" s="197" t="n">
        <v>0.222</v>
      </c>
      <c r="AF128" s="198" t="n">
        <v>0.529</v>
      </c>
      <c r="AG128" s="90"/>
      <c r="AH128" s="90"/>
      <c r="AI128" s="90"/>
      <c r="AJ128" s="90"/>
      <c r="AK128" s="90"/>
      <c r="AL128" s="90"/>
      <c r="AM128" s="90"/>
      <c r="AN128" s="90"/>
      <c r="AO128" s="90"/>
      <c r="AP128" s="90"/>
      <c r="AQ128" s="199"/>
      <c r="AR128" s="199"/>
      <c r="AS128" s="199"/>
      <c r="AT128" s="199"/>
      <c r="AU128" s="199"/>
      <c r="AV128" s="199"/>
      <c r="AW128" s="199"/>
      <c r="AX128" s="199"/>
      <c r="AY128" s="199"/>
      <c r="AZ128" s="199"/>
      <c r="BA128" s="199"/>
      <c r="BB128" s="199"/>
      <c r="BC128" s="199"/>
      <c r="BD128" s="199"/>
      <c r="BE128" s="199"/>
      <c r="BF128" s="199"/>
      <c r="BG128" s="199"/>
      <c r="BH128" s="199"/>
      <c r="BI128" s="199"/>
      <c r="BJ128" s="199"/>
      <c r="BK128" s="199"/>
      <c r="BL128" s="199"/>
      <c r="BM128" s="199"/>
      <c r="BN128" s="199"/>
      <c r="BO128" s="199"/>
      <c r="BP128" s="199"/>
      <c r="BQ128" s="199"/>
      <c r="BR128" s="199"/>
      <c r="BS128" s="199"/>
      <c r="BT128" s="199"/>
      <c r="BU128" s="199"/>
      <c r="BV128" s="199"/>
      <c r="BW128" s="199"/>
      <c r="BX128" s="199"/>
      <c r="BY128" s="199"/>
      <c r="BZ128" s="199"/>
      <c r="CA128" s="199"/>
      <c r="CB128" s="199"/>
      <c r="CC128" s="199"/>
      <c r="CD128" s="199"/>
      <c r="CE128" s="199"/>
      <c r="CF128" s="199"/>
      <c r="CG128" s="199"/>
      <c r="CH128" s="199"/>
      <c r="CI128" s="199"/>
      <c r="CJ128" s="199"/>
      <c r="CK128" s="199"/>
      <c r="CL128" s="199"/>
      <c r="CM128" s="199"/>
      <c r="CN128" s="199"/>
      <c r="CO128" s="199"/>
      <c r="CP128" s="199"/>
      <c r="CQ128" s="199"/>
      <c r="CR128" s="199"/>
      <c r="CS128" s="199"/>
      <c r="CT128" s="199"/>
      <c r="CU128" s="199"/>
      <c r="CV128" s="199"/>
      <c r="CW128" s="199"/>
      <c r="CX128" s="199"/>
      <c r="CY128" s="199"/>
      <c r="CZ128" s="199"/>
      <c r="DA128" s="199"/>
      <c r="DB128" s="199"/>
      <c r="DC128" s="199"/>
      <c r="DD128" s="199"/>
      <c r="DE128" s="199"/>
      <c r="DF128" s="199"/>
      <c r="DG128" s="199"/>
      <c r="DH128" s="199"/>
      <c r="DI128" s="199"/>
      <c r="DJ128" s="199"/>
      <c r="DK128" s="199"/>
      <c r="DL128" s="199"/>
      <c r="DM128" s="199"/>
      <c r="DN128" s="199"/>
      <c r="DO128" s="199"/>
      <c r="DP128" s="199"/>
      <c r="DQ128" s="199"/>
      <c r="DR128" s="199"/>
      <c r="DS128" s="199"/>
      <c r="DT128" s="199"/>
      <c r="DU128" s="199"/>
      <c r="DV128" s="199"/>
      <c r="DW128" s="199"/>
      <c r="DX128" s="199"/>
      <c r="DY128" s="199"/>
      <c r="DZ128" s="199"/>
      <c r="EA128" s="199"/>
      <c r="EB128" s="199"/>
      <c r="EC128" s="199"/>
      <c r="ED128" s="199"/>
      <c r="EE128" s="199"/>
      <c r="EF128" s="199"/>
      <c r="EG128" s="199"/>
      <c r="EH128" s="199"/>
      <c r="EI128" s="199"/>
      <c r="EJ128" s="199"/>
      <c r="EK128" s="199"/>
      <c r="EL128" s="199"/>
      <c r="EM128" s="199"/>
      <c r="EN128" s="199"/>
    </row>
    <row r="129" customFormat="false" ht="15" hidden="false" customHeight="true" outlineLevel="0" collapsed="false">
      <c r="A129" s="183" t="s">
        <v>228</v>
      </c>
      <c r="B129" s="184" t="s">
        <v>121</v>
      </c>
      <c r="C129" s="185" t="n">
        <v>62.82</v>
      </c>
      <c r="D129" s="185" t="n">
        <v>67.26</v>
      </c>
      <c r="E129" s="186" t="n">
        <v>0.62</v>
      </c>
      <c r="F129" s="187" t="n">
        <v>4154.66</v>
      </c>
      <c r="G129" s="188" t="s">
        <v>104</v>
      </c>
      <c r="H129" s="189" t="s">
        <v>112</v>
      </c>
      <c r="I129" s="190" t="n">
        <v>54.9647</v>
      </c>
      <c r="J129" s="191" t="n">
        <v>0.498</v>
      </c>
      <c r="K129" s="192" t="n">
        <v>0.006</v>
      </c>
      <c r="L129" s="192" t="n">
        <v>0.327</v>
      </c>
      <c r="M129" s="192" t="n">
        <v>0.056</v>
      </c>
      <c r="N129" s="192" t="n">
        <v>0.067</v>
      </c>
      <c r="O129" s="192" t="n">
        <v>0.182</v>
      </c>
      <c r="P129" s="193" t="n">
        <v>1.136</v>
      </c>
      <c r="Q129" s="191" t="n">
        <v>0.365</v>
      </c>
      <c r="R129" s="192" t="n">
        <v>0.011</v>
      </c>
      <c r="S129" s="192" t="n">
        <v>0.328</v>
      </c>
      <c r="T129" s="192" t="n">
        <v>0.046</v>
      </c>
      <c r="U129" s="192" t="n">
        <v>0.067</v>
      </c>
      <c r="V129" s="192" t="n">
        <v>0.288</v>
      </c>
      <c r="W129" s="194" t="n">
        <v>1.105</v>
      </c>
      <c r="X129" s="191" t="n">
        <v>0.498</v>
      </c>
      <c r="Y129" s="192" t="n">
        <v>0.007</v>
      </c>
      <c r="Z129" s="192" t="n">
        <v>0.497</v>
      </c>
      <c r="AA129" s="192" t="n">
        <v>0.273</v>
      </c>
      <c r="AB129" s="192" t="n">
        <v>0.067</v>
      </c>
      <c r="AC129" s="195" t="n">
        <v>1.341</v>
      </c>
      <c r="AD129" s="196" t="n">
        <v>0.236</v>
      </c>
      <c r="AE129" s="197" t="n">
        <v>0.343</v>
      </c>
      <c r="AF129" s="198" t="n">
        <v>0.824</v>
      </c>
      <c r="AG129" s="90"/>
      <c r="AH129" s="90"/>
      <c r="AI129" s="90"/>
      <c r="AJ129" s="90"/>
      <c r="AK129" s="90"/>
      <c r="AL129" s="90"/>
      <c r="AM129" s="90"/>
      <c r="AN129" s="90"/>
      <c r="AO129" s="90"/>
      <c r="AP129" s="90"/>
      <c r="AQ129" s="199"/>
      <c r="AR129" s="199"/>
      <c r="AS129" s="199"/>
      <c r="AT129" s="199"/>
      <c r="AU129" s="199"/>
      <c r="AV129" s="199"/>
      <c r="AW129" s="199"/>
      <c r="AX129" s="199"/>
      <c r="AY129" s="199"/>
      <c r="AZ129" s="199"/>
      <c r="BA129" s="199"/>
      <c r="BB129" s="199"/>
      <c r="BC129" s="199"/>
      <c r="BD129" s="199"/>
      <c r="BE129" s="199"/>
      <c r="BF129" s="199"/>
      <c r="BG129" s="199"/>
      <c r="BH129" s="199"/>
      <c r="BI129" s="199"/>
      <c r="BJ129" s="199"/>
      <c r="BK129" s="199"/>
      <c r="BL129" s="199"/>
      <c r="BM129" s="199"/>
      <c r="BN129" s="199"/>
      <c r="BO129" s="199"/>
      <c r="BP129" s="199"/>
      <c r="BQ129" s="199"/>
      <c r="BR129" s="199"/>
      <c r="BS129" s="199"/>
      <c r="BT129" s="199"/>
      <c r="BU129" s="199"/>
      <c r="BV129" s="199"/>
      <c r="BW129" s="199"/>
      <c r="BX129" s="199"/>
      <c r="BY129" s="199"/>
      <c r="BZ129" s="199"/>
      <c r="CA129" s="199"/>
      <c r="CB129" s="199"/>
      <c r="CC129" s="199"/>
      <c r="CD129" s="199"/>
      <c r="CE129" s="199"/>
      <c r="CF129" s="199"/>
      <c r="CG129" s="199"/>
      <c r="CH129" s="199"/>
      <c r="CI129" s="199"/>
      <c r="CJ129" s="199"/>
      <c r="CK129" s="199"/>
      <c r="CL129" s="199"/>
      <c r="CM129" s="199"/>
      <c r="CN129" s="199"/>
      <c r="CO129" s="199"/>
      <c r="CP129" s="199"/>
      <c r="CQ129" s="199"/>
      <c r="CR129" s="199"/>
      <c r="CS129" s="199"/>
      <c r="CT129" s="199"/>
      <c r="CU129" s="199"/>
      <c r="CV129" s="199"/>
      <c r="CW129" s="199"/>
      <c r="CX129" s="199"/>
      <c r="CY129" s="199"/>
      <c r="CZ129" s="199"/>
      <c r="DA129" s="199"/>
      <c r="DB129" s="199"/>
      <c r="DC129" s="199"/>
      <c r="DD129" s="199"/>
      <c r="DE129" s="199"/>
      <c r="DF129" s="199"/>
      <c r="DG129" s="199"/>
      <c r="DH129" s="199"/>
      <c r="DI129" s="199"/>
      <c r="DJ129" s="199"/>
      <c r="DK129" s="199"/>
      <c r="DL129" s="199"/>
      <c r="DM129" s="199"/>
      <c r="DN129" s="199"/>
      <c r="DO129" s="199"/>
      <c r="DP129" s="199"/>
      <c r="DQ129" s="199"/>
      <c r="DR129" s="199"/>
      <c r="DS129" s="199"/>
      <c r="DT129" s="199"/>
      <c r="DU129" s="199"/>
      <c r="DV129" s="199"/>
      <c r="DW129" s="199"/>
      <c r="DX129" s="199"/>
      <c r="DY129" s="199"/>
      <c r="DZ129" s="199"/>
      <c r="EA129" s="199"/>
      <c r="EB129" s="199"/>
      <c r="EC129" s="199"/>
      <c r="ED129" s="199"/>
      <c r="EE129" s="199"/>
      <c r="EF129" s="199"/>
      <c r="EG129" s="199"/>
      <c r="EH129" s="199"/>
      <c r="EI129" s="199"/>
      <c r="EJ129" s="199"/>
      <c r="EK129" s="199"/>
      <c r="EL129" s="199"/>
      <c r="EM129" s="199"/>
      <c r="EN129" s="199"/>
    </row>
    <row r="130" customFormat="false" ht="15" hidden="false" customHeight="true" outlineLevel="0" collapsed="false">
      <c r="A130" s="183" t="s">
        <v>229</v>
      </c>
      <c r="B130" s="184" t="s">
        <v>121</v>
      </c>
      <c r="C130" s="185" t="n">
        <v>66.54</v>
      </c>
      <c r="D130" s="185" t="n">
        <v>58.06</v>
      </c>
      <c r="E130" s="186" t="n">
        <v>0.61</v>
      </c>
      <c r="F130" s="187" t="n">
        <v>9589.03</v>
      </c>
      <c r="G130" s="188" t="s">
        <v>103</v>
      </c>
      <c r="H130" s="189" t="s">
        <v>116</v>
      </c>
      <c r="I130" s="190" t="n">
        <v>2.6458</v>
      </c>
      <c r="J130" s="191" t="n">
        <v>0.214</v>
      </c>
      <c r="K130" s="192" t="n">
        <v>1.116</v>
      </c>
      <c r="L130" s="192" t="n">
        <v>0.357</v>
      </c>
      <c r="M130" s="192" t="n">
        <v>1.588</v>
      </c>
      <c r="N130" s="192" t="n">
        <v>0.019</v>
      </c>
      <c r="O130" s="192" t="n">
        <v>0.474</v>
      </c>
      <c r="P130" s="193" t="n">
        <v>3.769</v>
      </c>
      <c r="Q130" s="191" t="n">
        <v>0.359</v>
      </c>
      <c r="R130" s="192" t="n">
        <v>0.732</v>
      </c>
      <c r="S130" s="192" t="n">
        <v>0.324</v>
      </c>
      <c r="T130" s="192" t="n">
        <v>0.358</v>
      </c>
      <c r="U130" s="192" t="n">
        <v>0.019</v>
      </c>
      <c r="V130" s="192" t="n">
        <v>1.176</v>
      </c>
      <c r="W130" s="194" t="n">
        <v>2.968</v>
      </c>
      <c r="X130" s="191" t="n">
        <v>0.214</v>
      </c>
      <c r="Y130" s="192" t="n">
        <v>1.365</v>
      </c>
      <c r="Z130" s="192" t="n">
        <v>0.283</v>
      </c>
      <c r="AA130" s="192" t="n">
        <v>4.051</v>
      </c>
      <c r="AB130" s="192" t="n">
        <v>0.019</v>
      </c>
      <c r="AC130" s="195" t="n">
        <v>5.933</v>
      </c>
      <c r="AD130" s="196" t="n">
        <v>2.965</v>
      </c>
      <c r="AE130" s="197" t="n">
        <v>0.922</v>
      </c>
      <c r="AF130" s="198" t="n">
        <v>0.5</v>
      </c>
      <c r="AG130" s="90"/>
      <c r="AH130" s="90"/>
      <c r="AI130" s="90"/>
      <c r="AJ130" s="90"/>
      <c r="AK130" s="90"/>
      <c r="AL130" s="90"/>
      <c r="AM130" s="90"/>
      <c r="AN130" s="90"/>
      <c r="AO130" s="90"/>
      <c r="AP130" s="90"/>
      <c r="AQ130" s="199"/>
      <c r="AR130" s="199"/>
      <c r="AS130" s="199"/>
      <c r="AT130" s="199"/>
      <c r="AU130" s="199"/>
      <c r="AV130" s="199"/>
      <c r="AW130" s="199"/>
      <c r="AX130" s="199"/>
      <c r="AY130" s="199"/>
      <c r="AZ130" s="199"/>
      <c r="BA130" s="199"/>
      <c r="BB130" s="199"/>
      <c r="BC130" s="199"/>
      <c r="BD130" s="199"/>
      <c r="BE130" s="199"/>
      <c r="BF130" s="199"/>
      <c r="BG130" s="199"/>
      <c r="BH130" s="199"/>
      <c r="BI130" s="199"/>
      <c r="BJ130" s="199"/>
      <c r="BK130" s="199"/>
      <c r="BL130" s="199"/>
      <c r="BM130" s="199"/>
      <c r="BN130" s="199"/>
      <c r="BO130" s="199"/>
      <c r="BP130" s="199"/>
      <c r="BQ130" s="199"/>
      <c r="BR130" s="199"/>
      <c r="BS130" s="199"/>
      <c r="BT130" s="199"/>
      <c r="BU130" s="199"/>
      <c r="BV130" s="199"/>
      <c r="BW130" s="199"/>
      <c r="BX130" s="199"/>
      <c r="BY130" s="199"/>
      <c r="BZ130" s="199"/>
      <c r="CA130" s="199"/>
      <c r="CB130" s="199"/>
      <c r="CC130" s="199"/>
      <c r="CD130" s="199"/>
      <c r="CE130" s="199"/>
      <c r="CF130" s="199"/>
      <c r="CG130" s="199"/>
      <c r="CH130" s="199"/>
      <c r="CI130" s="199"/>
      <c r="CJ130" s="199"/>
      <c r="CK130" s="199"/>
      <c r="CL130" s="199"/>
      <c r="CM130" s="199"/>
      <c r="CN130" s="199"/>
      <c r="CO130" s="199"/>
      <c r="CP130" s="199"/>
      <c r="CQ130" s="199"/>
      <c r="CR130" s="199"/>
      <c r="CS130" s="199"/>
      <c r="CT130" s="199"/>
      <c r="CU130" s="199"/>
      <c r="CV130" s="199"/>
      <c r="CW130" s="199"/>
      <c r="CX130" s="199"/>
      <c r="CY130" s="199"/>
      <c r="CZ130" s="199"/>
      <c r="DA130" s="199"/>
      <c r="DB130" s="199"/>
      <c r="DC130" s="199"/>
      <c r="DD130" s="199"/>
      <c r="DE130" s="199"/>
      <c r="DF130" s="199"/>
      <c r="DG130" s="199"/>
      <c r="DH130" s="199"/>
      <c r="DI130" s="199"/>
      <c r="DJ130" s="199"/>
      <c r="DK130" s="199"/>
      <c r="DL130" s="199"/>
      <c r="DM130" s="199"/>
      <c r="DN130" s="199"/>
      <c r="DO130" s="199"/>
      <c r="DP130" s="199"/>
      <c r="DQ130" s="199"/>
      <c r="DR130" s="199"/>
      <c r="DS130" s="199"/>
      <c r="DT130" s="199"/>
      <c r="DU130" s="199"/>
      <c r="DV130" s="199"/>
      <c r="DW130" s="199"/>
      <c r="DX130" s="199"/>
      <c r="DY130" s="199"/>
      <c r="DZ130" s="199"/>
      <c r="EA130" s="199"/>
      <c r="EB130" s="199"/>
      <c r="EC130" s="199"/>
      <c r="ED130" s="199"/>
      <c r="EE130" s="199"/>
      <c r="EF130" s="199"/>
      <c r="EG130" s="199"/>
      <c r="EH130" s="199"/>
      <c r="EI130" s="199"/>
      <c r="EJ130" s="199"/>
      <c r="EK130" s="199"/>
      <c r="EL130" s="199"/>
      <c r="EM130" s="199"/>
      <c r="EN130" s="199"/>
    </row>
    <row r="131" customFormat="false" ht="15" hidden="false" customHeight="true" outlineLevel="0" collapsed="false">
      <c r="A131" s="183" t="s">
        <v>230</v>
      </c>
      <c r="B131" s="184" t="s">
        <v>121</v>
      </c>
      <c r="C131" s="185" t="n">
        <v>67.07</v>
      </c>
      <c r="D131" s="185" t="n">
        <v>70.48</v>
      </c>
      <c r="E131" s="186" t="n">
        <v>0.59</v>
      </c>
      <c r="F131" s="187" t="n">
        <v>4018.79</v>
      </c>
      <c r="G131" s="188" t="s">
        <v>104</v>
      </c>
      <c r="H131" s="189" t="s">
        <v>112</v>
      </c>
      <c r="I131" s="190" t="n">
        <v>31.2403</v>
      </c>
      <c r="J131" s="191" t="n">
        <v>0.154</v>
      </c>
      <c r="K131" s="192" t="n">
        <v>0.042</v>
      </c>
      <c r="L131" s="192" t="n">
        <v>0.171</v>
      </c>
      <c r="M131" s="192" t="n">
        <v>0.001</v>
      </c>
      <c r="N131" s="192" t="n">
        <v>0.047</v>
      </c>
      <c r="O131" s="192" t="n">
        <v>0.169</v>
      </c>
      <c r="P131" s="193" t="n">
        <v>0.585</v>
      </c>
      <c r="Q131" s="191" t="n">
        <v>0.257</v>
      </c>
      <c r="R131" s="192" t="n">
        <v>0.052</v>
      </c>
      <c r="S131" s="192" t="n">
        <v>0.178</v>
      </c>
      <c r="T131" s="192" t="n">
        <v>0.003</v>
      </c>
      <c r="U131" s="192" t="n">
        <v>0.047</v>
      </c>
      <c r="V131" s="192" t="n">
        <v>0.269</v>
      </c>
      <c r="W131" s="194" t="n">
        <v>0.808</v>
      </c>
      <c r="X131" s="191" t="n">
        <v>0.154</v>
      </c>
      <c r="Y131" s="192" t="n">
        <v>0.042</v>
      </c>
      <c r="Z131" s="192" t="n">
        <v>0.087</v>
      </c>
      <c r="AA131" s="192" t="n">
        <v>0.004</v>
      </c>
      <c r="AB131" s="192" t="n">
        <v>0.047</v>
      </c>
      <c r="AC131" s="195" t="n">
        <v>0.334</v>
      </c>
      <c r="AD131" s="196" t="n">
        <v>-0.474</v>
      </c>
      <c r="AE131" s="197" t="n">
        <v>0.251</v>
      </c>
      <c r="AF131" s="198" t="n">
        <v>2.419</v>
      </c>
      <c r="AG131" s="90"/>
      <c r="AH131" s="90"/>
      <c r="AI131" s="90"/>
      <c r="AJ131" s="90"/>
      <c r="AK131" s="90"/>
      <c r="AL131" s="90"/>
      <c r="AM131" s="90"/>
      <c r="AN131" s="90"/>
      <c r="AO131" s="90"/>
      <c r="AP131" s="90"/>
      <c r="AQ131" s="199"/>
      <c r="AR131" s="199"/>
      <c r="AS131" s="199"/>
      <c r="AT131" s="199"/>
      <c r="AU131" s="199"/>
      <c r="AV131" s="199"/>
      <c r="AW131" s="199"/>
      <c r="AX131" s="199"/>
      <c r="AY131" s="199"/>
      <c r="AZ131" s="199"/>
      <c r="BA131" s="199"/>
      <c r="BB131" s="199"/>
      <c r="BC131" s="199"/>
      <c r="BD131" s="199"/>
      <c r="BE131" s="199"/>
      <c r="BF131" s="199"/>
      <c r="BG131" s="199"/>
      <c r="BH131" s="199"/>
      <c r="BI131" s="199"/>
      <c r="BJ131" s="199"/>
      <c r="BK131" s="199"/>
      <c r="BL131" s="199"/>
      <c r="BM131" s="199"/>
      <c r="BN131" s="199"/>
      <c r="BO131" s="199"/>
      <c r="BP131" s="199"/>
      <c r="BQ131" s="199"/>
      <c r="BR131" s="199"/>
      <c r="BS131" s="199"/>
      <c r="BT131" s="199"/>
      <c r="BU131" s="199"/>
      <c r="BV131" s="199"/>
      <c r="BW131" s="199"/>
      <c r="BX131" s="199"/>
      <c r="BY131" s="199"/>
      <c r="BZ131" s="199"/>
      <c r="CA131" s="199"/>
      <c r="CB131" s="199"/>
      <c r="CC131" s="199"/>
      <c r="CD131" s="199"/>
      <c r="CE131" s="199"/>
      <c r="CF131" s="199"/>
      <c r="CG131" s="199"/>
      <c r="CH131" s="199"/>
      <c r="CI131" s="199"/>
      <c r="CJ131" s="199"/>
      <c r="CK131" s="199"/>
      <c r="CL131" s="199"/>
      <c r="CM131" s="199"/>
      <c r="CN131" s="199"/>
      <c r="CO131" s="199"/>
      <c r="CP131" s="199"/>
      <c r="CQ131" s="199"/>
      <c r="CR131" s="199"/>
      <c r="CS131" s="199"/>
      <c r="CT131" s="199"/>
      <c r="CU131" s="199"/>
      <c r="CV131" s="199"/>
      <c r="CW131" s="199"/>
      <c r="CX131" s="199"/>
      <c r="CY131" s="199"/>
      <c r="CZ131" s="199"/>
      <c r="DA131" s="199"/>
      <c r="DB131" s="199"/>
      <c r="DC131" s="199"/>
      <c r="DD131" s="199"/>
      <c r="DE131" s="199"/>
      <c r="DF131" s="199"/>
      <c r="DG131" s="199"/>
      <c r="DH131" s="199"/>
      <c r="DI131" s="199"/>
      <c r="DJ131" s="199"/>
      <c r="DK131" s="199"/>
      <c r="DL131" s="199"/>
      <c r="DM131" s="199"/>
      <c r="DN131" s="199"/>
      <c r="DO131" s="199"/>
      <c r="DP131" s="199"/>
      <c r="DQ131" s="199"/>
      <c r="DR131" s="199"/>
      <c r="DS131" s="199"/>
      <c r="DT131" s="199"/>
      <c r="DU131" s="199"/>
      <c r="DV131" s="199"/>
      <c r="DW131" s="199"/>
      <c r="DX131" s="199"/>
      <c r="DY131" s="199"/>
      <c r="DZ131" s="199"/>
      <c r="EA131" s="199"/>
      <c r="EB131" s="199"/>
      <c r="EC131" s="199"/>
      <c r="ED131" s="199"/>
      <c r="EE131" s="199"/>
      <c r="EF131" s="199"/>
      <c r="EG131" s="199"/>
      <c r="EH131" s="199"/>
      <c r="EI131" s="199"/>
      <c r="EJ131" s="199"/>
      <c r="EK131" s="199"/>
      <c r="EL131" s="199"/>
      <c r="EM131" s="199"/>
      <c r="EN131" s="199"/>
    </row>
    <row r="132" customFormat="false" ht="15" hidden="false" customHeight="true" outlineLevel="0" collapsed="false">
      <c r="A132" s="183" t="s">
        <v>231</v>
      </c>
      <c r="B132" s="184" t="s">
        <v>121</v>
      </c>
      <c r="C132" s="185" t="n">
        <v>79.21</v>
      </c>
      <c r="D132" s="185" t="n">
        <v>81.71</v>
      </c>
      <c r="E132" s="186" t="n">
        <v>0.94</v>
      </c>
      <c r="F132" s="187" t="n">
        <v>59220.8</v>
      </c>
      <c r="G132" s="188" t="s">
        <v>106</v>
      </c>
      <c r="H132" s="189" t="s">
        <v>118</v>
      </c>
      <c r="I132" s="190" t="n">
        <v>17.6711</v>
      </c>
      <c r="J132" s="191" t="n">
        <v>0.263</v>
      </c>
      <c r="K132" s="192" t="n">
        <v>0.037</v>
      </c>
      <c r="L132" s="192" t="n">
        <v>0.077</v>
      </c>
      <c r="M132" s="192" t="n">
        <v>0.09</v>
      </c>
      <c r="N132" s="192" t="n">
        <v>0.114</v>
      </c>
      <c r="O132" s="192" t="n">
        <v>2.09</v>
      </c>
      <c r="P132" s="193" t="n">
        <v>2.671</v>
      </c>
      <c r="Q132" s="191" t="n">
        <v>0.82</v>
      </c>
      <c r="R132" s="192" t="n">
        <v>0.414</v>
      </c>
      <c r="S132" s="192" t="n">
        <v>0.212</v>
      </c>
      <c r="T132" s="192" t="n">
        <v>0.037</v>
      </c>
      <c r="U132" s="192" t="n">
        <v>0.114</v>
      </c>
      <c r="V132" s="192" t="n">
        <v>1.391</v>
      </c>
      <c r="W132" s="194" t="n">
        <v>2.989</v>
      </c>
      <c r="X132" s="191" t="n">
        <v>0.263</v>
      </c>
      <c r="Y132" s="192" t="n">
        <v>0.037</v>
      </c>
      <c r="Z132" s="192" t="n">
        <v>0.086</v>
      </c>
      <c r="AA132" s="192" t="n">
        <v>0.403</v>
      </c>
      <c r="AB132" s="192" t="n">
        <v>0.114</v>
      </c>
      <c r="AC132" s="195" t="n">
        <v>0.904</v>
      </c>
      <c r="AD132" s="196" t="n">
        <v>-2.085</v>
      </c>
      <c r="AE132" s="197" t="n">
        <v>0.929</v>
      </c>
      <c r="AF132" s="198" t="n">
        <v>3.306</v>
      </c>
      <c r="AG132" s="90"/>
      <c r="AH132" s="90"/>
      <c r="AI132" s="90"/>
      <c r="AJ132" s="90"/>
      <c r="AK132" s="90"/>
      <c r="AL132" s="90"/>
      <c r="AM132" s="90"/>
      <c r="AN132" s="90"/>
      <c r="AO132" s="90"/>
      <c r="AP132" s="90"/>
      <c r="AQ132" s="199"/>
      <c r="AR132" s="199"/>
      <c r="AS132" s="199"/>
      <c r="AT132" s="199"/>
      <c r="AU132" s="199"/>
      <c r="AV132" s="199"/>
      <c r="AW132" s="199"/>
      <c r="AX132" s="199"/>
      <c r="AY132" s="199"/>
      <c r="AZ132" s="199"/>
      <c r="BA132" s="199"/>
      <c r="BB132" s="199"/>
      <c r="BC132" s="199"/>
      <c r="BD132" s="199"/>
      <c r="BE132" s="199"/>
      <c r="BF132" s="199"/>
      <c r="BG132" s="199"/>
      <c r="BH132" s="199"/>
      <c r="BI132" s="199"/>
      <c r="BJ132" s="199"/>
      <c r="BK132" s="199"/>
      <c r="BL132" s="199"/>
      <c r="BM132" s="199"/>
      <c r="BN132" s="199"/>
      <c r="BO132" s="199"/>
      <c r="BP132" s="199"/>
      <c r="BQ132" s="199"/>
      <c r="BR132" s="199"/>
      <c r="BS132" s="199"/>
      <c r="BT132" s="199"/>
      <c r="BU132" s="199"/>
      <c r="BV132" s="199"/>
      <c r="BW132" s="199"/>
      <c r="BX132" s="199"/>
      <c r="BY132" s="199"/>
      <c r="BZ132" s="199"/>
      <c r="CA132" s="199"/>
      <c r="CB132" s="199"/>
      <c r="CC132" s="199"/>
      <c r="CD132" s="199"/>
      <c r="CE132" s="199"/>
      <c r="CF132" s="199"/>
      <c r="CG132" s="199"/>
      <c r="CH132" s="199"/>
      <c r="CI132" s="199"/>
      <c r="CJ132" s="199"/>
      <c r="CK132" s="199"/>
      <c r="CL132" s="199"/>
      <c r="CM132" s="199"/>
      <c r="CN132" s="199"/>
      <c r="CO132" s="199"/>
      <c r="CP132" s="199"/>
      <c r="CQ132" s="199"/>
      <c r="CR132" s="199"/>
      <c r="CS132" s="199"/>
      <c r="CT132" s="199"/>
      <c r="CU132" s="199"/>
      <c r="CV132" s="199"/>
      <c r="CW132" s="199"/>
      <c r="CX132" s="199"/>
      <c r="CY132" s="199"/>
      <c r="CZ132" s="199"/>
      <c r="DA132" s="199"/>
      <c r="DB132" s="199"/>
      <c r="DC132" s="199"/>
      <c r="DD132" s="199"/>
      <c r="DE132" s="199"/>
      <c r="DF132" s="199"/>
      <c r="DG132" s="199"/>
      <c r="DH132" s="199"/>
      <c r="DI132" s="199"/>
      <c r="DJ132" s="199"/>
      <c r="DK132" s="199"/>
      <c r="DL132" s="199"/>
      <c r="DM132" s="199"/>
      <c r="DN132" s="199"/>
      <c r="DO132" s="199"/>
      <c r="DP132" s="199"/>
      <c r="DQ132" s="199"/>
      <c r="DR132" s="199"/>
      <c r="DS132" s="199"/>
      <c r="DT132" s="199"/>
      <c r="DU132" s="199"/>
      <c r="DV132" s="199"/>
      <c r="DW132" s="199"/>
      <c r="DX132" s="199"/>
      <c r="DY132" s="199"/>
      <c r="DZ132" s="199"/>
      <c r="EA132" s="199"/>
      <c r="EB132" s="199"/>
      <c r="EC132" s="199"/>
      <c r="ED132" s="199"/>
      <c r="EE132" s="199"/>
      <c r="EF132" s="199"/>
      <c r="EG132" s="199"/>
      <c r="EH132" s="199"/>
      <c r="EI132" s="199"/>
      <c r="EJ132" s="199"/>
      <c r="EK132" s="199"/>
      <c r="EL132" s="199"/>
      <c r="EM132" s="199"/>
      <c r="EN132" s="199"/>
    </row>
    <row r="133" customFormat="false" ht="15" hidden="false" customHeight="true" outlineLevel="0" collapsed="false">
      <c r="A133" s="183" t="s">
        <v>232</v>
      </c>
      <c r="B133" s="184" t="s">
        <v>126</v>
      </c>
      <c r="C133" s="185" t="n">
        <v>78.81</v>
      </c>
      <c r="D133" s="185" t="n">
        <v>82.76</v>
      </c>
      <c r="E133" s="186" t="n">
        <v>0.94</v>
      </c>
      <c r="F133" s="187" t="n">
        <v>42961.4</v>
      </c>
      <c r="G133" s="188" t="s">
        <v>104</v>
      </c>
      <c r="H133" s="189" t="s">
        <v>118</v>
      </c>
      <c r="I133" s="190" t="n">
        <v>5.26994</v>
      </c>
      <c r="J133" s="191" t="n">
        <v>0.604</v>
      </c>
      <c r="K133" s="192" t="n">
        <v>2.047</v>
      </c>
      <c r="L133" s="192" t="n">
        <v>5.029</v>
      </c>
      <c r="M133" s="192" t="n">
        <v>1.149</v>
      </c>
      <c r="N133" s="192" t="n">
        <v>0.066</v>
      </c>
      <c r="O133" s="192" t="n">
        <v>1.882</v>
      </c>
      <c r="P133" s="193" t="n">
        <v>10.776</v>
      </c>
      <c r="Q133" s="191" t="n">
        <v>0.908</v>
      </c>
      <c r="R133" s="192" t="n">
        <v>0</v>
      </c>
      <c r="S133" s="192" t="n">
        <v>1.808</v>
      </c>
      <c r="T133" s="192" t="n">
        <v>0.369</v>
      </c>
      <c r="U133" s="192" t="n">
        <v>0.066</v>
      </c>
      <c r="V133" s="192" t="n">
        <v>2.279</v>
      </c>
      <c r="W133" s="194" t="n">
        <v>5.43</v>
      </c>
      <c r="X133" s="191" t="n">
        <v>0.604</v>
      </c>
      <c r="Y133" s="192" t="n">
        <v>2.047</v>
      </c>
      <c r="Z133" s="192" t="n">
        <v>4.91</v>
      </c>
      <c r="AA133" s="192" t="n">
        <v>0.727</v>
      </c>
      <c r="AB133" s="192" t="n">
        <v>0.066</v>
      </c>
      <c r="AC133" s="195" t="n">
        <v>8.354</v>
      </c>
      <c r="AD133" s="196" t="n">
        <v>2.924</v>
      </c>
      <c r="AE133" s="197" t="n">
        <v>1.687</v>
      </c>
      <c r="AF133" s="198" t="n">
        <v>0.65</v>
      </c>
      <c r="AG133" s="90"/>
      <c r="AH133" s="90"/>
      <c r="AI133" s="90"/>
      <c r="AJ133" s="90"/>
      <c r="AK133" s="90"/>
      <c r="AL133" s="90"/>
      <c r="AM133" s="90"/>
      <c r="AN133" s="90"/>
      <c r="AO133" s="90"/>
      <c r="AP133" s="90"/>
      <c r="AQ133" s="199"/>
      <c r="AR133" s="199"/>
      <c r="AS133" s="199"/>
      <c r="AT133" s="199"/>
      <c r="AU133" s="199"/>
      <c r="AV133" s="199"/>
      <c r="AW133" s="199"/>
      <c r="AX133" s="199"/>
      <c r="AY133" s="199"/>
      <c r="AZ133" s="199"/>
      <c r="BA133" s="199"/>
      <c r="BB133" s="199"/>
      <c r="BC133" s="199"/>
      <c r="BD133" s="199"/>
      <c r="BE133" s="199"/>
      <c r="BF133" s="199"/>
      <c r="BG133" s="199"/>
      <c r="BH133" s="199"/>
      <c r="BI133" s="199"/>
      <c r="BJ133" s="199"/>
      <c r="BK133" s="199"/>
      <c r="BL133" s="199"/>
      <c r="BM133" s="199"/>
      <c r="BN133" s="199"/>
      <c r="BO133" s="199"/>
      <c r="BP133" s="199"/>
      <c r="BQ133" s="199"/>
      <c r="BR133" s="199"/>
      <c r="BS133" s="199"/>
      <c r="BT133" s="199"/>
      <c r="BU133" s="199"/>
      <c r="BV133" s="199"/>
      <c r="BW133" s="199"/>
      <c r="BX133" s="199"/>
      <c r="BY133" s="199"/>
      <c r="BZ133" s="199"/>
      <c r="CA133" s="199"/>
      <c r="CB133" s="199"/>
      <c r="CC133" s="199"/>
      <c r="CD133" s="199"/>
      <c r="CE133" s="199"/>
      <c r="CF133" s="199"/>
      <c r="CG133" s="199"/>
      <c r="CH133" s="199"/>
      <c r="CI133" s="199"/>
      <c r="CJ133" s="199"/>
      <c r="CK133" s="199"/>
      <c r="CL133" s="199"/>
      <c r="CM133" s="199"/>
      <c r="CN133" s="199"/>
      <c r="CO133" s="199"/>
      <c r="CP133" s="199"/>
      <c r="CQ133" s="199"/>
      <c r="CR133" s="199"/>
      <c r="CS133" s="199"/>
      <c r="CT133" s="199"/>
      <c r="CU133" s="199"/>
      <c r="CV133" s="199"/>
      <c r="CW133" s="199"/>
      <c r="CX133" s="199"/>
      <c r="CY133" s="199"/>
      <c r="CZ133" s="199"/>
      <c r="DA133" s="199"/>
      <c r="DB133" s="199"/>
      <c r="DC133" s="199"/>
      <c r="DD133" s="199"/>
      <c r="DE133" s="199"/>
      <c r="DF133" s="199"/>
      <c r="DG133" s="199"/>
      <c r="DH133" s="199"/>
      <c r="DI133" s="199"/>
      <c r="DJ133" s="199"/>
      <c r="DK133" s="199"/>
      <c r="DL133" s="199"/>
      <c r="DM133" s="199"/>
      <c r="DN133" s="199"/>
      <c r="DO133" s="199"/>
      <c r="DP133" s="199"/>
      <c r="DQ133" s="199"/>
      <c r="DR133" s="199"/>
      <c r="DS133" s="199"/>
      <c r="DT133" s="199"/>
      <c r="DU133" s="199"/>
      <c r="DV133" s="199"/>
      <c r="DW133" s="199"/>
      <c r="DX133" s="199"/>
      <c r="DY133" s="199"/>
      <c r="DZ133" s="199"/>
      <c r="EA133" s="199"/>
      <c r="EB133" s="199"/>
      <c r="EC133" s="199"/>
      <c r="ED133" s="199"/>
      <c r="EE133" s="199"/>
      <c r="EF133" s="199"/>
      <c r="EG133" s="199"/>
      <c r="EH133" s="199"/>
      <c r="EI133" s="199"/>
      <c r="EJ133" s="199"/>
      <c r="EK133" s="199"/>
      <c r="EL133" s="199"/>
      <c r="EM133" s="199"/>
      <c r="EN133" s="199"/>
    </row>
    <row r="134" customFormat="false" ht="15" hidden="false" customHeight="true" outlineLevel="0" collapsed="false">
      <c r="A134" s="183" t="s">
        <v>233</v>
      </c>
      <c r="B134" s="184" t="s">
        <v>121</v>
      </c>
      <c r="C134" s="185" t="n">
        <v>64.66</v>
      </c>
      <c r="D134" s="185" t="n">
        <v>74.62</v>
      </c>
      <c r="E134" s="186" t="n">
        <v>0.65</v>
      </c>
      <c r="F134" s="187" t="n">
        <v>6497.91</v>
      </c>
      <c r="G134" s="188" t="s">
        <v>105</v>
      </c>
      <c r="H134" s="189" t="s">
        <v>114</v>
      </c>
      <c r="I134" s="190" t="n">
        <v>7.14253</v>
      </c>
      <c r="J134" s="191" t="n">
        <v>0.635</v>
      </c>
      <c r="K134" s="192" t="n">
        <v>0.492</v>
      </c>
      <c r="L134" s="192" t="n">
        <v>0.344</v>
      </c>
      <c r="M134" s="192" t="n">
        <v>0.097</v>
      </c>
      <c r="N134" s="192" t="n">
        <v>0.053</v>
      </c>
      <c r="O134" s="192" t="n">
        <v>0.25</v>
      </c>
      <c r="P134" s="193" t="n">
        <v>1.871</v>
      </c>
      <c r="Q134" s="191" t="n">
        <v>0.535</v>
      </c>
      <c r="R134" s="192" t="n">
        <v>0.186</v>
      </c>
      <c r="S134" s="192" t="n">
        <v>0.361</v>
      </c>
      <c r="T134" s="192" t="n">
        <v>0.031</v>
      </c>
      <c r="U134" s="192" t="n">
        <v>0.053</v>
      </c>
      <c r="V134" s="192" t="n">
        <v>0.576</v>
      </c>
      <c r="W134" s="194" t="n">
        <v>1.743</v>
      </c>
      <c r="X134" s="191" t="n">
        <v>0.635</v>
      </c>
      <c r="Y134" s="192" t="n">
        <v>0.492</v>
      </c>
      <c r="Z134" s="192" t="n">
        <v>0.658</v>
      </c>
      <c r="AA134" s="192" t="n">
        <v>0.408</v>
      </c>
      <c r="AB134" s="192" t="n">
        <v>0.053</v>
      </c>
      <c r="AC134" s="195" t="n">
        <v>2.245</v>
      </c>
      <c r="AD134" s="196" t="n">
        <v>0.502</v>
      </c>
      <c r="AE134" s="197" t="n">
        <v>0.542</v>
      </c>
      <c r="AF134" s="198" t="n">
        <v>0.776</v>
      </c>
      <c r="AG134" s="90"/>
      <c r="AH134" s="90"/>
      <c r="AI134" s="90"/>
      <c r="AJ134" s="90"/>
      <c r="AK134" s="90"/>
      <c r="AL134" s="90"/>
      <c r="AM134" s="90"/>
      <c r="AN134" s="90"/>
      <c r="AO134" s="90"/>
      <c r="AP134" s="90"/>
      <c r="AQ134" s="199"/>
      <c r="AR134" s="199"/>
      <c r="AS134" s="199"/>
      <c r="AT134" s="199"/>
      <c r="AU134" s="199"/>
      <c r="AV134" s="199"/>
      <c r="AW134" s="199"/>
      <c r="AX134" s="199"/>
      <c r="AY134" s="199"/>
      <c r="AZ134" s="199"/>
      <c r="BA134" s="199"/>
      <c r="BB134" s="199"/>
      <c r="BC134" s="199"/>
      <c r="BD134" s="199"/>
      <c r="BE134" s="199"/>
      <c r="BF134" s="199"/>
      <c r="BG134" s="199"/>
      <c r="BH134" s="199"/>
      <c r="BI134" s="199"/>
      <c r="BJ134" s="199"/>
      <c r="BK134" s="199"/>
      <c r="BL134" s="199"/>
      <c r="BM134" s="199"/>
      <c r="BN134" s="199"/>
      <c r="BO134" s="199"/>
      <c r="BP134" s="199"/>
      <c r="BQ134" s="199"/>
      <c r="BR134" s="199"/>
      <c r="BS134" s="199"/>
      <c r="BT134" s="199"/>
      <c r="BU134" s="199"/>
      <c r="BV134" s="199"/>
      <c r="BW134" s="199"/>
      <c r="BX134" s="199"/>
      <c r="BY134" s="199"/>
      <c r="BZ134" s="199"/>
      <c r="CA134" s="199"/>
      <c r="CB134" s="199"/>
      <c r="CC134" s="199"/>
      <c r="CD134" s="199"/>
      <c r="CE134" s="199"/>
      <c r="CF134" s="199"/>
      <c r="CG134" s="199"/>
      <c r="CH134" s="199"/>
      <c r="CI134" s="199"/>
      <c r="CJ134" s="199"/>
      <c r="CK134" s="199"/>
      <c r="CL134" s="199"/>
      <c r="CM134" s="199"/>
      <c r="CN134" s="199"/>
      <c r="CO134" s="199"/>
      <c r="CP134" s="199"/>
      <c r="CQ134" s="199"/>
      <c r="CR134" s="199"/>
      <c r="CS134" s="199"/>
      <c r="CT134" s="199"/>
      <c r="CU134" s="199"/>
      <c r="CV134" s="199"/>
      <c r="CW134" s="199"/>
      <c r="CX134" s="199"/>
      <c r="CY134" s="199"/>
      <c r="CZ134" s="199"/>
      <c r="DA134" s="199"/>
      <c r="DB134" s="199"/>
      <c r="DC134" s="199"/>
      <c r="DD134" s="199"/>
      <c r="DE134" s="199"/>
      <c r="DF134" s="199"/>
      <c r="DG134" s="199"/>
      <c r="DH134" s="199"/>
      <c r="DI134" s="199"/>
      <c r="DJ134" s="199"/>
      <c r="DK134" s="199"/>
      <c r="DL134" s="199"/>
      <c r="DM134" s="199"/>
      <c r="DN134" s="199"/>
      <c r="DO134" s="199"/>
      <c r="DP134" s="199"/>
      <c r="DQ134" s="199"/>
      <c r="DR134" s="199"/>
      <c r="DS134" s="199"/>
      <c r="DT134" s="199"/>
      <c r="DU134" s="199"/>
      <c r="DV134" s="199"/>
      <c r="DW134" s="199"/>
      <c r="DX134" s="199"/>
      <c r="DY134" s="199"/>
      <c r="DZ134" s="199"/>
      <c r="EA134" s="199"/>
      <c r="EB134" s="199"/>
      <c r="EC134" s="199"/>
      <c r="ED134" s="199"/>
      <c r="EE134" s="199"/>
      <c r="EF134" s="199"/>
      <c r="EG134" s="199"/>
      <c r="EH134" s="199"/>
      <c r="EI134" s="199"/>
      <c r="EJ134" s="199"/>
      <c r="EK134" s="199"/>
      <c r="EL134" s="199"/>
      <c r="EM134" s="199"/>
      <c r="EN134" s="199"/>
    </row>
    <row r="135" customFormat="false" ht="15" hidden="false" customHeight="true" outlineLevel="0" collapsed="false">
      <c r="A135" s="183" t="s">
        <v>234</v>
      </c>
      <c r="B135" s="184" t="s">
        <v>121</v>
      </c>
      <c r="C135" s="185" t="n">
        <v>49.86</v>
      </c>
      <c r="D135" s="185" t="n">
        <v>62.08</v>
      </c>
      <c r="E135" s="186" t="n">
        <v>0.39</v>
      </c>
      <c r="F135" s="187" t="n">
        <v>1337.35</v>
      </c>
      <c r="G135" s="188" t="s">
        <v>103</v>
      </c>
      <c r="H135" s="189" t="s">
        <v>112</v>
      </c>
      <c r="I135" s="190" t="n">
        <v>28.239</v>
      </c>
      <c r="J135" s="191" t="n">
        <v>0.566</v>
      </c>
      <c r="K135" s="192" t="n">
        <v>0.333</v>
      </c>
      <c r="L135" s="192" t="n">
        <v>0.19</v>
      </c>
      <c r="M135" s="192" t="n">
        <v>0.004</v>
      </c>
      <c r="N135" s="192" t="n">
        <v>0.039</v>
      </c>
      <c r="O135" s="192" t="n">
        <v>0.04</v>
      </c>
      <c r="P135" s="193" t="n">
        <v>1.171</v>
      </c>
      <c r="Q135" s="191" t="n">
        <v>0.63</v>
      </c>
      <c r="R135" s="192" t="n">
        <v>0.327</v>
      </c>
      <c r="S135" s="192" t="n">
        <v>0.192</v>
      </c>
      <c r="T135" s="192" t="n">
        <v>0.005</v>
      </c>
      <c r="U135" s="192" t="n">
        <v>0.039</v>
      </c>
      <c r="V135" s="192" t="n">
        <v>0.078</v>
      </c>
      <c r="W135" s="194" t="n">
        <v>1.271</v>
      </c>
      <c r="X135" s="191" t="n">
        <v>0.566</v>
      </c>
      <c r="Y135" s="192" t="n">
        <v>0.333</v>
      </c>
      <c r="Z135" s="192" t="n">
        <v>0.029</v>
      </c>
      <c r="AA135" s="192" t="n">
        <v>0</v>
      </c>
      <c r="AB135" s="192" t="n">
        <v>0.039</v>
      </c>
      <c r="AC135" s="195" t="n">
        <v>0.966</v>
      </c>
      <c r="AD135" s="196" t="n">
        <v>-0.305</v>
      </c>
      <c r="AE135" s="197" t="n">
        <v>0.395</v>
      </c>
      <c r="AF135" s="198" t="n">
        <v>1.316</v>
      </c>
      <c r="AG135" s="90"/>
      <c r="AH135" s="90"/>
      <c r="AI135" s="90"/>
      <c r="AJ135" s="90"/>
      <c r="AK135" s="90"/>
      <c r="AL135" s="90"/>
      <c r="AM135" s="90"/>
      <c r="AN135" s="90"/>
      <c r="AO135" s="90"/>
      <c r="AP135" s="90"/>
      <c r="AQ135" s="199"/>
      <c r="AR135" s="199"/>
      <c r="AS135" s="199"/>
      <c r="AT135" s="199"/>
      <c r="AU135" s="199"/>
      <c r="AV135" s="199"/>
      <c r="AW135" s="199"/>
      <c r="AX135" s="199"/>
      <c r="AY135" s="199"/>
      <c r="AZ135" s="199"/>
      <c r="BA135" s="199"/>
      <c r="BB135" s="199"/>
      <c r="BC135" s="199"/>
      <c r="BD135" s="199"/>
      <c r="BE135" s="199"/>
      <c r="BF135" s="199"/>
      <c r="BG135" s="199"/>
      <c r="BH135" s="199"/>
      <c r="BI135" s="199"/>
      <c r="BJ135" s="199"/>
      <c r="BK135" s="199"/>
      <c r="BL135" s="199"/>
      <c r="BM135" s="199"/>
      <c r="BN135" s="199"/>
      <c r="BO135" s="199"/>
      <c r="BP135" s="199"/>
      <c r="BQ135" s="199"/>
      <c r="BR135" s="199"/>
      <c r="BS135" s="199"/>
      <c r="BT135" s="199"/>
      <c r="BU135" s="199"/>
      <c r="BV135" s="199"/>
      <c r="BW135" s="199"/>
      <c r="BX135" s="199"/>
      <c r="BY135" s="199"/>
      <c r="BZ135" s="199"/>
      <c r="CA135" s="199"/>
      <c r="CB135" s="199"/>
      <c r="CC135" s="199"/>
      <c r="CD135" s="199"/>
      <c r="CE135" s="199"/>
      <c r="CF135" s="199"/>
      <c r="CG135" s="199"/>
      <c r="CH135" s="199"/>
      <c r="CI135" s="199"/>
      <c r="CJ135" s="199"/>
      <c r="CK135" s="199"/>
      <c r="CL135" s="199"/>
      <c r="CM135" s="199"/>
      <c r="CN135" s="199"/>
      <c r="CO135" s="199"/>
      <c r="CP135" s="199"/>
      <c r="CQ135" s="199"/>
      <c r="CR135" s="199"/>
      <c r="CS135" s="199"/>
      <c r="CT135" s="199"/>
      <c r="CU135" s="199"/>
      <c r="CV135" s="199"/>
      <c r="CW135" s="199"/>
      <c r="CX135" s="199"/>
      <c r="CY135" s="199"/>
      <c r="CZ135" s="199"/>
      <c r="DA135" s="199"/>
      <c r="DB135" s="199"/>
      <c r="DC135" s="199"/>
      <c r="DD135" s="199"/>
      <c r="DE135" s="199"/>
      <c r="DF135" s="199"/>
      <c r="DG135" s="199"/>
      <c r="DH135" s="199"/>
      <c r="DI135" s="199"/>
      <c r="DJ135" s="199"/>
      <c r="DK135" s="199"/>
      <c r="DL135" s="199"/>
      <c r="DM135" s="199"/>
      <c r="DN135" s="199"/>
      <c r="DO135" s="199"/>
      <c r="DP135" s="199"/>
      <c r="DQ135" s="199"/>
      <c r="DR135" s="199"/>
      <c r="DS135" s="199"/>
      <c r="DT135" s="199"/>
      <c r="DU135" s="199"/>
      <c r="DV135" s="199"/>
      <c r="DW135" s="199"/>
      <c r="DX135" s="199"/>
      <c r="DY135" s="199"/>
      <c r="DZ135" s="199"/>
      <c r="EA135" s="199"/>
      <c r="EB135" s="199"/>
      <c r="EC135" s="199"/>
      <c r="ED135" s="199"/>
      <c r="EE135" s="199"/>
      <c r="EF135" s="199"/>
      <c r="EG135" s="199"/>
      <c r="EH135" s="199"/>
      <c r="EI135" s="199"/>
      <c r="EJ135" s="199"/>
      <c r="EK135" s="199"/>
      <c r="EL135" s="199"/>
      <c r="EM135" s="199"/>
      <c r="EN135" s="199"/>
    </row>
    <row r="136" customFormat="false" ht="15" hidden="false" customHeight="true" outlineLevel="0" collapsed="false">
      <c r="A136" s="183" t="s">
        <v>235</v>
      </c>
      <c r="B136" s="184" t="s">
        <v>121</v>
      </c>
      <c r="C136" s="185" t="n">
        <v>54.58</v>
      </c>
      <c r="D136" s="185" t="n">
        <v>53.63</v>
      </c>
      <c r="E136" s="186" t="n">
        <v>0.55</v>
      </c>
      <c r="F136" s="187" t="n">
        <v>5063.02</v>
      </c>
      <c r="G136" s="188" t="s">
        <v>103</v>
      </c>
      <c r="H136" s="189" t="s">
        <v>114</v>
      </c>
      <c r="I136" s="190" t="n">
        <v>229.152</v>
      </c>
      <c r="J136" s="191" t="n">
        <v>0.255</v>
      </c>
      <c r="K136" s="192" t="n">
        <v>0.084</v>
      </c>
      <c r="L136" s="192" t="n">
        <v>0.146</v>
      </c>
      <c r="M136" s="192" t="n">
        <v>0.015</v>
      </c>
      <c r="N136" s="192" t="n">
        <v>0.035</v>
      </c>
      <c r="O136" s="192" t="n">
        <v>0.169</v>
      </c>
      <c r="P136" s="193" t="n">
        <v>0.704</v>
      </c>
      <c r="Q136" s="191" t="n">
        <v>0.267</v>
      </c>
      <c r="R136" s="192" t="n">
        <v>0.086</v>
      </c>
      <c r="S136" s="192" t="n">
        <v>0.152</v>
      </c>
      <c r="T136" s="192" t="n">
        <v>0.028</v>
      </c>
      <c r="U136" s="192" t="n">
        <v>0.035</v>
      </c>
      <c r="V136" s="192" t="n">
        <v>0.209</v>
      </c>
      <c r="W136" s="194" t="n">
        <v>0.777</v>
      </c>
      <c r="X136" s="191" t="n">
        <v>0.255</v>
      </c>
      <c r="Y136" s="192" t="n">
        <v>0.084</v>
      </c>
      <c r="Z136" s="192" t="n">
        <v>0.032</v>
      </c>
      <c r="AA136" s="192" t="n">
        <v>0.014</v>
      </c>
      <c r="AB136" s="192" t="n">
        <v>0.035</v>
      </c>
      <c r="AC136" s="195" t="n">
        <v>0.42</v>
      </c>
      <c r="AD136" s="196" t="n">
        <v>-0.357</v>
      </c>
      <c r="AE136" s="197" t="n">
        <v>0.241</v>
      </c>
      <c r="AF136" s="198" t="n">
        <v>1.85</v>
      </c>
      <c r="AG136" s="90"/>
      <c r="AH136" s="90"/>
      <c r="AI136" s="90"/>
      <c r="AJ136" s="90"/>
      <c r="AK136" s="90"/>
      <c r="AL136" s="90"/>
      <c r="AM136" s="90"/>
      <c r="AN136" s="90"/>
      <c r="AO136" s="90"/>
      <c r="AP136" s="90"/>
      <c r="AQ136" s="199"/>
      <c r="AR136" s="199"/>
      <c r="AS136" s="199"/>
      <c r="AT136" s="199"/>
      <c r="AU136" s="199"/>
      <c r="AV136" s="199"/>
      <c r="AW136" s="199"/>
      <c r="AX136" s="199"/>
      <c r="AY136" s="199"/>
      <c r="AZ136" s="199"/>
      <c r="BA136" s="199"/>
      <c r="BB136" s="199"/>
      <c r="BC136" s="199"/>
      <c r="BD136" s="199"/>
      <c r="BE136" s="199"/>
      <c r="BF136" s="199"/>
      <c r="BG136" s="199"/>
      <c r="BH136" s="199"/>
      <c r="BI136" s="199"/>
      <c r="BJ136" s="199"/>
      <c r="BK136" s="199"/>
      <c r="BL136" s="199"/>
      <c r="BM136" s="199"/>
      <c r="BN136" s="199"/>
      <c r="BO136" s="199"/>
      <c r="BP136" s="199"/>
      <c r="BQ136" s="199"/>
      <c r="BR136" s="199"/>
      <c r="BS136" s="199"/>
      <c r="BT136" s="199"/>
      <c r="BU136" s="199"/>
      <c r="BV136" s="199"/>
      <c r="BW136" s="199"/>
      <c r="BX136" s="199"/>
      <c r="BY136" s="199"/>
      <c r="BZ136" s="199"/>
      <c r="CA136" s="199"/>
      <c r="CB136" s="199"/>
      <c r="CC136" s="199"/>
      <c r="CD136" s="199"/>
      <c r="CE136" s="199"/>
      <c r="CF136" s="199"/>
      <c r="CG136" s="199"/>
      <c r="CH136" s="199"/>
      <c r="CI136" s="199"/>
      <c r="CJ136" s="199"/>
      <c r="CK136" s="199"/>
      <c r="CL136" s="199"/>
      <c r="CM136" s="199"/>
      <c r="CN136" s="199"/>
      <c r="CO136" s="199"/>
      <c r="CP136" s="199"/>
      <c r="CQ136" s="199"/>
      <c r="CR136" s="199"/>
      <c r="CS136" s="199"/>
      <c r="CT136" s="199"/>
      <c r="CU136" s="199"/>
      <c r="CV136" s="199"/>
      <c r="CW136" s="199"/>
      <c r="CX136" s="199"/>
      <c r="CY136" s="199"/>
      <c r="CZ136" s="199"/>
      <c r="DA136" s="199"/>
      <c r="DB136" s="199"/>
      <c r="DC136" s="199"/>
      <c r="DD136" s="199"/>
      <c r="DE136" s="199"/>
      <c r="DF136" s="199"/>
      <c r="DG136" s="199"/>
      <c r="DH136" s="199"/>
      <c r="DI136" s="199"/>
      <c r="DJ136" s="199"/>
      <c r="DK136" s="199"/>
      <c r="DL136" s="199"/>
      <c r="DM136" s="199"/>
      <c r="DN136" s="199"/>
      <c r="DO136" s="199"/>
      <c r="DP136" s="199"/>
      <c r="DQ136" s="199"/>
      <c r="DR136" s="199"/>
      <c r="DS136" s="199"/>
      <c r="DT136" s="199"/>
      <c r="DU136" s="199"/>
      <c r="DV136" s="199"/>
      <c r="DW136" s="199"/>
      <c r="DX136" s="199"/>
      <c r="DY136" s="199"/>
      <c r="DZ136" s="199"/>
      <c r="EA136" s="199"/>
      <c r="EB136" s="199"/>
      <c r="EC136" s="199"/>
      <c r="ED136" s="199"/>
      <c r="EE136" s="199"/>
      <c r="EF136" s="199"/>
      <c r="EG136" s="199"/>
      <c r="EH136" s="199"/>
      <c r="EI136" s="199"/>
      <c r="EJ136" s="199"/>
      <c r="EK136" s="199"/>
      <c r="EL136" s="199"/>
      <c r="EM136" s="199"/>
      <c r="EN136" s="199"/>
    </row>
    <row r="137" customFormat="false" ht="15" hidden="false" customHeight="true" outlineLevel="0" collapsed="false">
      <c r="A137" s="183" t="s">
        <v>236</v>
      </c>
      <c r="B137" s="184" t="s">
        <v>121</v>
      </c>
      <c r="C137" s="185" t="n">
        <v>82.23</v>
      </c>
      <c r="D137" s="185" t="n">
        <v>82.56</v>
      </c>
      <c r="E137" s="186" t="n">
        <v>0.96</v>
      </c>
      <c r="F137" s="187" t="n">
        <v>66147.8</v>
      </c>
      <c r="G137" s="188" t="s">
        <v>109</v>
      </c>
      <c r="H137" s="189" t="s">
        <v>118</v>
      </c>
      <c r="I137" s="190" t="n">
        <v>5.51448</v>
      </c>
      <c r="J137" s="191" t="n">
        <v>0.231</v>
      </c>
      <c r="K137" s="192" t="n">
        <v>0.077</v>
      </c>
      <c r="L137" s="192" t="n">
        <v>1.61</v>
      </c>
      <c r="M137" s="192" t="n">
        <v>3.914</v>
      </c>
      <c r="N137" s="192" t="n">
        <v>0.199</v>
      </c>
      <c r="O137" s="192" t="n">
        <v>2.349</v>
      </c>
      <c r="P137" s="193" t="n">
        <v>8.38</v>
      </c>
      <c r="Q137" s="191" t="n">
        <v>0.763</v>
      </c>
      <c r="R137" s="192" t="n">
        <v>0.131</v>
      </c>
      <c r="S137" s="192" t="n">
        <v>0.841</v>
      </c>
      <c r="T137" s="192" t="n">
        <v>0.373</v>
      </c>
      <c r="U137" s="192" t="n">
        <v>0.199</v>
      </c>
      <c r="V137" s="192" t="n">
        <v>2.242</v>
      </c>
      <c r="W137" s="194" t="n">
        <v>4.551</v>
      </c>
      <c r="X137" s="191" t="n">
        <v>0.231</v>
      </c>
      <c r="Y137" s="192" t="n">
        <v>0.077</v>
      </c>
      <c r="Z137" s="192" t="n">
        <v>3.492</v>
      </c>
      <c r="AA137" s="192" t="n">
        <v>2.794</v>
      </c>
      <c r="AB137" s="192" t="n">
        <v>0.199</v>
      </c>
      <c r="AC137" s="195" t="n">
        <v>6.794</v>
      </c>
      <c r="AD137" s="196" t="n">
        <v>2.243</v>
      </c>
      <c r="AE137" s="197" t="n">
        <v>1.414</v>
      </c>
      <c r="AF137" s="198" t="n">
        <v>0.67</v>
      </c>
      <c r="AG137" s="90"/>
      <c r="AH137" s="90"/>
      <c r="AI137" s="90"/>
      <c r="AJ137" s="90"/>
      <c r="AK137" s="90"/>
      <c r="AL137" s="90"/>
      <c r="AM137" s="90"/>
      <c r="AN137" s="90"/>
      <c r="AO137" s="90"/>
      <c r="AP137" s="90"/>
      <c r="AQ137" s="199"/>
      <c r="AR137" s="199"/>
      <c r="AS137" s="199"/>
      <c r="AT137" s="199"/>
      <c r="AU137" s="199"/>
      <c r="AV137" s="199"/>
      <c r="AW137" s="199"/>
      <c r="AX137" s="199"/>
      <c r="AY137" s="199"/>
      <c r="AZ137" s="199"/>
      <c r="BA137" s="199"/>
      <c r="BB137" s="199"/>
      <c r="BC137" s="199"/>
      <c r="BD137" s="199"/>
      <c r="BE137" s="199"/>
      <c r="BF137" s="199"/>
      <c r="BG137" s="199"/>
      <c r="BH137" s="199"/>
      <c r="BI137" s="199"/>
      <c r="BJ137" s="199"/>
      <c r="BK137" s="199"/>
      <c r="BL137" s="199"/>
      <c r="BM137" s="199"/>
      <c r="BN137" s="199"/>
      <c r="BO137" s="199"/>
      <c r="BP137" s="199"/>
      <c r="BQ137" s="199"/>
      <c r="BR137" s="199"/>
      <c r="BS137" s="199"/>
      <c r="BT137" s="199"/>
      <c r="BU137" s="199"/>
      <c r="BV137" s="199"/>
      <c r="BW137" s="199"/>
      <c r="BX137" s="199"/>
      <c r="BY137" s="199"/>
      <c r="BZ137" s="199"/>
      <c r="CA137" s="199"/>
      <c r="CB137" s="199"/>
      <c r="CC137" s="199"/>
      <c r="CD137" s="199"/>
      <c r="CE137" s="199"/>
      <c r="CF137" s="199"/>
      <c r="CG137" s="199"/>
      <c r="CH137" s="199"/>
      <c r="CI137" s="199"/>
      <c r="CJ137" s="199"/>
      <c r="CK137" s="199"/>
      <c r="CL137" s="199"/>
      <c r="CM137" s="199"/>
      <c r="CN137" s="199"/>
      <c r="CO137" s="199"/>
      <c r="CP137" s="199"/>
      <c r="CQ137" s="199"/>
      <c r="CR137" s="199"/>
      <c r="CS137" s="199"/>
      <c r="CT137" s="199"/>
      <c r="CU137" s="199"/>
      <c r="CV137" s="199"/>
      <c r="CW137" s="199"/>
      <c r="CX137" s="199"/>
      <c r="CY137" s="199"/>
      <c r="CZ137" s="199"/>
      <c r="DA137" s="199"/>
      <c r="DB137" s="199"/>
      <c r="DC137" s="199"/>
      <c r="DD137" s="199"/>
      <c r="DE137" s="199"/>
      <c r="DF137" s="199"/>
      <c r="DG137" s="199"/>
      <c r="DH137" s="199"/>
      <c r="DI137" s="199"/>
      <c r="DJ137" s="199"/>
      <c r="DK137" s="199"/>
      <c r="DL137" s="199"/>
      <c r="DM137" s="199"/>
      <c r="DN137" s="199"/>
      <c r="DO137" s="199"/>
      <c r="DP137" s="199"/>
      <c r="DQ137" s="199"/>
      <c r="DR137" s="199"/>
      <c r="DS137" s="199"/>
      <c r="DT137" s="199"/>
      <c r="DU137" s="199"/>
      <c r="DV137" s="199"/>
      <c r="DW137" s="199"/>
      <c r="DX137" s="199"/>
      <c r="DY137" s="199"/>
      <c r="DZ137" s="199"/>
      <c r="EA137" s="199"/>
      <c r="EB137" s="199"/>
      <c r="EC137" s="199"/>
      <c r="ED137" s="199"/>
      <c r="EE137" s="199"/>
      <c r="EF137" s="199"/>
      <c r="EG137" s="199"/>
      <c r="EH137" s="199"/>
      <c r="EI137" s="199"/>
      <c r="EJ137" s="199"/>
      <c r="EK137" s="199"/>
      <c r="EL137" s="199"/>
      <c r="EM137" s="199"/>
      <c r="EN137" s="199"/>
    </row>
    <row r="138" customFormat="false" ht="15" hidden="false" customHeight="true" outlineLevel="0" collapsed="false">
      <c r="A138" s="183" t="s">
        <v>237</v>
      </c>
      <c r="B138" s="184" t="s">
        <v>121</v>
      </c>
      <c r="C138" s="185" t="n">
        <v>66.11</v>
      </c>
      <c r="D138" s="185" t="n">
        <v>73.94</v>
      </c>
      <c r="E138" s="186" t="n">
        <v>0.82</v>
      </c>
      <c r="F138" s="187" t="n">
        <v>31830.2</v>
      </c>
      <c r="G138" s="188" t="s">
        <v>107</v>
      </c>
      <c r="H138" s="189" t="s">
        <v>118</v>
      </c>
      <c r="I138" s="190" t="n">
        <v>4.71355</v>
      </c>
      <c r="J138" s="191" t="n">
        <v>0.082</v>
      </c>
      <c r="K138" s="192" t="n">
        <v>0.03</v>
      </c>
      <c r="L138" s="192" t="n">
        <v>0.004</v>
      </c>
      <c r="M138" s="192" t="n">
        <v>1.199</v>
      </c>
      <c r="N138" s="192" t="n">
        <v>0.222</v>
      </c>
      <c r="O138" s="192" t="n">
        <v>6.177</v>
      </c>
      <c r="P138" s="193" t="n">
        <v>7.714</v>
      </c>
      <c r="Q138" s="191" t="n">
        <v>0.386</v>
      </c>
      <c r="R138" s="192" t="n">
        <v>0.173</v>
      </c>
      <c r="S138" s="192" t="n">
        <v>0.11</v>
      </c>
      <c r="T138" s="192" t="n">
        <v>0.606</v>
      </c>
      <c r="U138" s="192" t="n">
        <v>0.222</v>
      </c>
      <c r="V138" s="192" t="n">
        <v>4.905</v>
      </c>
      <c r="W138" s="194" t="n">
        <v>6.401</v>
      </c>
      <c r="X138" s="191" t="n">
        <v>0.082</v>
      </c>
      <c r="Y138" s="192" t="n">
        <v>0.03</v>
      </c>
      <c r="Z138" s="192" t="n">
        <v>0.001</v>
      </c>
      <c r="AA138" s="192" t="n">
        <v>1.129</v>
      </c>
      <c r="AB138" s="192" t="n">
        <v>0.222</v>
      </c>
      <c r="AC138" s="195" t="n">
        <v>1.464</v>
      </c>
      <c r="AD138" s="196" t="n">
        <v>-4.937</v>
      </c>
      <c r="AE138" s="197" t="n">
        <v>1.989</v>
      </c>
      <c r="AF138" s="198" t="n">
        <v>4.372</v>
      </c>
      <c r="AG138" s="90"/>
      <c r="AH138" s="90"/>
      <c r="AI138" s="90"/>
      <c r="AJ138" s="90"/>
      <c r="AK138" s="90"/>
      <c r="AL138" s="90"/>
      <c r="AM138" s="90"/>
      <c r="AN138" s="90"/>
      <c r="AO138" s="90"/>
      <c r="AP138" s="90"/>
      <c r="AQ138" s="199"/>
      <c r="AR138" s="199"/>
      <c r="AS138" s="199"/>
      <c r="AT138" s="199"/>
      <c r="AU138" s="199"/>
      <c r="AV138" s="199"/>
      <c r="AW138" s="199"/>
      <c r="AX138" s="199"/>
      <c r="AY138" s="199"/>
      <c r="AZ138" s="199"/>
      <c r="BA138" s="199"/>
      <c r="BB138" s="199"/>
      <c r="BC138" s="199"/>
      <c r="BD138" s="199"/>
      <c r="BE138" s="199"/>
      <c r="BF138" s="199"/>
      <c r="BG138" s="199"/>
      <c r="BH138" s="199"/>
      <c r="BI138" s="199"/>
      <c r="BJ138" s="199"/>
      <c r="BK138" s="199"/>
      <c r="BL138" s="199"/>
      <c r="BM138" s="199"/>
      <c r="BN138" s="199"/>
      <c r="BO138" s="199"/>
      <c r="BP138" s="199"/>
      <c r="BQ138" s="199"/>
      <c r="BR138" s="199"/>
      <c r="BS138" s="199"/>
      <c r="BT138" s="199"/>
      <c r="BU138" s="199"/>
      <c r="BV138" s="199"/>
      <c r="BW138" s="199"/>
      <c r="BX138" s="199"/>
      <c r="BY138" s="199"/>
      <c r="BZ138" s="199"/>
      <c r="CA138" s="199"/>
      <c r="CB138" s="199"/>
      <c r="CC138" s="199"/>
      <c r="CD138" s="199"/>
      <c r="CE138" s="199"/>
      <c r="CF138" s="199"/>
      <c r="CG138" s="199"/>
      <c r="CH138" s="199"/>
      <c r="CI138" s="199"/>
      <c r="CJ138" s="199"/>
      <c r="CK138" s="199"/>
      <c r="CL138" s="199"/>
      <c r="CM138" s="199"/>
      <c r="CN138" s="199"/>
      <c r="CO138" s="199"/>
      <c r="CP138" s="199"/>
      <c r="CQ138" s="199"/>
      <c r="CR138" s="199"/>
      <c r="CS138" s="199"/>
      <c r="CT138" s="199"/>
      <c r="CU138" s="199"/>
      <c r="CV138" s="199"/>
      <c r="CW138" s="199"/>
      <c r="CX138" s="199"/>
      <c r="CY138" s="199"/>
      <c r="CZ138" s="199"/>
      <c r="DA138" s="199"/>
      <c r="DB138" s="199"/>
      <c r="DC138" s="199"/>
      <c r="DD138" s="199"/>
      <c r="DE138" s="199"/>
      <c r="DF138" s="199"/>
      <c r="DG138" s="199"/>
      <c r="DH138" s="199"/>
      <c r="DI138" s="199"/>
      <c r="DJ138" s="199"/>
      <c r="DK138" s="199"/>
      <c r="DL138" s="199"/>
      <c r="DM138" s="199"/>
      <c r="DN138" s="199"/>
      <c r="DO138" s="199"/>
      <c r="DP138" s="199"/>
      <c r="DQ138" s="199"/>
      <c r="DR138" s="199"/>
      <c r="DS138" s="199"/>
      <c r="DT138" s="199"/>
      <c r="DU138" s="199"/>
      <c r="DV138" s="199"/>
      <c r="DW138" s="199"/>
      <c r="DX138" s="199"/>
      <c r="DY138" s="199"/>
      <c r="DZ138" s="199"/>
      <c r="EA138" s="199"/>
      <c r="EB138" s="199"/>
      <c r="EC138" s="199"/>
      <c r="ED138" s="199"/>
      <c r="EE138" s="199"/>
      <c r="EF138" s="199"/>
      <c r="EG138" s="199"/>
      <c r="EH138" s="199"/>
      <c r="EI138" s="199"/>
      <c r="EJ138" s="199"/>
      <c r="EK138" s="199"/>
      <c r="EL138" s="199"/>
      <c r="EM138" s="199"/>
      <c r="EN138" s="199"/>
    </row>
    <row r="139" customFormat="false" ht="15" hidden="false" customHeight="true" outlineLevel="0" collapsed="false">
      <c r="A139" s="183" t="s">
        <v>238</v>
      </c>
      <c r="B139" s="184" t="s">
        <v>121</v>
      </c>
      <c r="C139" s="185" t="n">
        <v>57.02</v>
      </c>
      <c r="D139" s="185" t="n">
        <v>66.43</v>
      </c>
      <c r="E139" s="186" t="n">
        <v>0.54</v>
      </c>
      <c r="F139" s="187" t="n">
        <v>5554.22</v>
      </c>
      <c r="G139" s="188" t="s">
        <v>104</v>
      </c>
      <c r="H139" s="189" t="s">
        <v>114</v>
      </c>
      <c r="I139" s="190" t="n">
        <v>245.21</v>
      </c>
      <c r="J139" s="191" t="n">
        <v>0.257</v>
      </c>
      <c r="K139" s="192" t="n">
        <v>0.004</v>
      </c>
      <c r="L139" s="192" t="n">
        <v>0.057</v>
      </c>
      <c r="M139" s="192" t="n">
        <v>0.029</v>
      </c>
      <c r="N139" s="192" t="n">
        <v>0.033</v>
      </c>
      <c r="O139" s="192" t="n">
        <v>0.302</v>
      </c>
      <c r="P139" s="193" t="n">
        <v>0.682</v>
      </c>
      <c r="Q139" s="191" t="n">
        <v>0.248</v>
      </c>
      <c r="R139" s="192" t="n">
        <v>0.006</v>
      </c>
      <c r="S139" s="192" t="n">
        <v>0.066</v>
      </c>
      <c r="T139" s="192" t="n">
        <v>0.016</v>
      </c>
      <c r="U139" s="192" t="n">
        <v>0.033</v>
      </c>
      <c r="V139" s="192" t="n">
        <v>0.365</v>
      </c>
      <c r="W139" s="194" t="n">
        <v>0.734</v>
      </c>
      <c r="X139" s="191" t="n">
        <v>0.257</v>
      </c>
      <c r="Y139" s="192" t="n">
        <v>0.004</v>
      </c>
      <c r="Z139" s="192" t="n">
        <v>0.016</v>
      </c>
      <c r="AA139" s="192" t="n">
        <v>0.026</v>
      </c>
      <c r="AB139" s="192" t="n">
        <v>0.033</v>
      </c>
      <c r="AC139" s="195" t="n">
        <v>0.337</v>
      </c>
      <c r="AD139" s="196" t="n">
        <v>-0.397</v>
      </c>
      <c r="AE139" s="197" t="n">
        <v>0.228</v>
      </c>
      <c r="AF139" s="198" t="n">
        <v>2.178</v>
      </c>
      <c r="AG139" s="90"/>
      <c r="AH139" s="90"/>
      <c r="AI139" s="90"/>
      <c r="AJ139" s="90"/>
      <c r="AK139" s="90"/>
      <c r="AL139" s="90"/>
      <c r="AM139" s="90"/>
      <c r="AN139" s="90"/>
      <c r="AO139" s="90"/>
      <c r="AP139" s="90"/>
      <c r="AQ139" s="199"/>
      <c r="AR139" s="199"/>
      <c r="AS139" s="199"/>
      <c r="AT139" s="199"/>
      <c r="AU139" s="199"/>
      <c r="AV139" s="199"/>
      <c r="AW139" s="199"/>
      <c r="AX139" s="199"/>
      <c r="AY139" s="199"/>
      <c r="AZ139" s="199"/>
      <c r="BA139" s="199"/>
      <c r="BB139" s="199"/>
      <c r="BC139" s="199"/>
      <c r="BD139" s="199"/>
      <c r="BE139" s="199"/>
      <c r="BF139" s="199"/>
      <c r="BG139" s="199"/>
      <c r="BH139" s="199"/>
      <c r="BI139" s="199"/>
      <c r="BJ139" s="199"/>
      <c r="BK139" s="199"/>
      <c r="BL139" s="199"/>
      <c r="BM139" s="199"/>
      <c r="BN139" s="199"/>
      <c r="BO139" s="199"/>
      <c r="BP139" s="199"/>
      <c r="BQ139" s="199"/>
      <c r="BR139" s="199"/>
      <c r="BS139" s="199"/>
      <c r="BT139" s="199"/>
      <c r="BU139" s="199"/>
      <c r="BV139" s="199"/>
      <c r="BW139" s="199"/>
      <c r="BX139" s="199"/>
      <c r="BY139" s="199"/>
      <c r="BZ139" s="199"/>
      <c r="CA139" s="199"/>
      <c r="CB139" s="199"/>
      <c r="CC139" s="199"/>
      <c r="CD139" s="199"/>
      <c r="CE139" s="199"/>
      <c r="CF139" s="199"/>
      <c r="CG139" s="199"/>
      <c r="CH139" s="199"/>
      <c r="CI139" s="199"/>
      <c r="CJ139" s="199"/>
      <c r="CK139" s="199"/>
      <c r="CL139" s="199"/>
      <c r="CM139" s="199"/>
      <c r="CN139" s="199"/>
      <c r="CO139" s="199"/>
      <c r="CP139" s="199"/>
      <c r="CQ139" s="199"/>
      <c r="CR139" s="199"/>
      <c r="CS139" s="199"/>
      <c r="CT139" s="199"/>
      <c r="CU139" s="199"/>
      <c r="CV139" s="199"/>
      <c r="CW139" s="199"/>
      <c r="CX139" s="199"/>
      <c r="CY139" s="199"/>
      <c r="CZ139" s="199"/>
      <c r="DA139" s="199"/>
      <c r="DB139" s="199"/>
      <c r="DC139" s="199"/>
      <c r="DD139" s="199"/>
      <c r="DE139" s="199"/>
      <c r="DF139" s="199"/>
      <c r="DG139" s="199"/>
      <c r="DH139" s="199"/>
      <c r="DI139" s="199"/>
      <c r="DJ139" s="199"/>
      <c r="DK139" s="199"/>
      <c r="DL139" s="199"/>
      <c r="DM139" s="199"/>
      <c r="DN139" s="199"/>
      <c r="DO139" s="199"/>
      <c r="DP139" s="199"/>
      <c r="DQ139" s="199"/>
      <c r="DR139" s="199"/>
      <c r="DS139" s="199"/>
      <c r="DT139" s="199"/>
      <c r="DU139" s="199"/>
      <c r="DV139" s="199"/>
      <c r="DW139" s="199"/>
      <c r="DX139" s="199"/>
      <c r="DY139" s="199"/>
      <c r="DZ139" s="199"/>
      <c r="EA139" s="199"/>
      <c r="EB139" s="199"/>
      <c r="EC139" s="199"/>
      <c r="ED139" s="199"/>
      <c r="EE139" s="199"/>
      <c r="EF139" s="199"/>
      <c r="EG139" s="199"/>
      <c r="EH139" s="199"/>
      <c r="EI139" s="199"/>
      <c r="EJ139" s="199"/>
      <c r="EK139" s="199"/>
      <c r="EL139" s="199"/>
      <c r="EM139" s="199"/>
      <c r="EN139" s="199"/>
    </row>
    <row r="140" customFormat="false" ht="15" hidden="false" customHeight="true" outlineLevel="0" collapsed="false">
      <c r="A140" s="183" t="s">
        <v>239</v>
      </c>
      <c r="B140" s="184" t="s">
        <v>121</v>
      </c>
      <c r="C140" s="185" t="n">
        <v>69.09</v>
      </c>
      <c r="D140" s="185" t="n">
        <v>76.83</v>
      </c>
      <c r="E140" s="186" t="n">
        <v>0.81</v>
      </c>
      <c r="F140" s="187" t="n">
        <v>35773.9</v>
      </c>
      <c r="G140" s="188" t="s">
        <v>105</v>
      </c>
      <c r="H140" s="189" t="s">
        <v>116</v>
      </c>
      <c r="I140" s="190" t="n">
        <v>4.52796</v>
      </c>
      <c r="J140" s="191" t="n">
        <v>0.277</v>
      </c>
      <c r="K140" s="192" t="n">
        <v>0.36</v>
      </c>
      <c r="L140" s="192" t="n">
        <v>0.145</v>
      </c>
      <c r="M140" s="192" t="n">
        <v>0.754</v>
      </c>
      <c r="N140" s="192" t="n">
        <v>0.036</v>
      </c>
      <c r="O140" s="192" t="n">
        <v>1.046</v>
      </c>
      <c r="P140" s="193" t="n">
        <v>2.618</v>
      </c>
      <c r="Q140" s="191" t="n">
        <v>0.476</v>
      </c>
      <c r="R140" s="192" t="n">
        <v>0.336</v>
      </c>
      <c r="S140" s="192" t="n">
        <v>0.118</v>
      </c>
      <c r="T140" s="192" t="n">
        <v>0.621</v>
      </c>
      <c r="U140" s="192" t="n">
        <v>0.036</v>
      </c>
      <c r="V140" s="192" t="n">
        <v>1.637</v>
      </c>
      <c r="W140" s="194" t="n">
        <v>3.223</v>
      </c>
      <c r="X140" s="191" t="n">
        <v>0.277</v>
      </c>
      <c r="Y140" s="192" t="n">
        <v>0.36</v>
      </c>
      <c r="Z140" s="192" t="n">
        <v>1.319</v>
      </c>
      <c r="AA140" s="192" t="n">
        <v>0.507</v>
      </c>
      <c r="AB140" s="192" t="n">
        <v>0.036</v>
      </c>
      <c r="AC140" s="195" t="n">
        <v>2.498</v>
      </c>
      <c r="AD140" s="196" t="n">
        <v>-0.725</v>
      </c>
      <c r="AE140" s="197" t="n">
        <v>1.002</v>
      </c>
      <c r="AF140" s="198" t="n">
        <v>1.29</v>
      </c>
      <c r="AG140" s="90"/>
      <c r="AH140" s="90"/>
      <c r="AI140" s="90"/>
      <c r="AJ140" s="90"/>
      <c r="AK140" s="90"/>
      <c r="AL140" s="90"/>
      <c r="AM140" s="90"/>
      <c r="AN140" s="90"/>
      <c r="AO140" s="90"/>
      <c r="AP140" s="90"/>
      <c r="AQ140" s="199"/>
      <c r="AR140" s="199"/>
      <c r="AS140" s="199"/>
      <c r="AT140" s="199"/>
      <c r="AU140" s="199"/>
      <c r="AV140" s="199"/>
      <c r="AW140" s="199"/>
      <c r="AX140" s="199"/>
      <c r="AY140" s="199"/>
      <c r="AZ140" s="199"/>
      <c r="BA140" s="199"/>
      <c r="BB140" s="199"/>
      <c r="BC140" s="199"/>
      <c r="BD140" s="199"/>
      <c r="BE140" s="199"/>
      <c r="BF140" s="199"/>
      <c r="BG140" s="199"/>
      <c r="BH140" s="199"/>
      <c r="BI140" s="199"/>
      <c r="BJ140" s="199"/>
      <c r="BK140" s="199"/>
      <c r="BL140" s="199"/>
      <c r="BM140" s="199"/>
      <c r="BN140" s="199"/>
      <c r="BO140" s="199"/>
      <c r="BP140" s="199"/>
      <c r="BQ140" s="199"/>
      <c r="BR140" s="199"/>
      <c r="BS140" s="199"/>
      <c r="BT140" s="199"/>
      <c r="BU140" s="199"/>
      <c r="BV140" s="199"/>
      <c r="BW140" s="199"/>
      <c r="BX140" s="199"/>
      <c r="BY140" s="199"/>
      <c r="BZ140" s="199"/>
      <c r="CA140" s="199"/>
      <c r="CB140" s="199"/>
      <c r="CC140" s="199"/>
      <c r="CD140" s="199"/>
      <c r="CE140" s="199"/>
      <c r="CF140" s="199"/>
      <c r="CG140" s="199"/>
      <c r="CH140" s="199"/>
      <c r="CI140" s="199"/>
      <c r="CJ140" s="199"/>
      <c r="CK140" s="199"/>
      <c r="CL140" s="199"/>
      <c r="CM140" s="199"/>
      <c r="CN140" s="199"/>
      <c r="CO140" s="199"/>
      <c r="CP140" s="199"/>
      <c r="CQ140" s="199"/>
      <c r="CR140" s="199"/>
      <c r="CS140" s="199"/>
      <c r="CT140" s="199"/>
      <c r="CU140" s="199"/>
      <c r="CV140" s="199"/>
      <c r="CW140" s="199"/>
      <c r="CX140" s="199"/>
      <c r="CY140" s="199"/>
      <c r="CZ140" s="199"/>
      <c r="DA140" s="199"/>
      <c r="DB140" s="199"/>
      <c r="DC140" s="199"/>
      <c r="DD140" s="199"/>
      <c r="DE140" s="199"/>
      <c r="DF140" s="199"/>
      <c r="DG140" s="199"/>
      <c r="DH140" s="199"/>
      <c r="DI140" s="199"/>
      <c r="DJ140" s="199"/>
      <c r="DK140" s="199"/>
      <c r="DL140" s="199"/>
      <c r="DM140" s="199"/>
      <c r="DN140" s="199"/>
      <c r="DO140" s="199"/>
      <c r="DP140" s="199"/>
      <c r="DQ140" s="199"/>
      <c r="DR140" s="199"/>
      <c r="DS140" s="199"/>
      <c r="DT140" s="199"/>
      <c r="DU140" s="199"/>
      <c r="DV140" s="199"/>
      <c r="DW140" s="199"/>
      <c r="DX140" s="199"/>
      <c r="DY140" s="199"/>
      <c r="DZ140" s="199"/>
      <c r="EA140" s="199"/>
      <c r="EB140" s="199"/>
      <c r="EC140" s="199"/>
      <c r="ED140" s="199"/>
      <c r="EE140" s="199"/>
      <c r="EF140" s="199"/>
      <c r="EG140" s="199"/>
      <c r="EH140" s="199"/>
      <c r="EI140" s="199"/>
      <c r="EJ140" s="199"/>
      <c r="EK140" s="199"/>
      <c r="EL140" s="199"/>
      <c r="EM140" s="199"/>
      <c r="EN140" s="199"/>
    </row>
    <row r="141" customFormat="false" ht="15" hidden="false" customHeight="true" outlineLevel="0" collapsed="false">
      <c r="A141" s="183" t="s">
        <v>240</v>
      </c>
      <c r="B141" s="184" t="s">
        <v>121</v>
      </c>
      <c r="C141" s="185" t="n">
        <v>51.99</v>
      </c>
      <c r="D141" s="185" t="n">
        <v>65.96</v>
      </c>
      <c r="E141" s="186" t="n">
        <v>0.57</v>
      </c>
      <c r="F141" s="187" t="n">
        <v>2822.47</v>
      </c>
      <c r="G141" s="188" t="s">
        <v>104</v>
      </c>
      <c r="H141" s="189" t="s">
        <v>114</v>
      </c>
      <c r="I141" s="190" t="n">
        <v>10.5158</v>
      </c>
      <c r="J141" s="191" t="n">
        <v>0.272</v>
      </c>
      <c r="K141" s="192" t="n">
        <v>0</v>
      </c>
      <c r="L141" s="192" t="n">
        <v>0.48</v>
      </c>
      <c r="M141" s="192" t="n">
        <v>0.526</v>
      </c>
      <c r="N141" s="192" t="n">
        <v>0.112</v>
      </c>
      <c r="O141" s="192" t="n">
        <v>0.183</v>
      </c>
      <c r="P141" s="193" t="n">
        <v>1.573</v>
      </c>
      <c r="Q141" s="191" t="n">
        <v>0.232</v>
      </c>
      <c r="R141" s="192" t="n">
        <v>0.028</v>
      </c>
      <c r="S141" s="192" t="n">
        <v>0.303</v>
      </c>
      <c r="T141" s="192" t="n">
        <v>0.323</v>
      </c>
      <c r="U141" s="192" t="n">
        <v>0.112</v>
      </c>
      <c r="V141" s="192" t="n">
        <v>0.171</v>
      </c>
      <c r="W141" s="194" t="n">
        <v>1.169</v>
      </c>
      <c r="X141" s="191" t="n">
        <v>0.272</v>
      </c>
      <c r="Y141" s="192" t="n">
        <v>0.03</v>
      </c>
      <c r="Z141" s="192" t="n">
        <v>1.936</v>
      </c>
      <c r="AA141" s="192" t="n">
        <v>0.493</v>
      </c>
      <c r="AB141" s="192" t="n">
        <v>0.112</v>
      </c>
      <c r="AC141" s="195" t="n">
        <v>2.843</v>
      </c>
      <c r="AD141" s="196" t="n">
        <v>1.674</v>
      </c>
      <c r="AE141" s="197" t="n">
        <v>0.363</v>
      </c>
      <c r="AF141" s="198" t="n">
        <v>0.411</v>
      </c>
      <c r="AG141" s="90"/>
      <c r="AH141" s="90"/>
      <c r="AI141" s="90"/>
      <c r="AJ141" s="90"/>
      <c r="AK141" s="90"/>
      <c r="AL141" s="90"/>
      <c r="AM141" s="90"/>
      <c r="AN141" s="90"/>
      <c r="AO141" s="90"/>
      <c r="AP141" s="90"/>
      <c r="AQ141" s="199"/>
      <c r="AR141" s="199"/>
      <c r="AS141" s="199"/>
      <c r="AT141" s="199"/>
      <c r="AU141" s="199"/>
      <c r="AV141" s="199"/>
      <c r="AW141" s="199"/>
      <c r="AX141" s="199"/>
      <c r="AY141" s="199"/>
      <c r="AZ141" s="199"/>
      <c r="BA141" s="199"/>
      <c r="BB141" s="199"/>
      <c r="BC141" s="199"/>
      <c r="BD141" s="199"/>
      <c r="BE141" s="199"/>
      <c r="BF141" s="199"/>
      <c r="BG141" s="199"/>
      <c r="BH141" s="199"/>
      <c r="BI141" s="199"/>
      <c r="BJ141" s="199"/>
      <c r="BK141" s="199"/>
      <c r="BL141" s="199"/>
      <c r="BM141" s="199"/>
      <c r="BN141" s="199"/>
      <c r="BO141" s="199"/>
      <c r="BP141" s="199"/>
      <c r="BQ141" s="199"/>
      <c r="BR141" s="199"/>
      <c r="BS141" s="199"/>
      <c r="BT141" s="199"/>
      <c r="BU141" s="199"/>
      <c r="BV141" s="199"/>
      <c r="BW141" s="199"/>
      <c r="BX141" s="199"/>
      <c r="BY141" s="199"/>
      <c r="BZ141" s="199"/>
      <c r="CA141" s="199"/>
      <c r="CB141" s="199"/>
      <c r="CC141" s="199"/>
      <c r="CD141" s="199"/>
      <c r="CE141" s="199"/>
      <c r="CF141" s="199"/>
      <c r="CG141" s="199"/>
      <c r="CH141" s="199"/>
      <c r="CI141" s="199"/>
      <c r="CJ141" s="199"/>
      <c r="CK141" s="199"/>
      <c r="CL141" s="199"/>
      <c r="CM141" s="199"/>
      <c r="CN141" s="199"/>
      <c r="CO141" s="199"/>
      <c r="CP141" s="199"/>
      <c r="CQ141" s="199"/>
      <c r="CR141" s="199"/>
      <c r="CS141" s="199"/>
      <c r="CT141" s="199"/>
      <c r="CU141" s="199"/>
      <c r="CV141" s="199"/>
      <c r="CW141" s="199"/>
      <c r="CX141" s="199"/>
      <c r="CY141" s="199"/>
      <c r="CZ141" s="199"/>
      <c r="DA141" s="199"/>
      <c r="DB141" s="199"/>
      <c r="DC141" s="199"/>
      <c r="DD141" s="199"/>
      <c r="DE141" s="199"/>
      <c r="DF141" s="199"/>
      <c r="DG141" s="199"/>
      <c r="DH141" s="199"/>
      <c r="DI141" s="199"/>
      <c r="DJ141" s="199"/>
      <c r="DK141" s="199"/>
      <c r="DL141" s="199"/>
      <c r="DM141" s="199"/>
      <c r="DN141" s="199"/>
      <c r="DO141" s="199"/>
      <c r="DP141" s="199"/>
      <c r="DQ141" s="199"/>
      <c r="DR141" s="199"/>
      <c r="DS141" s="199"/>
      <c r="DT141" s="199"/>
      <c r="DU141" s="199"/>
      <c r="DV141" s="199"/>
      <c r="DW141" s="199"/>
      <c r="DX141" s="199"/>
      <c r="DY141" s="199"/>
      <c r="DZ141" s="199"/>
      <c r="EA141" s="199"/>
      <c r="EB141" s="199"/>
      <c r="EC141" s="199"/>
      <c r="ED141" s="199"/>
      <c r="EE141" s="199"/>
      <c r="EF141" s="199"/>
      <c r="EG141" s="199"/>
      <c r="EH141" s="199"/>
      <c r="EI141" s="199"/>
      <c r="EJ141" s="199"/>
      <c r="EK141" s="199"/>
      <c r="EL141" s="199"/>
      <c r="EM141" s="199"/>
      <c r="EN141" s="199"/>
    </row>
    <row r="142" customFormat="false" ht="15" hidden="false" customHeight="true" outlineLevel="0" collapsed="false">
      <c r="A142" s="183" t="s">
        <v>241</v>
      </c>
      <c r="B142" s="184" t="s">
        <v>121</v>
      </c>
      <c r="C142" s="185" t="n">
        <v>71.88</v>
      </c>
      <c r="D142" s="185" t="n">
        <v>73.39</v>
      </c>
      <c r="E142" s="186" t="n">
        <v>0.76</v>
      </c>
      <c r="F142" s="187" t="n">
        <v>13281</v>
      </c>
      <c r="G142" s="188" t="s">
        <v>110</v>
      </c>
      <c r="H142" s="189" t="s">
        <v>116</v>
      </c>
      <c r="I142" s="190" t="n">
        <v>34.6834</v>
      </c>
      <c r="J142" s="191" t="n">
        <v>0.54</v>
      </c>
      <c r="K142" s="192" t="n">
        <v>0.447</v>
      </c>
      <c r="L142" s="192" t="n">
        <v>0.106</v>
      </c>
      <c r="M142" s="192" t="n">
        <v>0.466</v>
      </c>
      <c r="N142" s="192" t="n">
        <v>0.056</v>
      </c>
      <c r="O142" s="192" t="n">
        <v>0.573</v>
      </c>
      <c r="P142" s="193" t="n">
        <v>2.188</v>
      </c>
      <c r="Q142" s="191" t="n">
        <v>0.657</v>
      </c>
      <c r="R142" s="192" t="n">
        <v>0.45</v>
      </c>
      <c r="S142" s="192" t="n">
        <v>0.164</v>
      </c>
      <c r="T142" s="192" t="n">
        <v>0.31</v>
      </c>
      <c r="U142" s="192" t="n">
        <v>0.056</v>
      </c>
      <c r="V142" s="192" t="n">
        <v>0.775</v>
      </c>
      <c r="W142" s="194" t="n">
        <v>2.412</v>
      </c>
      <c r="X142" s="191" t="n">
        <v>0.54</v>
      </c>
      <c r="Y142" s="192" t="n">
        <v>0.447</v>
      </c>
      <c r="Z142" s="192" t="n">
        <v>2.365</v>
      </c>
      <c r="AA142" s="192" t="n">
        <v>0.175</v>
      </c>
      <c r="AB142" s="192" t="n">
        <v>0.056</v>
      </c>
      <c r="AC142" s="195" t="n">
        <v>3.583</v>
      </c>
      <c r="AD142" s="196" t="n">
        <v>1.171</v>
      </c>
      <c r="AE142" s="197" t="n">
        <v>0.75</v>
      </c>
      <c r="AF142" s="198" t="n">
        <v>0.673</v>
      </c>
      <c r="AG142" s="90"/>
      <c r="AH142" s="90"/>
      <c r="AI142" s="90"/>
      <c r="AJ142" s="90"/>
      <c r="AK142" s="90"/>
      <c r="AL142" s="90"/>
      <c r="AM142" s="90"/>
      <c r="AN142" s="90"/>
      <c r="AO142" s="90"/>
      <c r="AP142" s="90"/>
      <c r="AQ142" s="199"/>
      <c r="AR142" s="199"/>
      <c r="AS142" s="199"/>
      <c r="AT142" s="199"/>
      <c r="AU142" s="199"/>
      <c r="AV142" s="199"/>
      <c r="AW142" s="199"/>
      <c r="AX142" s="199"/>
      <c r="AY142" s="199"/>
      <c r="AZ142" s="199"/>
      <c r="BA142" s="199"/>
      <c r="BB142" s="199"/>
      <c r="BC142" s="199"/>
      <c r="BD142" s="199"/>
      <c r="BE142" s="199"/>
      <c r="BF142" s="199"/>
      <c r="BG142" s="199"/>
      <c r="BH142" s="199"/>
      <c r="BI142" s="199"/>
      <c r="BJ142" s="199"/>
      <c r="BK142" s="199"/>
      <c r="BL142" s="199"/>
      <c r="BM142" s="199"/>
      <c r="BN142" s="199"/>
      <c r="BO142" s="199"/>
      <c r="BP142" s="199"/>
      <c r="BQ142" s="199"/>
      <c r="BR142" s="199"/>
      <c r="BS142" s="199"/>
      <c r="BT142" s="199"/>
      <c r="BU142" s="199"/>
      <c r="BV142" s="199"/>
      <c r="BW142" s="199"/>
      <c r="BX142" s="199"/>
      <c r="BY142" s="199"/>
      <c r="BZ142" s="199"/>
      <c r="CA142" s="199"/>
      <c r="CB142" s="199"/>
      <c r="CC142" s="199"/>
      <c r="CD142" s="199"/>
      <c r="CE142" s="199"/>
      <c r="CF142" s="199"/>
      <c r="CG142" s="199"/>
      <c r="CH142" s="199"/>
      <c r="CI142" s="199"/>
      <c r="CJ142" s="199"/>
      <c r="CK142" s="199"/>
      <c r="CL142" s="199"/>
      <c r="CM142" s="199"/>
      <c r="CN142" s="199"/>
      <c r="CO142" s="199"/>
      <c r="CP142" s="199"/>
      <c r="CQ142" s="199"/>
      <c r="CR142" s="199"/>
      <c r="CS142" s="199"/>
      <c r="CT142" s="199"/>
      <c r="CU142" s="199"/>
      <c r="CV142" s="199"/>
      <c r="CW142" s="199"/>
      <c r="CX142" s="199"/>
      <c r="CY142" s="199"/>
      <c r="CZ142" s="199"/>
      <c r="DA142" s="199"/>
      <c r="DB142" s="199"/>
      <c r="DC142" s="199"/>
      <c r="DD142" s="199"/>
      <c r="DE142" s="199"/>
      <c r="DF142" s="199"/>
      <c r="DG142" s="199"/>
      <c r="DH142" s="199"/>
      <c r="DI142" s="199"/>
      <c r="DJ142" s="199"/>
      <c r="DK142" s="199"/>
      <c r="DL142" s="199"/>
      <c r="DM142" s="199"/>
      <c r="DN142" s="199"/>
      <c r="DO142" s="199"/>
      <c r="DP142" s="199"/>
      <c r="DQ142" s="199"/>
      <c r="DR142" s="199"/>
      <c r="DS142" s="199"/>
      <c r="DT142" s="199"/>
      <c r="DU142" s="199"/>
      <c r="DV142" s="199"/>
      <c r="DW142" s="199"/>
      <c r="DX142" s="199"/>
      <c r="DY142" s="199"/>
      <c r="DZ142" s="199"/>
      <c r="EA142" s="199"/>
      <c r="EB142" s="199"/>
      <c r="EC142" s="199"/>
      <c r="ED142" s="199"/>
      <c r="EE142" s="199"/>
      <c r="EF142" s="199"/>
      <c r="EG142" s="199"/>
      <c r="EH142" s="199"/>
      <c r="EI142" s="199"/>
      <c r="EJ142" s="199"/>
      <c r="EK142" s="199"/>
      <c r="EL142" s="199"/>
      <c r="EM142" s="199"/>
      <c r="EN142" s="199"/>
    </row>
    <row r="143" customFormat="false" ht="15" hidden="false" customHeight="true" outlineLevel="0" collapsed="false">
      <c r="A143" s="183" t="s">
        <v>242</v>
      </c>
      <c r="B143" s="184" t="s">
        <v>121</v>
      </c>
      <c r="C143" s="185" t="n">
        <v>67.47</v>
      </c>
      <c r="D143" s="185" t="n">
        <v>72.19</v>
      </c>
      <c r="E143" s="186" t="n">
        <v>0.71</v>
      </c>
      <c r="F143" s="187" t="n">
        <v>9735.94</v>
      </c>
      <c r="G143" s="188" t="s">
        <v>104</v>
      </c>
      <c r="H143" s="189" t="s">
        <v>114</v>
      </c>
      <c r="I143" s="190" t="n">
        <v>119.106</v>
      </c>
      <c r="J143" s="191" t="n">
        <v>0.194</v>
      </c>
      <c r="K143" s="192" t="n">
        <v>0.004</v>
      </c>
      <c r="L143" s="192" t="n">
        <v>0.059</v>
      </c>
      <c r="M143" s="192" t="n">
        <v>0.155</v>
      </c>
      <c r="N143" s="192" t="n">
        <v>0.04</v>
      </c>
      <c r="O143" s="192" t="n">
        <v>0.484</v>
      </c>
      <c r="P143" s="193" t="n">
        <v>0.937</v>
      </c>
      <c r="Q143" s="191" t="n">
        <v>0.296</v>
      </c>
      <c r="R143" s="192" t="n">
        <v>0.046</v>
      </c>
      <c r="S143" s="192" t="n">
        <v>0.095</v>
      </c>
      <c r="T143" s="192" t="n">
        <v>0.177</v>
      </c>
      <c r="U143" s="192" t="n">
        <v>0.04</v>
      </c>
      <c r="V143" s="192" t="n">
        <v>0.743</v>
      </c>
      <c r="W143" s="194" t="n">
        <v>1.396</v>
      </c>
      <c r="X143" s="191" t="n">
        <v>0.194</v>
      </c>
      <c r="Y143" s="192" t="n">
        <v>0.013</v>
      </c>
      <c r="Z143" s="192" t="n">
        <v>0.072</v>
      </c>
      <c r="AA143" s="192" t="n">
        <v>0.055</v>
      </c>
      <c r="AB143" s="192" t="n">
        <v>0.04</v>
      </c>
      <c r="AC143" s="195" t="n">
        <v>0.374</v>
      </c>
      <c r="AD143" s="196" t="n">
        <v>-1.022</v>
      </c>
      <c r="AE143" s="197" t="n">
        <v>0.434</v>
      </c>
      <c r="AF143" s="198" t="n">
        <v>3.733</v>
      </c>
      <c r="AG143" s="90"/>
      <c r="AH143" s="90"/>
      <c r="AI143" s="90"/>
      <c r="AJ143" s="90"/>
      <c r="AK143" s="90"/>
      <c r="AL143" s="90"/>
      <c r="AM143" s="90"/>
      <c r="AN143" s="90"/>
      <c r="AO143" s="90"/>
      <c r="AP143" s="90"/>
      <c r="AQ143" s="199"/>
      <c r="AR143" s="199"/>
      <c r="AS143" s="199"/>
      <c r="AT143" s="199"/>
      <c r="AU143" s="199"/>
      <c r="AV143" s="199"/>
      <c r="AW143" s="199"/>
      <c r="AX143" s="199"/>
      <c r="AY143" s="199"/>
      <c r="AZ143" s="199"/>
      <c r="BA143" s="199"/>
      <c r="BB143" s="199"/>
      <c r="BC143" s="199"/>
      <c r="BD143" s="199"/>
      <c r="BE143" s="199"/>
      <c r="BF143" s="199"/>
      <c r="BG143" s="199"/>
      <c r="BH143" s="199"/>
      <c r="BI143" s="199"/>
      <c r="BJ143" s="199"/>
      <c r="BK143" s="199"/>
      <c r="BL143" s="199"/>
      <c r="BM143" s="199"/>
      <c r="BN143" s="199"/>
      <c r="BO143" s="199"/>
      <c r="BP143" s="199"/>
      <c r="BQ143" s="199"/>
      <c r="BR143" s="199"/>
      <c r="BS143" s="199"/>
      <c r="BT143" s="199"/>
      <c r="BU143" s="199"/>
      <c r="BV143" s="199"/>
      <c r="BW143" s="199"/>
      <c r="BX143" s="199"/>
      <c r="BY143" s="199"/>
      <c r="BZ143" s="199"/>
      <c r="CA143" s="199"/>
      <c r="CB143" s="199"/>
      <c r="CC143" s="199"/>
      <c r="CD143" s="199"/>
      <c r="CE143" s="199"/>
      <c r="CF143" s="199"/>
      <c r="CG143" s="199"/>
      <c r="CH143" s="199"/>
      <c r="CI143" s="199"/>
      <c r="CJ143" s="199"/>
      <c r="CK143" s="199"/>
      <c r="CL143" s="199"/>
      <c r="CM143" s="199"/>
      <c r="CN143" s="199"/>
      <c r="CO143" s="199"/>
      <c r="CP143" s="199"/>
      <c r="CQ143" s="199"/>
      <c r="CR143" s="199"/>
      <c r="CS143" s="199"/>
      <c r="CT143" s="199"/>
      <c r="CU143" s="199"/>
      <c r="CV143" s="199"/>
      <c r="CW143" s="199"/>
      <c r="CX143" s="199"/>
      <c r="CY143" s="199"/>
      <c r="CZ143" s="199"/>
      <c r="DA143" s="199"/>
      <c r="DB143" s="199"/>
      <c r="DC143" s="199"/>
      <c r="DD143" s="199"/>
      <c r="DE143" s="199"/>
      <c r="DF143" s="199"/>
      <c r="DG143" s="199"/>
      <c r="DH143" s="199"/>
      <c r="DI143" s="199"/>
      <c r="DJ143" s="199"/>
      <c r="DK143" s="199"/>
      <c r="DL143" s="199"/>
      <c r="DM143" s="199"/>
      <c r="DN143" s="199"/>
      <c r="DO143" s="199"/>
      <c r="DP143" s="199"/>
      <c r="DQ143" s="199"/>
      <c r="DR143" s="199"/>
      <c r="DS143" s="199"/>
      <c r="DT143" s="199"/>
      <c r="DU143" s="199"/>
      <c r="DV143" s="199"/>
      <c r="DW143" s="199"/>
      <c r="DX143" s="199"/>
      <c r="DY143" s="199"/>
      <c r="DZ143" s="199"/>
      <c r="EA143" s="199"/>
      <c r="EB143" s="199"/>
      <c r="EC143" s="199"/>
      <c r="ED143" s="199"/>
      <c r="EE143" s="199"/>
      <c r="EF143" s="199"/>
      <c r="EG143" s="199"/>
      <c r="EH143" s="199"/>
      <c r="EI143" s="199"/>
      <c r="EJ143" s="199"/>
      <c r="EK143" s="199"/>
      <c r="EL143" s="199"/>
      <c r="EM143" s="199"/>
      <c r="EN143" s="199"/>
    </row>
    <row r="144" customFormat="false" ht="15" hidden="false" customHeight="true" outlineLevel="0" collapsed="false">
      <c r="A144" s="183" t="s">
        <v>243</v>
      </c>
      <c r="B144" s="184" t="s">
        <v>121</v>
      </c>
      <c r="C144" s="185" t="n">
        <v>81.69</v>
      </c>
      <c r="D144" s="185" t="n">
        <v>77.3</v>
      </c>
      <c r="E144" s="186" t="n">
        <v>0.87</v>
      </c>
      <c r="F144" s="187" t="n">
        <v>39178.6</v>
      </c>
      <c r="G144" s="188" t="s">
        <v>106</v>
      </c>
      <c r="H144" s="189" t="s">
        <v>118</v>
      </c>
      <c r="I144" s="190" t="n">
        <v>40.2217</v>
      </c>
      <c r="J144" s="191" t="n">
        <v>1.014</v>
      </c>
      <c r="K144" s="192" t="n">
        <v>0.072</v>
      </c>
      <c r="L144" s="192" t="n">
        <v>0.744</v>
      </c>
      <c r="M144" s="192" t="n">
        <v>0.027</v>
      </c>
      <c r="N144" s="192" t="n">
        <v>0.145</v>
      </c>
      <c r="O144" s="192" t="n">
        <v>2.253</v>
      </c>
      <c r="P144" s="193" t="n">
        <v>4.255</v>
      </c>
      <c r="Q144" s="191" t="n">
        <v>0.958</v>
      </c>
      <c r="R144" s="192" t="n">
        <v>0.037</v>
      </c>
      <c r="S144" s="192" t="n">
        <v>0.95</v>
      </c>
      <c r="T144" s="192" t="n">
        <v>0.101</v>
      </c>
      <c r="U144" s="192" t="n">
        <v>0.145</v>
      </c>
      <c r="V144" s="192" t="n">
        <v>2.385</v>
      </c>
      <c r="W144" s="194" t="n">
        <v>4.574</v>
      </c>
      <c r="X144" s="191" t="n">
        <v>1.014</v>
      </c>
      <c r="Y144" s="192" t="n">
        <v>0.072</v>
      </c>
      <c r="Z144" s="192" t="n">
        <v>0.7</v>
      </c>
      <c r="AA144" s="192" t="n">
        <v>0.103</v>
      </c>
      <c r="AB144" s="192" t="n">
        <v>0.145</v>
      </c>
      <c r="AC144" s="195" t="n">
        <v>2.035</v>
      </c>
      <c r="AD144" s="196" t="n">
        <v>-2.539</v>
      </c>
      <c r="AE144" s="197" t="n">
        <v>1.421</v>
      </c>
      <c r="AF144" s="198" t="n">
        <v>2.248</v>
      </c>
      <c r="AG144" s="90"/>
      <c r="AH144" s="90"/>
      <c r="AI144" s="90"/>
      <c r="AJ144" s="90"/>
      <c r="AK144" s="90"/>
      <c r="AL144" s="90"/>
      <c r="AM144" s="90"/>
      <c r="AN144" s="90"/>
      <c r="AO144" s="90"/>
      <c r="AP144" s="90"/>
      <c r="AQ144" s="199"/>
      <c r="AR144" s="199"/>
      <c r="AS144" s="199"/>
      <c r="AT144" s="199"/>
      <c r="AU144" s="199"/>
      <c r="AV144" s="199"/>
      <c r="AW144" s="199"/>
      <c r="AX144" s="199"/>
      <c r="AY144" s="199"/>
      <c r="AZ144" s="199"/>
      <c r="BA144" s="199"/>
      <c r="BB144" s="199"/>
      <c r="BC144" s="199"/>
      <c r="BD144" s="199"/>
      <c r="BE144" s="199"/>
      <c r="BF144" s="199"/>
      <c r="BG144" s="199"/>
      <c r="BH144" s="199"/>
      <c r="BI144" s="199"/>
      <c r="BJ144" s="199"/>
      <c r="BK144" s="199"/>
      <c r="BL144" s="199"/>
      <c r="BM144" s="199"/>
      <c r="BN144" s="199"/>
      <c r="BO144" s="199"/>
      <c r="BP144" s="199"/>
      <c r="BQ144" s="199"/>
      <c r="BR144" s="199"/>
      <c r="BS144" s="199"/>
      <c r="BT144" s="199"/>
      <c r="BU144" s="199"/>
      <c r="BV144" s="199"/>
      <c r="BW144" s="199"/>
      <c r="BX144" s="199"/>
      <c r="BY144" s="199"/>
      <c r="BZ144" s="199"/>
      <c r="CA144" s="199"/>
      <c r="CB144" s="199"/>
      <c r="CC144" s="199"/>
      <c r="CD144" s="199"/>
      <c r="CE144" s="199"/>
      <c r="CF144" s="199"/>
      <c r="CG144" s="199"/>
      <c r="CH144" s="199"/>
      <c r="CI144" s="199"/>
      <c r="CJ144" s="199"/>
      <c r="CK144" s="199"/>
      <c r="CL144" s="199"/>
      <c r="CM144" s="199"/>
      <c r="CN144" s="199"/>
      <c r="CO144" s="199"/>
      <c r="CP144" s="199"/>
      <c r="CQ144" s="199"/>
      <c r="CR144" s="199"/>
      <c r="CS144" s="199"/>
      <c r="CT144" s="199"/>
      <c r="CU144" s="199"/>
      <c r="CV144" s="199"/>
      <c r="CW144" s="199"/>
      <c r="CX144" s="199"/>
      <c r="CY144" s="199"/>
      <c r="CZ144" s="199"/>
      <c r="DA144" s="199"/>
      <c r="DB144" s="199"/>
      <c r="DC144" s="199"/>
      <c r="DD144" s="199"/>
      <c r="DE144" s="199"/>
      <c r="DF144" s="199"/>
      <c r="DG144" s="199"/>
      <c r="DH144" s="199"/>
      <c r="DI144" s="199"/>
      <c r="DJ144" s="199"/>
      <c r="DK144" s="199"/>
      <c r="DL144" s="199"/>
      <c r="DM144" s="199"/>
      <c r="DN144" s="199"/>
      <c r="DO144" s="199"/>
      <c r="DP144" s="199"/>
      <c r="DQ144" s="199"/>
      <c r="DR144" s="199"/>
      <c r="DS144" s="199"/>
      <c r="DT144" s="199"/>
      <c r="DU144" s="199"/>
      <c r="DV144" s="199"/>
      <c r="DW144" s="199"/>
      <c r="DX144" s="199"/>
      <c r="DY144" s="199"/>
      <c r="DZ144" s="199"/>
      <c r="EA144" s="199"/>
      <c r="EB144" s="199"/>
      <c r="EC144" s="199"/>
      <c r="ED144" s="199"/>
      <c r="EE144" s="199"/>
      <c r="EF144" s="199"/>
      <c r="EG144" s="199"/>
      <c r="EH144" s="199"/>
      <c r="EI144" s="199"/>
      <c r="EJ144" s="199"/>
      <c r="EK144" s="199"/>
      <c r="EL144" s="199"/>
      <c r="EM144" s="199"/>
      <c r="EN144" s="199"/>
    </row>
    <row r="145" customFormat="false" ht="15" hidden="false" customHeight="true" outlineLevel="0" collapsed="false">
      <c r="A145" s="183" t="s">
        <v>244</v>
      </c>
      <c r="B145" s="184" t="s">
        <v>121</v>
      </c>
      <c r="C145" s="185" t="n">
        <v>80.22</v>
      </c>
      <c r="D145" s="185" t="n">
        <v>81.58</v>
      </c>
      <c r="E145" s="186" t="n">
        <v>0.86</v>
      </c>
      <c r="F145" s="187" t="n">
        <v>37589.4</v>
      </c>
      <c r="G145" s="188" t="s">
        <v>106</v>
      </c>
      <c r="H145" s="189" t="s">
        <v>118</v>
      </c>
      <c r="I145" s="190" t="n">
        <v>10.2233</v>
      </c>
      <c r="J145" s="191" t="n">
        <v>0.362</v>
      </c>
      <c r="K145" s="192" t="n">
        <v>0.19</v>
      </c>
      <c r="L145" s="192" t="n">
        <v>0.944</v>
      </c>
      <c r="M145" s="192" t="n">
        <v>0.22</v>
      </c>
      <c r="N145" s="192" t="n">
        <v>0.053</v>
      </c>
      <c r="O145" s="192" t="n">
        <v>1.089</v>
      </c>
      <c r="P145" s="193" t="n">
        <v>2.858</v>
      </c>
      <c r="Q145" s="191" t="n">
        <v>0.775</v>
      </c>
      <c r="R145" s="192" t="n">
        <v>0.44</v>
      </c>
      <c r="S145" s="192" t="n">
        <v>0.466</v>
      </c>
      <c r="T145" s="192" t="n">
        <v>0.381</v>
      </c>
      <c r="U145" s="192" t="n">
        <v>0.053</v>
      </c>
      <c r="V145" s="192" t="n">
        <v>2.157</v>
      </c>
      <c r="W145" s="194" t="n">
        <v>4.273</v>
      </c>
      <c r="X145" s="191" t="n">
        <v>0.362</v>
      </c>
      <c r="Y145" s="192" t="n">
        <v>0.19</v>
      </c>
      <c r="Z145" s="192" t="n">
        <v>0.863</v>
      </c>
      <c r="AA145" s="192" t="n">
        <v>0.074</v>
      </c>
      <c r="AB145" s="192" t="n">
        <v>0.053</v>
      </c>
      <c r="AC145" s="195" t="n">
        <v>1.542</v>
      </c>
      <c r="AD145" s="196" t="n">
        <v>-2.731</v>
      </c>
      <c r="AE145" s="197" t="n">
        <v>1.328</v>
      </c>
      <c r="AF145" s="198" t="n">
        <v>2.771</v>
      </c>
      <c r="AG145" s="90"/>
      <c r="AH145" s="90"/>
      <c r="AI145" s="90"/>
      <c r="AJ145" s="90"/>
      <c r="AK145" s="90"/>
      <c r="AL145" s="90"/>
      <c r="AM145" s="90"/>
      <c r="AN145" s="90"/>
      <c r="AO145" s="90"/>
      <c r="AP145" s="90"/>
      <c r="AQ145" s="199"/>
      <c r="AR145" s="199"/>
      <c r="AS145" s="199"/>
      <c r="AT145" s="199"/>
      <c r="AU145" s="199"/>
      <c r="AV145" s="199"/>
      <c r="AW145" s="199"/>
      <c r="AX145" s="199"/>
      <c r="AY145" s="199"/>
      <c r="AZ145" s="199"/>
      <c r="BA145" s="199"/>
      <c r="BB145" s="199"/>
      <c r="BC145" s="199"/>
      <c r="BD145" s="199"/>
      <c r="BE145" s="199"/>
      <c r="BF145" s="199"/>
      <c r="BG145" s="199"/>
      <c r="BH145" s="199"/>
      <c r="BI145" s="199"/>
      <c r="BJ145" s="199"/>
      <c r="BK145" s="199"/>
      <c r="BL145" s="199"/>
      <c r="BM145" s="199"/>
      <c r="BN145" s="199"/>
      <c r="BO145" s="199"/>
      <c r="BP145" s="199"/>
      <c r="BQ145" s="199"/>
      <c r="BR145" s="199"/>
      <c r="BS145" s="199"/>
      <c r="BT145" s="199"/>
      <c r="BU145" s="199"/>
      <c r="BV145" s="199"/>
      <c r="BW145" s="199"/>
      <c r="BX145" s="199"/>
      <c r="BY145" s="199"/>
      <c r="BZ145" s="199"/>
      <c r="CA145" s="199"/>
      <c r="CB145" s="199"/>
      <c r="CC145" s="199"/>
      <c r="CD145" s="199"/>
      <c r="CE145" s="199"/>
      <c r="CF145" s="199"/>
      <c r="CG145" s="199"/>
      <c r="CH145" s="199"/>
      <c r="CI145" s="199"/>
      <c r="CJ145" s="199"/>
      <c r="CK145" s="199"/>
      <c r="CL145" s="199"/>
      <c r="CM145" s="199"/>
      <c r="CN145" s="199"/>
      <c r="CO145" s="199"/>
      <c r="CP145" s="199"/>
      <c r="CQ145" s="199"/>
      <c r="CR145" s="199"/>
      <c r="CS145" s="199"/>
      <c r="CT145" s="199"/>
      <c r="CU145" s="199"/>
      <c r="CV145" s="199"/>
      <c r="CW145" s="199"/>
      <c r="CX145" s="199"/>
      <c r="CY145" s="199"/>
      <c r="CZ145" s="199"/>
      <c r="DA145" s="199"/>
      <c r="DB145" s="199"/>
      <c r="DC145" s="199"/>
      <c r="DD145" s="199"/>
      <c r="DE145" s="199"/>
      <c r="DF145" s="199"/>
      <c r="DG145" s="199"/>
      <c r="DH145" s="199"/>
      <c r="DI145" s="199"/>
      <c r="DJ145" s="199"/>
      <c r="DK145" s="199"/>
      <c r="DL145" s="199"/>
      <c r="DM145" s="199"/>
      <c r="DN145" s="199"/>
      <c r="DO145" s="199"/>
      <c r="DP145" s="199"/>
      <c r="DQ145" s="199"/>
      <c r="DR145" s="199"/>
      <c r="DS145" s="199"/>
      <c r="DT145" s="199"/>
      <c r="DU145" s="199"/>
      <c r="DV145" s="199"/>
      <c r="DW145" s="199"/>
      <c r="DX145" s="199"/>
      <c r="DY145" s="199"/>
      <c r="DZ145" s="199"/>
      <c r="EA145" s="199"/>
      <c r="EB145" s="199"/>
      <c r="EC145" s="199"/>
      <c r="ED145" s="199"/>
      <c r="EE145" s="199"/>
      <c r="EF145" s="199"/>
      <c r="EG145" s="199"/>
      <c r="EH145" s="199"/>
      <c r="EI145" s="199"/>
      <c r="EJ145" s="199"/>
      <c r="EK145" s="199"/>
      <c r="EL145" s="199"/>
      <c r="EM145" s="199"/>
      <c r="EN145" s="199"/>
    </row>
    <row r="146" customFormat="false" ht="15" hidden="false" customHeight="true" outlineLevel="0" collapsed="false">
      <c r="A146" s="183" t="s">
        <v>245</v>
      </c>
      <c r="B146" s="184" t="s">
        <v>121</v>
      </c>
      <c r="C146" s="185" t="n">
        <v>64.93</v>
      </c>
      <c r="D146" s="185" t="n">
        <v>81.56</v>
      </c>
      <c r="E146" s="186" t="n">
        <v>0.86</v>
      </c>
      <c r="F146" s="187" t="n">
        <v>89666.9</v>
      </c>
      <c r="G146" s="188" t="s">
        <v>107</v>
      </c>
      <c r="H146" s="189" t="s">
        <v>118</v>
      </c>
      <c r="I146" s="190" t="n">
        <v>2.73706</v>
      </c>
      <c r="J146" s="191" t="n">
        <v>0.032</v>
      </c>
      <c r="K146" s="192" t="n">
        <v>0</v>
      </c>
      <c r="L146" s="192" t="n">
        <v>0.001</v>
      </c>
      <c r="M146" s="192" t="n">
        <v>0.091</v>
      </c>
      <c r="N146" s="192" t="n">
        <v>0.034</v>
      </c>
      <c r="O146" s="192" t="n">
        <v>14.065</v>
      </c>
      <c r="P146" s="193" t="n">
        <v>14.222</v>
      </c>
      <c r="Q146" s="191" t="n">
        <v>0.719</v>
      </c>
      <c r="R146" s="192" t="n">
        <v>0.445</v>
      </c>
      <c r="S146" s="192" t="n">
        <v>0.193</v>
      </c>
      <c r="T146" s="192" t="n">
        <v>0.171</v>
      </c>
      <c r="U146" s="192" t="n">
        <v>0.034</v>
      </c>
      <c r="V146" s="192" t="n">
        <v>13.921</v>
      </c>
      <c r="W146" s="194" t="n">
        <v>15.484</v>
      </c>
      <c r="X146" s="191" t="n">
        <v>0.032</v>
      </c>
      <c r="Y146" s="192" t="n">
        <v>0</v>
      </c>
      <c r="Z146" s="192" t="n">
        <v>0</v>
      </c>
      <c r="AA146" s="192" t="n">
        <v>0.875</v>
      </c>
      <c r="AB146" s="192" t="n">
        <v>0.034</v>
      </c>
      <c r="AC146" s="195" t="n">
        <v>0.941</v>
      </c>
      <c r="AD146" s="196" t="n">
        <v>-14.543</v>
      </c>
      <c r="AE146" s="197" t="n">
        <v>4.812</v>
      </c>
      <c r="AF146" s="198" t="n">
        <v>16.455</v>
      </c>
      <c r="AG146" s="90"/>
      <c r="AH146" s="90"/>
      <c r="AI146" s="90"/>
      <c r="AJ146" s="90"/>
      <c r="AK146" s="90"/>
      <c r="AL146" s="90"/>
      <c r="AM146" s="90"/>
      <c r="AN146" s="90"/>
      <c r="AO146" s="90"/>
      <c r="AP146" s="90"/>
      <c r="AQ146" s="199"/>
      <c r="AR146" s="199"/>
      <c r="AS146" s="199"/>
      <c r="AT146" s="199"/>
      <c r="AU146" s="199"/>
      <c r="AV146" s="199"/>
      <c r="AW146" s="199"/>
      <c r="AX146" s="199"/>
      <c r="AY146" s="199"/>
      <c r="AZ146" s="199"/>
      <c r="BA146" s="199"/>
      <c r="BB146" s="199"/>
      <c r="BC146" s="199"/>
      <c r="BD146" s="199"/>
      <c r="BE146" s="199"/>
      <c r="BF146" s="199"/>
      <c r="BG146" s="199"/>
      <c r="BH146" s="199"/>
      <c r="BI146" s="199"/>
      <c r="BJ146" s="199"/>
      <c r="BK146" s="199"/>
      <c r="BL146" s="199"/>
      <c r="BM146" s="199"/>
      <c r="BN146" s="199"/>
      <c r="BO146" s="199"/>
      <c r="BP146" s="199"/>
      <c r="BQ146" s="199"/>
      <c r="BR146" s="199"/>
      <c r="BS146" s="199"/>
      <c r="BT146" s="199"/>
      <c r="BU146" s="199"/>
      <c r="BV146" s="199"/>
      <c r="BW146" s="199"/>
      <c r="BX146" s="199"/>
      <c r="BY146" s="199"/>
      <c r="BZ146" s="199"/>
      <c r="CA146" s="199"/>
      <c r="CB146" s="199"/>
      <c r="CC146" s="199"/>
      <c r="CD146" s="199"/>
      <c r="CE146" s="199"/>
      <c r="CF146" s="199"/>
      <c r="CG146" s="199"/>
      <c r="CH146" s="199"/>
      <c r="CI146" s="199"/>
      <c r="CJ146" s="199"/>
      <c r="CK146" s="199"/>
      <c r="CL146" s="199"/>
      <c r="CM146" s="199"/>
      <c r="CN146" s="199"/>
      <c r="CO146" s="199"/>
      <c r="CP146" s="199"/>
      <c r="CQ146" s="199"/>
      <c r="CR146" s="199"/>
      <c r="CS146" s="199"/>
      <c r="CT146" s="199"/>
      <c r="CU146" s="199"/>
      <c r="CV146" s="199"/>
      <c r="CW146" s="199"/>
      <c r="CX146" s="199"/>
      <c r="CY146" s="199"/>
      <c r="CZ146" s="199"/>
      <c r="DA146" s="199"/>
      <c r="DB146" s="199"/>
      <c r="DC146" s="199"/>
      <c r="DD146" s="199"/>
      <c r="DE146" s="199"/>
      <c r="DF146" s="199"/>
      <c r="DG146" s="199"/>
      <c r="DH146" s="199"/>
      <c r="DI146" s="199"/>
      <c r="DJ146" s="199"/>
      <c r="DK146" s="199"/>
      <c r="DL146" s="199"/>
      <c r="DM146" s="199"/>
      <c r="DN146" s="199"/>
      <c r="DO146" s="199"/>
      <c r="DP146" s="199"/>
      <c r="DQ146" s="199"/>
      <c r="DR146" s="199"/>
      <c r="DS146" s="199"/>
      <c r="DT146" s="199"/>
      <c r="DU146" s="199"/>
      <c r="DV146" s="199"/>
      <c r="DW146" s="199"/>
      <c r="DX146" s="199"/>
      <c r="DY146" s="199"/>
      <c r="DZ146" s="199"/>
      <c r="EA146" s="199"/>
      <c r="EB146" s="199"/>
      <c r="EC146" s="199"/>
      <c r="ED146" s="199"/>
      <c r="EE146" s="199"/>
      <c r="EF146" s="199"/>
      <c r="EG146" s="199"/>
      <c r="EH146" s="199"/>
      <c r="EI146" s="199"/>
      <c r="EJ146" s="199"/>
      <c r="EK146" s="199"/>
      <c r="EL146" s="199"/>
      <c r="EM146" s="199"/>
      <c r="EN146" s="199"/>
    </row>
    <row r="147" customFormat="false" ht="15" hidden="false" customHeight="true" outlineLevel="0" collapsed="false">
      <c r="A147" s="183" t="s">
        <v>246</v>
      </c>
      <c r="B147" s="184" t="s">
        <v>121</v>
      </c>
      <c r="C147" s="185" t="n">
        <v>73.8</v>
      </c>
      <c r="D147" s="185" t="n">
        <v>74.42</v>
      </c>
      <c r="E147" s="186" t="n">
        <v>0.77</v>
      </c>
      <c r="F147" s="187" t="n">
        <v>20432.6</v>
      </c>
      <c r="G147" s="188" t="s">
        <v>109</v>
      </c>
      <c r="H147" s="189" t="s">
        <v>116</v>
      </c>
      <c r="I147" s="190" t="n">
        <v>2.08271</v>
      </c>
      <c r="J147" s="191" t="n">
        <v>0.482</v>
      </c>
      <c r="K147" s="192" t="n">
        <v>0.127</v>
      </c>
      <c r="L147" s="192" t="n">
        <v>0.171</v>
      </c>
      <c r="M147" s="192" t="n">
        <v>0.002</v>
      </c>
      <c r="N147" s="192" t="n">
        <v>0.036</v>
      </c>
      <c r="O147" s="192" t="n">
        <v>1.375</v>
      </c>
      <c r="P147" s="193" t="n">
        <v>2.193</v>
      </c>
      <c r="Q147" s="191" t="n">
        <v>0.66</v>
      </c>
      <c r="R147" s="192" t="n">
        <v>0.221</v>
      </c>
      <c r="S147" s="192" t="n">
        <v>0.297</v>
      </c>
      <c r="T147" s="192" t="n">
        <v>0.026</v>
      </c>
      <c r="U147" s="192" t="n">
        <v>0.036</v>
      </c>
      <c r="V147" s="192" t="n">
        <v>1.91</v>
      </c>
      <c r="W147" s="194" t="n">
        <v>3.15</v>
      </c>
      <c r="X147" s="191" t="n">
        <v>0.482</v>
      </c>
      <c r="Y147" s="192" t="n">
        <v>0.282</v>
      </c>
      <c r="Z147" s="192" t="n">
        <v>0.723</v>
      </c>
      <c r="AA147" s="192" t="n">
        <v>0.009</v>
      </c>
      <c r="AB147" s="192" t="n">
        <v>0.036</v>
      </c>
      <c r="AC147" s="195" t="n">
        <v>1.531</v>
      </c>
      <c r="AD147" s="196" t="n">
        <v>-1.619</v>
      </c>
      <c r="AE147" s="197" t="n">
        <v>0.979</v>
      </c>
      <c r="AF147" s="198" t="n">
        <v>2.057</v>
      </c>
      <c r="AG147" s="90"/>
      <c r="AH147" s="90"/>
      <c r="AI147" s="90"/>
      <c r="AJ147" s="90"/>
      <c r="AK147" s="90"/>
      <c r="AL147" s="90"/>
      <c r="AM147" s="90"/>
      <c r="AN147" s="90"/>
      <c r="AO147" s="90"/>
      <c r="AP147" s="90"/>
      <c r="AQ147" s="199"/>
      <c r="AR147" s="199"/>
      <c r="AS147" s="199"/>
      <c r="AT147" s="199"/>
      <c r="AU147" s="199"/>
      <c r="AV147" s="199"/>
      <c r="AW147" s="199"/>
      <c r="AX147" s="199"/>
      <c r="AY147" s="199"/>
      <c r="AZ147" s="199"/>
      <c r="BA147" s="199"/>
      <c r="BB147" s="199"/>
      <c r="BC147" s="199"/>
      <c r="BD147" s="199"/>
      <c r="BE147" s="199"/>
      <c r="BF147" s="199"/>
      <c r="BG147" s="199"/>
      <c r="BH147" s="199"/>
      <c r="BI147" s="199"/>
      <c r="BJ147" s="199"/>
      <c r="BK147" s="199"/>
      <c r="BL147" s="199"/>
      <c r="BM147" s="199"/>
      <c r="BN147" s="199"/>
      <c r="BO147" s="199"/>
      <c r="BP147" s="199"/>
      <c r="BQ147" s="199"/>
      <c r="BR147" s="199"/>
      <c r="BS147" s="199"/>
      <c r="BT147" s="199"/>
      <c r="BU147" s="199"/>
      <c r="BV147" s="199"/>
      <c r="BW147" s="199"/>
      <c r="BX147" s="199"/>
      <c r="BY147" s="199"/>
      <c r="BZ147" s="199"/>
      <c r="CA147" s="199"/>
      <c r="CB147" s="199"/>
      <c r="CC147" s="199"/>
      <c r="CD147" s="199"/>
      <c r="CE147" s="199"/>
      <c r="CF147" s="199"/>
      <c r="CG147" s="199"/>
      <c r="CH147" s="199"/>
      <c r="CI147" s="199"/>
      <c r="CJ147" s="199"/>
      <c r="CK147" s="199"/>
      <c r="CL147" s="199"/>
      <c r="CM147" s="199"/>
      <c r="CN147" s="199"/>
      <c r="CO147" s="199"/>
      <c r="CP147" s="199"/>
      <c r="CQ147" s="199"/>
      <c r="CR147" s="199"/>
      <c r="CS147" s="199"/>
      <c r="CT147" s="199"/>
      <c r="CU147" s="199"/>
      <c r="CV147" s="199"/>
      <c r="CW147" s="199"/>
      <c r="CX147" s="199"/>
      <c r="CY147" s="199"/>
      <c r="CZ147" s="199"/>
      <c r="DA147" s="199"/>
      <c r="DB147" s="199"/>
      <c r="DC147" s="199"/>
      <c r="DD147" s="199"/>
      <c r="DE147" s="199"/>
      <c r="DF147" s="199"/>
      <c r="DG147" s="199"/>
      <c r="DH147" s="199"/>
      <c r="DI147" s="199"/>
      <c r="DJ147" s="199"/>
      <c r="DK147" s="199"/>
      <c r="DL147" s="199"/>
      <c r="DM147" s="199"/>
      <c r="DN147" s="199"/>
      <c r="DO147" s="199"/>
      <c r="DP147" s="199"/>
      <c r="DQ147" s="199"/>
      <c r="DR147" s="199"/>
      <c r="DS147" s="199"/>
      <c r="DT147" s="199"/>
      <c r="DU147" s="199"/>
      <c r="DV147" s="199"/>
      <c r="DW147" s="199"/>
      <c r="DX147" s="199"/>
      <c r="DY147" s="199"/>
      <c r="DZ147" s="199"/>
      <c r="EA147" s="199"/>
      <c r="EB147" s="199"/>
      <c r="EC147" s="199"/>
      <c r="ED147" s="199"/>
      <c r="EE147" s="199"/>
      <c r="EF147" s="199"/>
      <c r="EG147" s="199"/>
      <c r="EH147" s="199"/>
      <c r="EI147" s="199"/>
      <c r="EJ147" s="199"/>
      <c r="EK147" s="199"/>
      <c r="EL147" s="199"/>
      <c r="EM147" s="199"/>
      <c r="EN147" s="199"/>
    </row>
    <row r="148" customFormat="false" ht="15" hidden="false" customHeight="true" outlineLevel="0" collapsed="false">
      <c r="A148" s="183" t="s">
        <v>247</v>
      </c>
      <c r="B148" s="184" t="s">
        <v>121</v>
      </c>
      <c r="C148" s="185" t="n">
        <v>76.7</v>
      </c>
      <c r="D148" s="185" t="n">
        <v>75.3</v>
      </c>
      <c r="E148" s="186" t="n">
        <v>0.83</v>
      </c>
      <c r="F148" s="187" t="n">
        <v>34482.2</v>
      </c>
      <c r="G148" s="188" t="s">
        <v>106</v>
      </c>
      <c r="H148" s="189" t="s">
        <v>116</v>
      </c>
      <c r="I148" s="190" t="n">
        <v>19.619</v>
      </c>
      <c r="J148" s="191" t="n">
        <v>1.008</v>
      </c>
      <c r="K148" s="192" t="n">
        <v>0.139</v>
      </c>
      <c r="L148" s="192" t="n">
        <v>0.526</v>
      </c>
      <c r="M148" s="192" t="n">
        <v>0.001</v>
      </c>
      <c r="N148" s="192" t="n">
        <v>0.152</v>
      </c>
      <c r="O148" s="192" t="n">
        <v>1.14</v>
      </c>
      <c r="P148" s="193" t="n">
        <v>2.966</v>
      </c>
      <c r="Q148" s="191" t="n">
        <v>0.629</v>
      </c>
      <c r="R148" s="192" t="n">
        <v>0.13</v>
      </c>
      <c r="S148" s="192" t="n">
        <v>0.616</v>
      </c>
      <c r="T148" s="192" t="n">
        <v>0.045</v>
      </c>
      <c r="U148" s="192" t="n">
        <v>0.152</v>
      </c>
      <c r="V148" s="192" t="n">
        <v>1.605</v>
      </c>
      <c r="W148" s="194" t="n">
        <v>3.176</v>
      </c>
      <c r="X148" s="191" t="n">
        <v>1.008</v>
      </c>
      <c r="Y148" s="192" t="n">
        <v>0.204</v>
      </c>
      <c r="Z148" s="192" t="n">
        <v>1.112</v>
      </c>
      <c r="AA148" s="192" t="n">
        <v>0.1</v>
      </c>
      <c r="AB148" s="192" t="n">
        <v>0.152</v>
      </c>
      <c r="AC148" s="195" t="n">
        <v>2.575</v>
      </c>
      <c r="AD148" s="196" t="n">
        <v>-0.601</v>
      </c>
      <c r="AE148" s="197" t="n">
        <v>0.987</v>
      </c>
      <c r="AF148" s="198" t="n">
        <v>1.233</v>
      </c>
      <c r="AG148" s="90"/>
      <c r="AH148" s="90"/>
      <c r="AI148" s="90"/>
      <c r="AJ148" s="90"/>
      <c r="AK148" s="90"/>
      <c r="AL148" s="90"/>
      <c r="AM148" s="90"/>
      <c r="AN148" s="90"/>
      <c r="AO148" s="90"/>
      <c r="AP148" s="90"/>
      <c r="AQ148" s="199"/>
      <c r="AR148" s="199"/>
      <c r="AS148" s="199"/>
      <c r="AT148" s="199"/>
      <c r="AU148" s="199"/>
      <c r="AV148" s="199"/>
      <c r="AW148" s="199"/>
      <c r="AX148" s="199"/>
      <c r="AY148" s="199"/>
      <c r="AZ148" s="199"/>
      <c r="BA148" s="199"/>
      <c r="BB148" s="199"/>
      <c r="BC148" s="199"/>
      <c r="BD148" s="199"/>
      <c r="BE148" s="199"/>
      <c r="BF148" s="199"/>
      <c r="BG148" s="199"/>
      <c r="BH148" s="199"/>
      <c r="BI148" s="199"/>
      <c r="BJ148" s="199"/>
      <c r="BK148" s="199"/>
      <c r="BL148" s="199"/>
      <c r="BM148" s="199"/>
      <c r="BN148" s="199"/>
      <c r="BO148" s="199"/>
      <c r="BP148" s="199"/>
      <c r="BQ148" s="199"/>
      <c r="BR148" s="199"/>
      <c r="BS148" s="199"/>
      <c r="BT148" s="199"/>
      <c r="BU148" s="199"/>
      <c r="BV148" s="199"/>
      <c r="BW148" s="199"/>
      <c r="BX148" s="199"/>
      <c r="BY148" s="199"/>
      <c r="BZ148" s="199"/>
      <c r="CA148" s="199"/>
      <c r="CB148" s="199"/>
      <c r="CC148" s="199"/>
      <c r="CD148" s="199"/>
      <c r="CE148" s="199"/>
      <c r="CF148" s="199"/>
      <c r="CG148" s="199"/>
      <c r="CH148" s="199"/>
      <c r="CI148" s="199"/>
      <c r="CJ148" s="199"/>
      <c r="CK148" s="199"/>
      <c r="CL148" s="199"/>
      <c r="CM148" s="199"/>
      <c r="CN148" s="199"/>
      <c r="CO148" s="199"/>
      <c r="CP148" s="199"/>
      <c r="CQ148" s="199"/>
      <c r="CR148" s="199"/>
      <c r="CS148" s="199"/>
      <c r="CT148" s="199"/>
      <c r="CU148" s="199"/>
      <c r="CV148" s="199"/>
      <c r="CW148" s="199"/>
      <c r="CX148" s="199"/>
      <c r="CY148" s="199"/>
      <c r="CZ148" s="199"/>
      <c r="DA148" s="199"/>
      <c r="DB148" s="199"/>
      <c r="DC148" s="199"/>
      <c r="DD148" s="199"/>
      <c r="DE148" s="199"/>
      <c r="DF148" s="199"/>
      <c r="DG148" s="199"/>
      <c r="DH148" s="199"/>
      <c r="DI148" s="199"/>
      <c r="DJ148" s="199"/>
      <c r="DK148" s="199"/>
      <c r="DL148" s="199"/>
      <c r="DM148" s="199"/>
      <c r="DN148" s="199"/>
      <c r="DO148" s="199"/>
      <c r="DP148" s="199"/>
      <c r="DQ148" s="199"/>
      <c r="DR148" s="199"/>
      <c r="DS148" s="199"/>
      <c r="DT148" s="199"/>
      <c r="DU148" s="199"/>
      <c r="DV148" s="199"/>
      <c r="DW148" s="199"/>
      <c r="DX148" s="199"/>
      <c r="DY148" s="199"/>
      <c r="DZ148" s="199"/>
      <c r="EA148" s="199"/>
      <c r="EB148" s="199"/>
      <c r="EC148" s="199"/>
      <c r="ED148" s="199"/>
      <c r="EE148" s="199"/>
      <c r="EF148" s="199"/>
      <c r="EG148" s="199"/>
      <c r="EH148" s="199"/>
      <c r="EI148" s="199"/>
      <c r="EJ148" s="199"/>
      <c r="EK148" s="199"/>
      <c r="EL148" s="199"/>
      <c r="EM148" s="199"/>
      <c r="EN148" s="199"/>
    </row>
    <row r="149" customFormat="false" ht="15" hidden="false" customHeight="true" outlineLevel="0" collapsed="false">
      <c r="A149" s="183" t="s">
        <v>248</v>
      </c>
      <c r="B149" s="184" t="s">
        <v>121</v>
      </c>
      <c r="C149" s="185" t="n">
        <v>73.1</v>
      </c>
      <c r="D149" s="185" t="n">
        <v>72.55</v>
      </c>
      <c r="E149" s="186" t="n">
        <v>0.83</v>
      </c>
      <c r="F149" s="187" t="n">
        <v>30579.4</v>
      </c>
      <c r="G149" s="188" t="s">
        <v>109</v>
      </c>
      <c r="H149" s="189" t="s">
        <v>116</v>
      </c>
      <c r="I149" s="190" t="n">
        <v>143.957</v>
      </c>
      <c r="J149" s="191" t="n">
        <v>1.435</v>
      </c>
      <c r="K149" s="192" t="n">
        <v>0.018</v>
      </c>
      <c r="L149" s="192" t="n">
        <v>0.943</v>
      </c>
      <c r="M149" s="192" t="n">
        <v>0.325</v>
      </c>
      <c r="N149" s="192" t="n">
        <v>0.073</v>
      </c>
      <c r="O149" s="192" t="n">
        <v>4.342</v>
      </c>
      <c r="P149" s="193" t="n">
        <v>7.137</v>
      </c>
      <c r="Q149" s="191" t="n">
        <v>1.224</v>
      </c>
      <c r="R149" s="192" t="n">
        <v>0.061</v>
      </c>
      <c r="S149" s="192" t="n">
        <v>0.708</v>
      </c>
      <c r="T149" s="192" t="n">
        <v>0.256</v>
      </c>
      <c r="U149" s="192" t="n">
        <v>0.073</v>
      </c>
      <c r="V149" s="192" t="n">
        <v>3.888</v>
      </c>
      <c r="W149" s="194" t="n">
        <v>6.21</v>
      </c>
      <c r="X149" s="191" t="n">
        <v>1.435</v>
      </c>
      <c r="Y149" s="192" t="n">
        <v>0.495</v>
      </c>
      <c r="Z149" s="192" t="n">
        <v>4.356</v>
      </c>
      <c r="AA149" s="192" t="n">
        <v>1.176</v>
      </c>
      <c r="AB149" s="192" t="n">
        <v>0.073</v>
      </c>
      <c r="AC149" s="195" t="n">
        <v>7.535</v>
      </c>
      <c r="AD149" s="196" t="n">
        <v>1.325</v>
      </c>
      <c r="AE149" s="197" t="n">
        <v>1.93</v>
      </c>
      <c r="AF149" s="198" t="n">
        <v>0.824</v>
      </c>
      <c r="AG149" s="90"/>
      <c r="AH149" s="90"/>
      <c r="AI149" s="90"/>
      <c r="AJ149" s="90"/>
      <c r="AK149" s="90"/>
      <c r="AL149" s="90"/>
      <c r="AM149" s="90"/>
      <c r="AN149" s="90"/>
      <c r="AO149" s="90"/>
      <c r="AP149" s="90"/>
      <c r="AQ149" s="199"/>
      <c r="AR149" s="199"/>
      <c r="AS149" s="199"/>
      <c r="AT149" s="199"/>
      <c r="AU149" s="199"/>
      <c r="AV149" s="199"/>
      <c r="AW149" s="199"/>
      <c r="AX149" s="199"/>
      <c r="AY149" s="199"/>
      <c r="AZ149" s="199"/>
      <c r="BA149" s="199"/>
      <c r="BB149" s="199"/>
      <c r="BC149" s="199"/>
      <c r="BD149" s="199"/>
      <c r="BE149" s="199"/>
      <c r="BF149" s="199"/>
      <c r="BG149" s="199"/>
      <c r="BH149" s="199"/>
      <c r="BI149" s="199"/>
      <c r="BJ149" s="199"/>
      <c r="BK149" s="199"/>
      <c r="BL149" s="199"/>
      <c r="BM149" s="199"/>
      <c r="BN149" s="199"/>
      <c r="BO149" s="199"/>
      <c r="BP149" s="199"/>
      <c r="BQ149" s="199"/>
      <c r="BR149" s="199"/>
      <c r="BS149" s="199"/>
      <c r="BT149" s="199"/>
      <c r="BU149" s="199"/>
      <c r="BV149" s="199"/>
      <c r="BW149" s="199"/>
      <c r="BX149" s="199"/>
      <c r="BY149" s="199"/>
      <c r="BZ149" s="199"/>
      <c r="CA149" s="199"/>
      <c r="CB149" s="199"/>
      <c r="CC149" s="199"/>
      <c r="CD149" s="199"/>
      <c r="CE149" s="199"/>
      <c r="CF149" s="199"/>
      <c r="CG149" s="199"/>
      <c r="CH149" s="199"/>
      <c r="CI149" s="199"/>
      <c r="CJ149" s="199"/>
      <c r="CK149" s="199"/>
      <c r="CL149" s="199"/>
      <c r="CM149" s="199"/>
      <c r="CN149" s="199"/>
      <c r="CO149" s="199"/>
      <c r="CP149" s="199"/>
      <c r="CQ149" s="199"/>
      <c r="CR149" s="199"/>
      <c r="CS149" s="199"/>
      <c r="CT149" s="199"/>
      <c r="CU149" s="199"/>
      <c r="CV149" s="199"/>
      <c r="CW149" s="199"/>
      <c r="CX149" s="199"/>
      <c r="CY149" s="199"/>
      <c r="CZ149" s="199"/>
      <c r="DA149" s="199"/>
      <c r="DB149" s="199"/>
      <c r="DC149" s="199"/>
      <c r="DD149" s="199"/>
      <c r="DE149" s="199"/>
      <c r="DF149" s="199"/>
      <c r="DG149" s="199"/>
      <c r="DH149" s="199"/>
      <c r="DI149" s="199"/>
      <c r="DJ149" s="199"/>
      <c r="DK149" s="199"/>
      <c r="DL149" s="199"/>
      <c r="DM149" s="199"/>
      <c r="DN149" s="199"/>
      <c r="DO149" s="199"/>
      <c r="DP149" s="199"/>
      <c r="DQ149" s="199"/>
      <c r="DR149" s="199"/>
      <c r="DS149" s="199"/>
      <c r="DT149" s="199"/>
      <c r="DU149" s="199"/>
      <c r="DV149" s="199"/>
      <c r="DW149" s="199"/>
      <c r="DX149" s="199"/>
      <c r="DY149" s="199"/>
      <c r="DZ149" s="199"/>
      <c r="EA149" s="199"/>
      <c r="EB149" s="199"/>
      <c r="EC149" s="199"/>
      <c r="ED149" s="199"/>
      <c r="EE149" s="199"/>
      <c r="EF149" s="199"/>
      <c r="EG149" s="199"/>
      <c r="EH149" s="199"/>
      <c r="EI149" s="199"/>
      <c r="EJ149" s="199"/>
      <c r="EK149" s="199"/>
      <c r="EL149" s="199"/>
      <c r="EM149" s="199"/>
      <c r="EN149" s="199"/>
    </row>
    <row r="150" customFormat="false" ht="15" hidden="false" customHeight="true" outlineLevel="0" collapsed="false">
      <c r="A150" s="183" t="s">
        <v>249</v>
      </c>
      <c r="B150" s="184" t="s">
        <v>121</v>
      </c>
      <c r="C150" s="185" t="n">
        <v>60.87</v>
      </c>
      <c r="D150" s="185" t="n">
        <v>67.13</v>
      </c>
      <c r="E150" s="186" t="n">
        <v>0.54</v>
      </c>
      <c r="F150" s="187" t="n">
        <v>2688.98</v>
      </c>
      <c r="G150" s="188" t="s">
        <v>103</v>
      </c>
      <c r="H150" s="189" t="s">
        <v>112</v>
      </c>
      <c r="I150" s="190" t="n">
        <v>14.4149</v>
      </c>
      <c r="J150" s="191" t="n">
        <v>0.184</v>
      </c>
      <c r="K150" s="192" t="n">
        <v>0.039</v>
      </c>
      <c r="L150" s="192" t="n">
        <v>0.194</v>
      </c>
      <c r="M150" s="192" t="n">
        <v>0.002</v>
      </c>
      <c r="N150" s="192" t="n">
        <v>0.027</v>
      </c>
      <c r="O150" s="192" t="n">
        <v>0.047</v>
      </c>
      <c r="P150" s="193" t="n">
        <v>0.494</v>
      </c>
      <c r="Q150" s="191" t="n">
        <v>0.229</v>
      </c>
      <c r="R150" s="192" t="n">
        <v>0.037</v>
      </c>
      <c r="S150" s="192" t="n">
        <v>0.204</v>
      </c>
      <c r="T150" s="192" t="n">
        <v>0.018</v>
      </c>
      <c r="U150" s="192" t="n">
        <v>0.027</v>
      </c>
      <c r="V150" s="192" t="n">
        <v>0.129</v>
      </c>
      <c r="W150" s="194" t="n">
        <v>0.645</v>
      </c>
      <c r="X150" s="191" t="n">
        <v>0.184</v>
      </c>
      <c r="Y150" s="192" t="n">
        <v>0.039</v>
      </c>
      <c r="Z150" s="192" t="n">
        <v>0.007</v>
      </c>
      <c r="AA150" s="192" t="n">
        <v>0.004</v>
      </c>
      <c r="AB150" s="192" t="n">
        <v>0.027</v>
      </c>
      <c r="AC150" s="195" t="n">
        <v>0.261</v>
      </c>
      <c r="AD150" s="196" t="n">
        <v>-0.384</v>
      </c>
      <c r="AE150" s="197" t="n">
        <v>0.2</v>
      </c>
      <c r="AF150" s="198" t="n">
        <v>2.471</v>
      </c>
      <c r="AG150" s="90"/>
      <c r="AH150" s="90"/>
      <c r="AI150" s="90"/>
      <c r="AJ150" s="90"/>
      <c r="AK150" s="90"/>
      <c r="AL150" s="90"/>
      <c r="AM150" s="90"/>
      <c r="AN150" s="90"/>
      <c r="AO150" s="90"/>
      <c r="AP150" s="90"/>
      <c r="AQ150" s="199"/>
      <c r="AR150" s="199"/>
      <c r="AS150" s="199"/>
      <c r="AT150" s="199"/>
      <c r="AU150" s="199"/>
      <c r="AV150" s="199"/>
      <c r="AW150" s="199"/>
      <c r="AX150" s="199"/>
      <c r="AY150" s="199"/>
      <c r="AZ150" s="199"/>
      <c r="BA150" s="199"/>
      <c r="BB150" s="199"/>
      <c r="BC150" s="199"/>
      <c r="BD150" s="199"/>
      <c r="BE150" s="199"/>
      <c r="BF150" s="199"/>
      <c r="BG150" s="199"/>
      <c r="BH150" s="199"/>
      <c r="BI150" s="199"/>
      <c r="BJ150" s="199"/>
      <c r="BK150" s="199"/>
      <c r="BL150" s="199"/>
      <c r="BM150" s="199"/>
      <c r="BN150" s="199"/>
      <c r="BO150" s="199"/>
      <c r="BP150" s="199"/>
      <c r="BQ150" s="199"/>
      <c r="BR150" s="199"/>
      <c r="BS150" s="199"/>
      <c r="BT150" s="199"/>
      <c r="BU150" s="199"/>
      <c r="BV150" s="199"/>
      <c r="BW150" s="199"/>
      <c r="BX150" s="199"/>
      <c r="BY150" s="199"/>
      <c r="BZ150" s="199"/>
      <c r="CA150" s="199"/>
      <c r="CB150" s="199"/>
      <c r="CC150" s="199"/>
      <c r="CD150" s="199"/>
      <c r="CE150" s="199"/>
      <c r="CF150" s="199"/>
      <c r="CG150" s="199"/>
      <c r="CH150" s="199"/>
      <c r="CI150" s="199"/>
      <c r="CJ150" s="199"/>
      <c r="CK150" s="199"/>
      <c r="CL150" s="199"/>
      <c r="CM150" s="199"/>
      <c r="CN150" s="199"/>
      <c r="CO150" s="199"/>
      <c r="CP150" s="199"/>
      <c r="CQ150" s="199"/>
      <c r="CR150" s="199"/>
      <c r="CS150" s="199"/>
      <c r="CT150" s="199"/>
      <c r="CU150" s="199"/>
      <c r="CV150" s="199"/>
      <c r="CW150" s="199"/>
      <c r="CX150" s="199"/>
      <c r="CY150" s="199"/>
      <c r="CZ150" s="199"/>
      <c r="DA150" s="199"/>
      <c r="DB150" s="199"/>
      <c r="DC150" s="199"/>
      <c r="DD150" s="199"/>
      <c r="DE150" s="199"/>
      <c r="DF150" s="199"/>
      <c r="DG150" s="199"/>
      <c r="DH150" s="199"/>
      <c r="DI150" s="199"/>
      <c r="DJ150" s="199"/>
      <c r="DK150" s="199"/>
      <c r="DL150" s="199"/>
      <c r="DM150" s="199"/>
      <c r="DN150" s="199"/>
      <c r="DO150" s="199"/>
      <c r="DP150" s="199"/>
      <c r="DQ150" s="199"/>
      <c r="DR150" s="199"/>
      <c r="DS150" s="199"/>
      <c r="DT150" s="199"/>
      <c r="DU150" s="199"/>
      <c r="DV150" s="199"/>
      <c r="DW150" s="199"/>
      <c r="DX150" s="199"/>
      <c r="DY150" s="199"/>
      <c r="DZ150" s="199"/>
      <c r="EA150" s="199"/>
      <c r="EB150" s="199"/>
      <c r="EC150" s="199"/>
      <c r="ED150" s="199"/>
      <c r="EE150" s="199"/>
      <c r="EF150" s="199"/>
      <c r="EG150" s="199"/>
      <c r="EH150" s="199"/>
      <c r="EI150" s="199"/>
      <c r="EJ150" s="199"/>
      <c r="EK150" s="199"/>
      <c r="EL150" s="199"/>
      <c r="EM150" s="199"/>
      <c r="EN150" s="199"/>
    </row>
    <row r="151" customFormat="false" ht="15" hidden="false" customHeight="true" outlineLevel="0" collapsed="false">
      <c r="A151" s="183" t="s">
        <v>250</v>
      </c>
      <c r="B151" s="184" t="s">
        <v>121</v>
      </c>
      <c r="C151" s="185"/>
      <c r="D151" s="185" t="n">
        <v>71.29</v>
      </c>
      <c r="E151" s="186" t="n">
        <v>0.72</v>
      </c>
      <c r="F151" s="187" t="n">
        <v>15746.8</v>
      </c>
      <c r="G151" s="188" t="s">
        <v>105</v>
      </c>
      <c r="H151" s="189" t="s">
        <v>116</v>
      </c>
      <c r="I151" s="190" t="n">
        <v>0.180805</v>
      </c>
      <c r="J151" s="191" t="n">
        <v>0.113</v>
      </c>
      <c r="K151" s="192" t="n">
        <v>0.002</v>
      </c>
      <c r="L151" s="192" t="n">
        <v>0.019</v>
      </c>
      <c r="M151" s="192" t="n">
        <v>0.103</v>
      </c>
      <c r="N151" s="192" t="n">
        <v>0.002</v>
      </c>
      <c r="O151" s="192" t="n">
        <v>1.975</v>
      </c>
      <c r="P151" s="193" t="n">
        <v>2.213</v>
      </c>
      <c r="Q151" s="191" t="n">
        <v>0.656</v>
      </c>
      <c r="R151" s="192" t="n">
        <v>0.53</v>
      </c>
      <c r="S151" s="192" t="n">
        <v>0.285</v>
      </c>
      <c r="T151" s="192" t="n">
        <v>0.174</v>
      </c>
      <c r="U151" s="192" t="n">
        <v>0.002</v>
      </c>
      <c r="V151" s="192" t="n">
        <v>2.523</v>
      </c>
      <c r="W151" s="194" t="n">
        <v>4.17</v>
      </c>
      <c r="X151" s="191" t="n">
        <v>0.113</v>
      </c>
      <c r="Y151" s="192" t="n">
        <v>0.002</v>
      </c>
      <c r="Z151" s="192" t="n">
        <v>0.098</v>
      </c>
      <c r="AA151" s="192" t="n">
        <v>0.141</v>
      </c>
      <c r="AB151" s="192" t="n">
        <v>0.002</v>
      </c>
      <c r="AC151" s="195" t="n">
        <v>0.356</v>
      </c>
      <c r="AD151" s="196" t="n">
        <v>-3.814</v>
      </c>
      <c r="AE151" s="197" t="n">
        <v>1.296</v>
      </c>
      <c r="AF151" s="198" t="n">
        <v>11.713</v>
      </c>
      <c r="AG151" s="90"/>
      <c r="AH151" s="90"/>
      <c r="AI151" s="90"/>
      <c r="AJ151" s="90"/>
      <c r="AK151" s="90"/>
      <c r="AL151" s="90"/>
      <c r="AM151" s="90"/>
      <c r="AN151" s="90"/>
      <c r="AO151" s="90"/>
      <c r="AP151" s="90"/>
      <c r="AQ151" s="199"/>
      <c r="AR151" s="199"/>
      <c r="AS151" s="199"/>
      <c r="AT151" s="199"/>
      <c r="AU151" s="199"/>
      <c r="AV151" s="199"/>
      <c r="AW151" s="199"/>
      <c r="AX151" s="199"/>
      <c r="AY151" s="199"/>
      <c r="AZ151" s="199"/>
      <c r="BA151" s="199"/>
      <c r="BB151" s="199"/>
      <c r="BC151" s="199"/>
      <c r="BD151" s="199"/>
      <c r="BE151" s="199"/>
      <c r="BF151" s="199"/>
      <c r="BG151" s="199"/>
      <c r="BH151" s="199"/>
      <c r="BI151" s="199"/>
      <c r="BJ151" s="199"/>
      <c r="BK151" s="199"/>
      <c r="BL151" s="199"/>
      <c r="BM151" s="199"/>
      <c r="BN151" s="199"/>
      <c r="BO151" s="199"/>
      <c r="BP151" s="199"/>
      <c r="BQ151" s="199"/>
      <c r="BR151" s="199"/>
      <c r="BS151" s="199"/>
      <c r="BT151" s="199"/>
      <c r="BU151" s="199"/>
      <c r="BV151" s="199"/>
      <c r="BW151" s="199"/>
      <c r="BX151" s="199"/>
      <c r="BY151" s="199"/>
      <c r="BZ151" s="199"/>
      <c r="CA151" s="199"/>
      <c r="CB151" s="199"/>
      <c r="CC151" s="199"/>
      <c r="CD151" s="199"/>
      <c r="CE151" s="199"/>
      <c r="CF151" s="199"/>
      <c r="CG151" s="199"/>
      <c r="CH151" s="199"/>
      <c r="CI151" s="199"/>
      <c r="CJ151" s="199"/>
      <c r="CK151" s="199"/>
      <c r="CL151" s="199"/>
      <c r="CM151" s="199"/>
      <c r="CN151" s="199"/>
      <c r="CO151" s="199"/>
      <c r="CP151" s="199"/>
      <c r="CQ151" s="199"/>
      <c r="CR151" s="199"/>
      <c r="CS151" s="199"/>
      <c r="CT151" s="199"/>
      <c r="CU151" s="199"/>
      <c r="CV151" s="199"/>
      <c r="CW151" s="199"/>
      <c r="CX151" s="199"/>
      <c r="CY151" s="199"/>
      <c r="CZ151" s="199"/>
      <c r="DA151" s="199"/>
      <c r="DB151" s="199"/>
      <c r="DC151" s="199"/>
      <c r="DD151" s="199"/>
      <c r="DE151" s="199"/>
      <c r="DF151" s="199"/>
      <c r="DG151" s="199"/>
      <c r="DH151" s="199"/>
      <c r="DI151" s="199"/>
      <c r="DJ151" s="199"/>
      <c r="DK151" s="199"/>
      <c r="DL151" s="199"/>
      <c r="DM151" s="199"/>
      <c r="DN151" s="199"/>
      <c r="DO151" s="199"/>
      <c r="DP151" s="199"/>
      <c r="DQ151" s="199"/>
      <c r="DR151" s="199"/>
      <c r="DS151" s="199"/>
      <c r="DT151" s="199"/>
      <c r="DU151" s="199"/>
      <c r="DV151" s="199"/>
      <c r="DW151" s="199"/>
      <c r="DX151" s="199"/>
      <c r="DY151" s="199"/>
      <c r="DZ151" s="199"/>
      <c r="EA151" s="199"/>
      <c r="EB151" s="199"/>
      <c r="EC151" s="199"/>
      <c r="ED151" s="199"/>
      <c r="EE151" s="199"/>
      <c r="EF151" s="199"/>
      <c r="EG151" s="199"/>
      <c r="EH151" s="199"/>
      <c r="EI151" s="199"/>
      <c r="EJ151" s="199"/>
      <c r="EK151" s="199"/>
      <c r="EL151" s="199"/>
      <c r="EM151" s="199"/>
      <c r="EN151" s="199"/>
    </row>
    <row r="152" customFormat="false" ht="15" hidden="false" customHeight="true" outlineLevel="0" collapsed="false">
      <c r="A152" s="183" t="s">
        <v>251</v>
      </c>
      <c r="B152" s="184" t="s">
        <v>126</v>
      </c>
      <c r="C152" s="185"/>
      <c r="D152" s="185" t="n">
        <v>68.97</v>
      </c>
      <c r="E152" s="186" t="n">
        <v>0.79</v>
      </c>
      <c r="F152" s="187" t="n">
        <v>15329.2</v>
      </c>
      <c r="G152" s="188" t="s">
        <v>105</v>
      </c>
      <c r="H152" s="189" t="s">
        <v>116</v>
      </c>
      <c r="I152" s="190" t="n">
        <v>0.103683</v>
      </c>
      <c r="J152" s="191" t="n">
        <v>0.106</v>
      </c>
      <c r="K152" s="192" t="n">
        <v>0.01</v>
      </c>
      <c r="L152" s="192" t="n">
        <v>0.026</v>
      </c>
      <c r="M152" s="192" t="n">
        <v>0.278</v>
      </c>
      <c r="N152" s="192" t="n">
        <v>0</v>
      </c>
      <c r="O152" s="192" t="n">
        <v>0.874</v>
      </c>
      <c r="P152" s="193" t="n">
        <v>1.294</v>
      </c>
      <c r="Q152" s="191" t="n">
        <v>0.625</v>
      </c>
      <c r="R152" s="192" t="n">
        <v>0.2</v>
      </c>
      <c r="S152" s="192" t="n">
        <v>0.143</v>
      </c>
      <c r="T152" s="192" t="n">
        <v>0.227</v>
      </c>
      <c r="U152" s="192" t="n">
        <v>0</v>
      </c>
      <c r="V152" s="192" t="n">
        <v>1.643</v>
      </c>
      <c r="W152" s="194" t="n">
        <v>2.838</v>
      </c>
      <c r="X152" s="191" t="n">
        <v>0.106</v>
      </c>
      <c r="Y152" s="192" t="n">
        <v>0.01</v>
      </c>
      <c r="Z152" s="192" t="n">
        <v>0.235</v>
      </c>
      <c r="AA152" s="192" t="n">
        <v>0.801</v>
      </c>
      <c r="AB152" s="192" t="n">
        <v>0</v>
      </c>
      <c r="AC152" s="195" t="n">
        <v>1.151</v>
      </c>
      <c r="AD152" s="196" t="n">
        <v>-1.687</v>
      </c>
      <c r="AE152" s="197" t="n">
        <v>0.882</v>
      </c>
      <c r="AF152" s="198" t="n">
        <v>2.466</v>
      </c>
      <c r="AG152" s="90"/>
      <c r="AH152" s="90"/>
      <c r="AI152" s="90"/>
      <c r="AJ152" s="90"/>
      <c r="AK152" s="90"/>
      <c r="AL152" s="90"/>
      <c r="AM152" s="90"/>
      <c r="AN152" s="90"/>
      <c r="AO152" s="90"/>
      <c r="AP152" s="90"/>
      <c r="AQ152" s="199"/>
      <c r="AR152" s="199"/>
      <c r="AS152" s="199"/>
      <c r="AT152" s="199"/>
      <c r="AU152" s="199"/>
      <c r="AV152" s="199"/>
      <c r="AW152" s="199"/>
      <c r="AX152" s="199"/>
      <c r="AY152" s="199"/>
      <c r="AZ152" s="199"/>
      <c r="BA152" s="199"/>
      <c r="BB152" s="199"/>
      <c r="BC152" s="199"/>
      <c r="BD152" s="199"/>
      <c r="BE152" s="199"/>
      <c r="BF152" s="199"/>
      <c r="BG152" s="199"/>
      <c r="BH152" s="199"/>
      <c r="BI152" s="199"/>
      <c r="BJ152" s="199"/>
      <c r="BK152" s="199"/>
      <c r="BL152" s="199"/>
      <c r="BM152" s="199"/>
      <c r="BN152" s="199"/>
      <c r="BO152" s="199"/>
      <c r="BP152" s="199"/>
      <c r="BQ152" s="199"/>
      <c r="BR152" s="199"/>
      <c r="BS152" s="199"/>
      <c r="BT152" s="199"/>
      <c r="BU152" s="199"/>
      <c r="BV152" s="199"/>
      <c r="BW152" s="199"/>
      <c r="BX152" s="199"/>
      <c r="BY152" s="199"/>
      <c r="BZ152" s="199"/>
      <c r="CA152" s="199"/>
      <c r="CB152" s="199"/>
      <c r="CC152" s="199"/>
      <c r="CD152" s="199"/>
      <c r="CE152" s="199"/>
      <c r="CF152" s="199"/>
      <c r="CG152" s="199"/>
      <c r="CH152" s="199"/>
      <c r="CI152" s="199"/>
      <c r="CJ152" s="199"/>
      <c r="CK152" s="199"/>
      <c r="CL152" s="199"/>
      <c r="CM152" s="199"/>
      <c r="CN152" s="199"/>
      <c r="CO152" s="199"/>
      <c r="CP152" s="199"/>
      <c r="CQ152" s="199"/>
      <c r="CR152" s="199"/>
      <c r="CS152" s="199"/>
      <c r="CT152" s="199"/>
      <c r="CU152" s="199"/>
      <c r="CV152" s="199"/>
      <c r="CW152" s="199"/>
      <c r="CX152" s="199"/>
      <c r="CY152" s="199"/>
      <c r="CZ152" s="199"/>
      <c r="DA152" s="199"/>
      <c r="DB152" s="199"/>
      <c r="DC152" s="199"/>
      <c r="DD152" s="199"/>
      <c r="DE152" s="199"/>
      <c r="DF152" s="199"/>
      <c r="DG152" s="199"/>
      <c r="DH152" s="199"/>
      <c r="DI152" s="199"/>
      <c r="DJ152" s="199"/>
      <c r="DK152" s="199"/>
      <c r="DL152" s="199"/>
      <c r="DM152" s="199"/>
      <c r="DN152" s="199"/>
      <c r="DO152" s="199"/>
      <c r="DP152" s="199"/>
      <c r="DQ152" s="199"/>
      <c r="DR152" s="199"/>
      <c r="DS152" s="199"/>
      <c r="DT152" s="199"/>
      <c r="DU152" s="199"/>
      <c r="DV152" s="199"/>
      <c r="DW152" s="199"/>
      <c r="DX152" s="199"/>
      <c r="DY152" s="199"/>
      <c r="DZ152" s="199"/>
      <c r="EA152" s="199"/>
      <c r="EB152" s="199"/>
      <c r="EC152" s="199"/>
      <c r="ED152" s="199"/>
      <c r="EE152" s="199"/>
      <c r="EF152" s="199"/>
      <c r="EG152" s="199"/>
      <c r="EH152" s="199"/>
      <c r="EI152" s="199"/>
      <c r="EJ152" s="199"/>
      <c r="EK152" s="199"/>
      <c r="EL152" s="199"/>
      <c r="EM152" s="199"/>
      <c r="EN152" s="199"/>
    </row>
    <row r="153" customFormat="false" ht="15" hidden="false" customHeight="true" outlineLevel="0" collapsed="false">
      <c r="A153" s="183" t="s">
        <v>252</v>
      </c>
      <c r="B153" s="184" t="s">
        <v>126</v>
      </c>
      <c r="C153" s="185"/>
      <c r="D153" s="185" t="n">
        <v>72.6</v>
      </c>
      <c r="E153" s="186" t="n">
        <v>0.71</v>
      </c>
      <c r="F153" s="187" t="n">
        <v>5366.89</v>
      </c>
      <c r="G153" s="188" t="s">
        <v>104</v>
      </c>
      <c r="H153" s="189" t="s">
        <v>114</v>
      </c>
      <c r="I153" s="190" t="n">
        <v>0.228966</v>
      </c>
      <c r="J153" s="191" t="n">
        <v>0.255</v>
      </c>
      <c r="K153" s="192" t="n">
        <v>0.013</v>
      </c>
      <c r="L153" s="192" t="n">
        <v>0.136</v>
      </c>
      <c r="M153" s="192" t="n">
        <v>0.281</v>
      </c>
      <c r="N153" s="192" t="n">
        <v>0</v>
      </c>
      <c r="O153" s="192" t="n">
        <v>0.242</v>
      </c>
      <c r="P153" s="193" t="n">
        <v>0.927</v>
      </c>
      <c r="Q153" s="191" t="n">
        <v>0.416</v>
      </c>
      <c r="R153" s="192" t="n">
        <v>0.152</v>
      </c>
      <c r="S153" s="192" t="n">
        <v>0.212</v>
      </c>
      <c r="T153" s="192" t="n">
        <v>0.358</v>
      </c>
      <c r="U153" s="192" t="n">
        <v>0</v>
      </c>
      <c r="V153" s="192" t="n">
        <v>0.737</v>
      </c>
      <c r="W153" s="194" t="n">
        <v>1.876</v>
      </c>
      <c r="X153" s="191" t="n">
        <v>0.255</v>
      </c>
      <c r="Y153" s="192" t="n">
        <v>0.013</v>
      </c>
      <c r="Z153" s="192" t="n">
        <v>0.907</v>
      </c>
      <c r="AA153" s="192" t="n">
        <v>0.046</v>
      </c>
      <c r="AB153" s="192" t="n">
        <v>0</v>
      </c>
      <c r="AC153" s="195" t="n">
        <v>1.221</v>
      </c>
      <c r="AD153" s="196" t="n">
        <v>-0.655</v>
      </c>
      <c r="AE153" s="197" t="n">
        <v>0.583</v>
      </c>
      <c r="AF153" s="198" t="n">
        <v>1.536</v>
      </c>
      <c r="AG153" s="90"/>
      <c r="AH153" s="90"/>
      <c r="AI153" s="90"/>
      <c r="AJ153" s="90"/>
      <c r="AK153" s="90"/>
      <c r="AL153" s="90"/>
      <c r="AM153" s="90"/>
      <c r="AN153" s="90"/>
      <c r="AO153" s="90"/>
      <c r="AP153" s="90"/>
      <c r="AQ153" s="199"/>
      <c r="AR153" s="199"/>
      <c r="AS153" s="199"/>
      <c r="AT153" s="199"/>
      <c r="AU153" s="199"/>
      <c r="AV153" s="199"/>
      <c r="AW153" s="199"/>
      <c r="AX153" s="199"/>
      <c r="AY153" s="199"/>
      <c r="AZ153" s="199"/>
      <c r="BA153" s="199"/>
      <c r="BB153" s="199"/>
      <c r="BC153" s="199"/>
      <c r="BD153" s="199"/>
      <c r="BE153" s="199"/>
      <c r="BF153" s="199"/>
      <c r="BG153" s="199"/>
      <c r="BH153" s="199"/>
      <c r="BI153" s="199"/>
      <c r="BJ153" s="199"/>
      <c r="BK153" s="199"/>
      <c r="BL153" s="199"/>
      <c r="BM153" s="199"/>
      <c r="BN153" s="199"/>
      <c r="BO153" s="199"/>
      <c r="BP153" s="199"/>
      <c r="BQ153" s="199"/>
      <c r="BR153" s="199"/>
      <c r="BS153" s="199"/>
      <c r="BT153" s="199"/>
      <c r="BU153" s="199"/>
      <c r="BV153" s="199"/>
      <c r="BW153" s="199"/>
      <c r="BX153" s="199"/>
      <c r="BY153" s="199"/>
      <c r="BZ153" s="199"/>
      <c r="CA153" s="199"/>
      <c r="CB153" s="199"/>
      <c r="CC153" s="199"/>
      <c r="CD153" s="199"/>
      <c r="CE153" s="199"/>
      <c r="CF153" s="199"/>
      <c r="CG153" s="199"/>
      <c r="CH153" s="199"/>
      <c r="CI153" s="199"/>
      <c r="CJ153" s="199"/>
      <c r="CK153" s="199"/>
      <c r="CL153" s="199"/>
      <c r="CM153" s="199"/>
      <c r="CN153" s="199"/>
      <c r="CO153" s="199"/>
      <c r="CP153" s="199"/>
      <c r="CQ153" s="199"/>
      <c r="CR153" s="199"/>
      <c r="CS153" s="199"/>
      <c r="CT153" s="199"/>
      <c r="CU153" s="199"/>
      <c r="CV153" s="199"/>
      <c r="CW153" s="199"/>
      <c r="CX153" s="199"/>
      <c r="CY153" s="199"/>
      <c r="CZ153" s="199"/>
      <c r="DA153" s="199"/>
      <c r="DB153" s="199"/>
      <c r="DC153" s="199"/>
      <c r="DD153" s="199"/>
      <c r="DE153" s="199"/>
      <c r="DF153" s="199"/>
      <c r="DG153" s="199"/>
      <c r="DH153" s="199"/>
      <c r="DI153" s="199"/>
      <c r="DJ153" s="199"/>
      <c r="DK153" s="199"/>
      <c r="DL153" s="199"/>
      <c r="DM153" s="199"/>
      <c r="DN153" s="199"/>
      <c r="DO153" s="199"/>
      <c r="DP153" s="199"/>
      <c r="DQ153" s="199"/>
      <c r="DR153" s="199"/>
      <c r="DS153" s="199"/>
      <c r="DT153" s="199"/>
      <c r="DU153" s="199"/>
      <c r="DV153" s="199"/>
      <c r="DW153" s="199"/>
      <c r="DX153" s="199"/>
      <c r="DY153" s="199"/>
      <c r="DZ153" s="199"/>
      <c r="EA153" s="199"/>
      <c r="EB153" s="199"/>
      <c r="EC153" s="199"/>
      <c r="ED153" s="199"/>
      <c r="EE153" s="199"/>
      <c r="EF153" s="199"/>
      <c r="EG153" s="199"/>
      <c r="EH153" s="199"/>
      <c r="EI153" s="199"/>
      <c r="EJ153" s="199"/>
      <c r="EK153" s="199"/>
      <c r="EL153" s="199"/>
      <c r="EM153" s="199"/>
      <c r="EN153" s="199"/>
    </row>
    <row r="154" customFormat="false" ht="15" hidden="false" customHeight="true" outlineLevel="0" collapsed="false">
      <c r="A154" s="183" t="s">
        <v>253</v>
      </c>
      <c r="B154" s="184" t="s">
        <v>126</v>
      </c>
      <c r="C154" s="185" t="n">
        <v>63.01</v>
      </c>
      <c r="D154" s="185" t="n">
        <v>68.79</v>
      </c>
      <c r="E154" s="186" t="n">
        <v>0.61</v>
      </c>
      <c r="F154" s="187" t="n">
        <v>3384.77</v>
      </c>
      <c r="G154" s="188" t="s">
        <v>103</v>
      </c>
      <c r="H154" s="189" t="s">
        <v>114</v>
      </c>
      <c r="I154" s="190" t="n">
        <v>0.236381</v>
      </c>
      <c r="J154" s="191" t="n">
        <v>0.182</v>
      </c>
      <c r="K154" s="192" t="n">
        <v>0.003</v>
      </c>
      <c r="L154" s="192" t="n">
        <v>0.273</v>
      </c>
      <c r="M154" s="192" t="n">
        <v>0.358</v>
      </c>
      <c r="N154" s="192" t="n">
        <v>0</v>
      </c>
      <c r="O154" s="192" t="n">
        <v>0.201</v>
      </c>
      <c r="P154" s="193" t="n">
        <v>1.017</v>
      </c>
      <c r="Q154" s="191" t="n">
        <v>0.014</v>
      </c>
      <c r="R154" s="192" t="n">
        <v>0.025</v>
      </c>
      <c r="S154" s="192" t="n">
        <v>0.271</v>
      </c>
      <c r="T154" s="192" t="n">
        <v>0.361</v>
      </c>
      <c r="U154" s="192" t="n">
        <v>0</v>
      </c>
      <c r="V154" s="192" t="n">
        <v>0.372</v>
      </c>
      <c r="W154" s="194" t="n">
        <v>1.044</v>
      </c>
      <c r="X154" s="191" t="n">
        <v>0.182</v>
      </c>
      <c r="Y154" s="192" t="n">
        <v>0.003</v>
      </c>
      <c r="Z154" s="192" t="n">
        <v>0.17</v>
      </c>
      <c r="AA154" s="192" t="n">
        <v>0.315</v>
      </c>
      <c r="AB154" s="192" t="n">
        <v>0</v>
      </c>
      <c r="AC154" s="195" t="n">
        <v>0.67</v>
      </c>
      <c r="AD154" s="196" t="n">
        <v>-0.374</v>
      </c>
      <c r="AE154" s="197" t="n">
        <v>0.324</v>
      </c>
      <c r="AF154" s="198" t="n">
        <v>1.558</v>
      </c>
      <c r="AG154" s="90"/>
      <c r="AH154" s="90"/>
      <c r="AI154" s="90"/>
      <c r="AJ154" s="90"/>
      <c r="AK154" s="90"/>
      <c r="AL154" s="90"/>
      <c r="AM154" s="90"/>
      <c r="AN154" s="90"/>
      <c r="AO154" s="90"/>
      <c r="AP154" s="90"/>
      <c r="AQ154" s="199"/>
      <c r="AR154" s="199"/>
      <c r="AS154" s="199"/>
      <c r="AT154" s="199"/>
      <c r="AU154" s="199"/>
      <c r="AV154" s="199"/>
      <c r="AW154" s="199"/>
      <c r="AX154" s="199"/>
      <c r="AY154" s="199"/>
      <c r="AZ154" s="199"/>
      <c r="BA154" s="199"/>
      <c r="BB154" s="199"/>
      <c r="BC154" s="199"/>
      <c r="BD154" s="199"/>
      <c r="BE154" s="199"/>
      <c r="BF154" s="199"/>
      <c r="BG154" s="199"/>
      <c r="BH154" s="199"/>
      <c r="BI154" s="199"/>
      <c r="BJ154" s="199"/>
      <c r="BK154" s="199"/>
      <c r="BL154" s="199"/>
      <c r="BM154" s="199"/>
      <c r="BN154" s="199"/>
      <c r="BO154" s="199"/>
      <c r="BP154" s="199"/>
      <c r="BQ154" s="199"/>
      <c r="BR154" s="199"/>
      <c r="BS154" s="199"/>
      <c r="BT154" s="199"/>
      <c r="BU154" s="199"/>
      <c r="BV154" s="199"/>
      <c r="BW154" s="199"/>
      <c r="BX154" s="199"/>
      <c r="BY154" s="199"/>
      <c r="BZ154" s="199"/>
      <c r="CA154" s="199"/>
      <c r="CB154" s="199"/>
      <c r="CC154" s="199"/>
      <c r="CD154" s="199"/>
      <c r="CE154" s="199"/>
      <c r="CF154" s="199"/>
      <c r="CG154" s="199"/>
      <c r="CH154" s="199"/>
      <c r="CI154" s="199"/>
      <c r="CJ154" s="199"/>
      <c r="CK154" s="199"/>
      <c r="CL154" s="199"/>
      <c r="CM154" s="199"/>
      <c r="CN154" s="199"/>
      <c r="CO154" s="199"/>
      <c r="CP154" s="199"/>
      <c r="CQ154" s="199"/>
      <c r="CR154" s="199"/>
      <c r="CS154" s="199"/>
      <c r="CT154" s="199"/>
      <c r="CU154" s="199"/>
      <c r="CV154" s="199"/>
      <c r="CW154" s="199"/>
      <c r="CX154" s="199"/>
      <c r="CY154" s="199"/>
      <c r="CZ154" s="199"/>
      <c r="DA154" s="199"/>
      <c r="DB154" s="199"/>
      <c r="DC154" s="199"/>
      <c r="DD154" s="199"/>
      <c r="DE154" s="199"/>
      <c r="DF154" s="199"/>
      <c r="DG154" s="199"/>
      <c r="DH154" s="199"/>
      <c r="DI154" s="199"/>
      <c r="DJ154" s="199"/>
      <c r="DK154" s="199"/>
      <c r="DL154" s="199"/>
      <c r="DM154" s="199"/>
      <c r="DN154" s="199"/>
      <c r="DO154" s="199"/>
      <c r="DP154" s="199"/>
      <c r="DQ154" s="199"/>
      <c r="DR154" s="199"/>
      <c r="DS154" s="199"/>
      <c r="DT154" s="199"/>
      <c r="DU154" s="199"/>
      <c r="DV154" s="199"/>
      <c r="DW154" s="199"/>
      <c r="DX154" s="199"/>
      <c r="DY154" s="199"/>
      <c r="DZ154" s="199"/>
      <c r="EA154" s="199"/>
      <c r="EB154" s="199"/>
      <c r="EC154" s="199"/>
      <c r="ED154" s="199"/>
      <c r="EE154" s="199"/>
      <c r="EF154" s="199"/>
      <c r="EG154" s="199"/>
      <c r="EH154" s="199"/>
      <c r="EI154" s="199"/>
      <c r="EJ154" s="199"/>
      <c r="EK154" s="199"/>
      <c r="EL154" s="199"/>
      <c r="EM154" s="199"/>
      <c r="EN154" s="199"/>
    </row>
    <row r="155" customFormat="false" ht="15" hidden="false" customHeight="true" outlineLevel="0" collapsed="false">
      <c r="A155" s="183" t="s">
        <v>254</v>
      </c>
      <c r="B155" s="184" t="s">
        <v>121</v>
      </c>
      <c r="C155" s="185" t="n">
        <v>64.91</v>
      </c>
      <c r="D155" s="185" t="n">
        <v>77.91</v>
      </c>
      <c r="E155" s="186" t="n">
        <v>0.86</v>
      </c>
      <c r="F155" s="187" t="n">
        <v>56166.2</v>
      </c>
      <c r="G155" s="188" t="s">
        <v>107</v>
      </c>
      <c r="H155" s="189" t="s">
        <v>118</v>
      </c>
      <c r="I155" s="190" t="n">
        <v>37.4739</v>
      </c>
      <c r="J155" s="191" t="n">
        <v>0.414</v>
      </c>
      <c r="K155" s="192" t="n">
        <v>0.089</v>
      </c>
      <c r="L155" s="192" t="n">
        <v>0.003</v>
      </c>
      <c r="M155" s="192" t="n">
        <v>0.017</v>
      </c>
      <c r="N155" s="192" t="n">
        <v>0.036</v>
      </c>
      <c r="O155" s="192" t="n">
        <v>5.539</v>
      </c>
      <c r="P155" s="193" t="n">
        <v>6.1</v>
      </c>
      <c r="Q155" s="191" t="n">
        <v>0.803</v>
      </c>
      <c r="R155" s="192" t="n">
        <v>0.185</v>
      </c>
      <c r="S155" s="192" t="n">
        <v>0.161</v>
      </c>
      <c r="T155" s="192" t="n">
        <v>0.059</v>
      </c>
      <c r="U155" s="192" t="n">
        <v>0.036</v>
      </c>
      <c r="V155" s="192" t="n">
        <v>4.813</v>
      </c>
      <c r="W155" s="194" t="n">
        <v>6.056</v>
      </c>
      <c r="X155" s="191" t="n">
        <v>0.414</v>
      </c>
      <c r="Y155" s="192" t="n">
        <v>0.089</v>
      </c>
      <c r="Z155" s="192" t="n">
        <v>0.049</v>
      </c>
      <c r="AA155" s="192" t="n">
        <v>0.134</v>
      </c>
      <c r="AB155" s="192" t="n">
        <v>0.036</v>
      </c>
      <c r="AC155" s="195" t="n">
        <v>0.724</v>
      </c>
      <c r="AD155" s="196" t="n">
        <v>-5.332</v>
      </c>
      <c r="AE155" s="197" t="n">
        <v>1.882</v>
      </c>
      <c r="AF155" s="198" t="n">
        <v>8.365</v>
      </c>
      <c r="AG155" s="90"/>
      <c r="AH155" s="90"/>
      <c r="AI155" s="90"/>
      <c r="AJ155" s="90"/>
      <c r="AK155" s="90"/>
      <c r="AL155" s="90"/>
      <c r="AM155" s="90"/>
      <c r="AN155" s="90"/>
      <c r="AO155" s="90"/>
      <c r="AP155" s="90"/>
      <c r="AQ155" s="199"/>
      <c r="AR155" s="199"/>
      <c r="AS155" s="199"/>
      <c r="AT155" s="199"/>
      <c r="AU155" s="199"/>
      <c r="AV155" s="199"/>
      <c r="AW155" s="199"/>
      <c r="AX155" s="199"/>
      <c r="AY155" s="199"/>
      <c r="AZ155" s="199"/>
      <c r="BA155" s="199"/>
      <c r="BB155" s="199"/>
      <c r="BC155" s="199"/>
      <c r="BD155" s="199"/>
      <c r="BE155" s="199"/>
      <c r="BF155" s="199"/>
      <c r="BG155" s="199"/>
      <c r="BH155" s="199"/>
      <c r="BI155" s="199"/>
      <c r="BJ155" s="199"/>
      <c r="BK155" s="199"/>
      <c r="BL155" s="199"/>
      <c r="BM155" s="199"/>
      <c r="BN155" s="199"/>
      <c r="BO155" s="199"/>
      <c r="BP155" s="199"/>
      <c r="BQ155" s="199"/>
      <c r="BR155" s="199"/>
      <c r="BS155" s="199"/>
      <c r="BT155" s="199"/>
      <c r="BU155" s="199"/>
      <c r="BV155" s="199"/>
      <c r="BW155" s="199"/>
      <c r="BX155" s="199"/>
      <c r="BY155" s="199"/>
      <c r="BZ155" s="199"/>
      <c r="CA155" s="199"/>
      <c r="CB155" s="199"/>
      <c r="CC155" s="199"/>
      <c r="CD155" s="199"/>
      <c r="CE155" s="199"/>
      <c r="CF155" s="199"/>
      <c r="CG155" s="199"/>
      <c r="CH155" s="199"/>
      <c r="CI155" s="199"/>
      <c r="CJ155" s="199"/>
      <c r="CK155" s="199"/>
      <c r="CL155" s="199"/>
      <c r="CM155" s="199"/>
      <c r="CN155" s="199"/>
      <c r="CO155" s="199"/>
      <c r="CP155" s="199"/>
      <c r="CQ155" s="199"/>
      <c r="CR155" s="199"/>
      <c r="CS155" s="199"/>
      <c r="CT155" s="199"/>
      <c r="CU155" s="199"/>
      <c r="CV155" s="199"/>
      <c r="CW155" s="199"/>
      <c r="CX155" s="199"/>
      <c r="CY155" s="199"/>
      <c r="CZ155" s="199"/>
      <c r="DA155" s="199"/>
      <c r="DB155" s="199"/>
      <c r="DC155" s="199"/>
      <c r="DD155" s="199"/>
      <c r="DE155" s="199"/>
      <c r="DF155" s="199"/>
      <c r="DG155" s="199"/>
      <c r="DH155" s="199"/>
      <c r="DI155" s="199"/>
      <c r="DJ155" s="199"/>
      <c r="DK155" s="199"/>
      <c r="DL155" s="199"/>
      <c r="DM155" s="199"/>
      <c r="DN155" s="199"/>
      <c r="DO155" s="199"/>
      <c r="DP155" s="199"/>
      <c r="DQ155" s="199"/>
      <c r="DR155" s="199"/>
      <c r="DS155" s="199"/>
      <c r="DT155" s="199"/>
      <c r="DU155" s="199"/>
      <c r="DV155" s="199"/>
      <c r="DW155" s="199"/>
      <c r="DX155" s="199"/>
      <c r="DY155" s="199"/>
      <c r="DZ155" s="199"/>
      <c r="EA155" s="199"/>
      <c r="EB155" s="199"/>
      <c r="EC155" s="199"/>
      <c r="ED155" s="199"/>
      <c r="EE155" s="199"/>
      <c r="EF155" s="199"/>
      <c r="EG155" s="199"/>
      <c r="EH155" s="199"/>
      <c r="EI155" s="199"/>
      <c r="EJ155" s="199"/>
      <c r="EK155" s="199"/>
      <c r="EL155" s="199"/>
      <c r="EM155" s="199"/>
      <c r="EN155" s="199"/>
    </row>
    <row r="156" customFormat="false" ht="15" hidden="false" customHeight="true" outlineLevel="0" collapsed="false">
      <c r="A156" s="183" t="s">
        <v>255</v>
      </c>
      <c r="B156" s="184" t="s">
        <v>121</v>
      </c>
      <c r="C156" s="185" t="n">
        <v>63.39</v>
      </c>
      <c r="D156" s="185" t="n">
        <v>67.91</v>
      </c>
      <c r="E156" s="186" t="n">
        <v>0.51</v>
      </c>
      <c r="F156" s="187" t="n">
        <v>3722.22</v>
      </c>
      <c r="G156" s="188" t="s">
        <v>103</v>
      </c>
      <c r="H156" s="189" t="s">
        <v>114</v>
      </c>
      <c r="I156" s="190" t="n">
        <v>18.2216</v>
      </c>
      <c r="J156" s="191" t="n">
        <v>0.332</v>
      </c>
      <c r="K156" s="192" t="n">
        <v>0.131</v>
      </c>
      <c r="L156" s="192" t="n">
        <v>0.152</v>
      </c>
      <c r="M156" s="192" t="n">
        <v>0.396</v>
      </c>
      <c r="N156" s="192" t="n">
        <v>0.045</v>
      </c>
      <c r="O156" s="192" t="n">
        <v>0.281</v>
      </c>
      <c r="P156" s="193" t="n">
        <v>1.337</v>
      </c>
      <c r="Q156" s="191" t="n">
        <v>0.465</v>
      </c>
      <c r="R156" s="192" t="n">
        <v>0.174</v>
      </c>
      <c r="S156" s="192" t="n">
        <v>0.171</v>
      </c>
      <c r="T156" s="192" t="n">
        <v>0.201</v>
      </c>
      <c r="U156" s="192" t="n">
        <v>0.045</v>
      </c>
      <c r="V156" s="192" t="n">
        <v>0.412</v>
      </c>
      <c r="W156" s="194" t="n">
        <v>1.468</v>
      </c>
      <c r="X156" s="191" t="n">
        <v>0.332</v>
      </c>
      <c r="Y156" s="192" t="n">
        <v>0.131</v>
      </c>
      <c r="Z156" s="192" t="n">
        <v>0.334</v>
      </c>
      <c r="AA156" s="192" t="n">
        <v>0.129</v>
      </c>
      <c r="AB156" s="192" t="n">
        <v>0.045</v>
      </c>
      <c r="AC156" s="195" t="n">
        <v>0.971</v>
      </c>
      <c r="AD156" s="196" t="n">
        <v>-0.497</v>
      </c>
      <c r="AE156" s="197" t="n">
        <v>0.456</v>
      </c>
      <c r="AF156" s="198" t="n">
        <v>1.512</v>
      </c>
      <c r="AG156" s="90"/>
      <c r="AH156" s="90"/>
      <c r="AI156" s="90"/>
      <c r="AJ156" s="90"/>
      <c r="AK156" s="90"/>
      <c r="AL156" s="90"/>
      <c r="AM156" s="90"/>
      <c r="AN156" s="90"/>
      <c r="AO156" s="90"/>
      <c r="AP156" s="90"/>
      <c r="AQ156" s="199"/>
      <c r="AR156" s="199"/>
      <c r="AS156" s="199"/>
      <c r="AT156" s="199"/>
      <c r="AU156" s="199"/>
      <c r="AV156" s="199"/>
      <c r="AW156" s="199"/>
      <c r="AX156" s="199"/>
      <c r="AY156" s="199"/>
      <c r="AZ156" s="199"/>
      <c r="BA156" s="199"/>
      <c r="BB156" s="199"/>
      <c r="BC156" s="199"/>
      <c r="BD156" s="199"/>
      <c r="BE156" s="199"/>
      <c r="BF156" s="199"/>
      <c r="BG156" s="199"/>
      <c r="BH156" s="199"/>
      <c r="BI156" s="199"/>
      <c r="BJ156" s="199"/>
      <c r="BK156" s="199"/>
      <c r="BL156" s="199"/>
      <c r="BM156" s="199"/>
      <c r="BN156" s="199"/>
      <c r="BO156" s="199"/>
      <c r="BP156" s="199"/>
      <c r="BQ156" s="199"/>
      <c r="BR156" s="199"/>
      <c r="BS156" s="199"/>
      <c r="BT156" s="199"/>
      <c r="BU156" s="199"/>
      <c r="BV156" s="199"/>
      <c r="BW156" s="199"/>
      <c r="BX156" s="199"/>
      <c r="BY156" s="199"/>
      <c r="BZ156" s="199"/>
      <c r="CA156" s="199"/>
      <c r="CB156" s="199"/>
      <c r="CC156" s="199"/>
      <c r="CD156" s="199"/>
      <c r="CE156" s="199"/>
      <c r="CF156" s="199"/>
      <c r="CG156" s="199"/>
      <c r="CH156" s="199"/>
      <c r="CI156" s="199"/>
      <c r="CJ156" s="199"/>
      <c r="CK156" s="199"/>
      <c r="CL156" s="199"/>
      <c r="CM156" s="199"/>
      <c r="CN156" s="199"/>
      <c r="CO156" s="199"/>
      <c r="CP156" s="199"/>
      <c r="CQ156" s="199"/>
      <c r="CR156" s="199"/>
      <c r="CS156" s="199"/>
      <c r="CT156" s="199"/>
      <c r="CU156" s="199"/>
      <c r="CV156" s="199"/>
      <c r="CW156" s="199"/>
      <c r="CX156" s="199"/>
      <c r="CY156" s="199"/>
      <c r="CZ156" s="199"/>
      <c r="DA156" s="199"/>
      <c r="DB156" s="199"/>
      <c r="DC156" s="199"/>
      <c r="DD156" s="199"/>
      <c r="DE156" s="199"/>
      <c r="DF156" s="199"/>
      <c r="DG156" s="199"/>
      <c r="DH156" s="199"/>
      <c r="DI156" s="199"/>
      <c r="DJ156" s="199"/>
      <c r="DK156" s="199"/>
      <c r="DL156" s="199"/>
      <c r="DM156" s="199"/>
      <c r="DN156" s="199"/>
      <c r="DO156" s="199"/>
      <c r="DP156" s="199"/>
      <c r="DQ156" s="199"/>
      <c r="DR156" s="199"/>
      <c r="DS156" s="199"/>
      <c r="DT156" s="199"/>
      <c r="DU156" s="199"/>
      <c r="DV156" s="199"/>
      <c r="DW156" s="199"/>
      <c r="DX156" s="199"/>
      <c r="DY156" s="199"/>
      <c r="DZ156" s="199"/>
      <c r="EA156" s="199"/>
      <c r="EB156" s="199"/>
      <c r="EC156" s="199"/>
      <c r="ED156" s="199"/>
      <c r="EE156" s="199"/>
      <c r="EF156" s="199"/>
      <c r="EG156" s="199"/>
      <c r="EH156" s="199"/>
      <c r="EI156" s="199"/>
      <c r="EJ156" s="199"/>
      <c r="EK156" s="199"/>
      <c r="EL156" s="199"/>
      <c r="EM156" s="199"/>
      <c r="EN156" s="199"/>
    </row>
    <row r="157" customFormat="false" ht="15" hidden="false" customHeight="true" outlineLevel="0" collapsed="false">
      <c r="A157" s="183" t="s">
        <v>256</v>
      </c>
      <c r="B157" s="184" t="s">
        <v>121</v>
      </c>
      <c r="C157" s="185" t="n">
        <v>77.03</v>
      </c>
      <c r="D157" s="185" t="n">
        <v>75.48</v>
      </c>
      <c r="E157" s="186" t="n">
        <v>0.81</v>
      </c>
      <c r="F157" s="187" t="n">
        <v>22348</v>
      </c>
      <c r="G157" s="188" t="s">
        <v>109</v>
      </c>
      <c r="H157" s="189" t="s">
        <v>116</v>
      </c>
      <c r="I157" s="190" t="n">
        <v>7.09703</v>
      </c>
      <c r="J157" s="191" t="n">
        <v>1.101</v>
      </c>
      <c r="K157" s="192" t="n">
        <v>0.042</v>
      </c>
      <c r="L157" s="192" t="n">
        <v>0.508</v>
      </c>
      <c r="M157" s="192" t="n">
        <v>0.002</v>
      </c>
      <c r="N157" s="192" t="n">
        <v>0.107</v>
      </c>
      <c r="O157" s="192" t="n">
        <v>2.269</v>
      </c>
      <c r="P157" s="193" t="n">
        <v>4.03</v>
      </c>
      <c r="Q157" s="191" t="n">
        <v>0.835</v>
      </c>
      <c r="R157" s="192" t="n">
        <v>0.08</v>
      </c>
      <c r="S157" s="192" t="n">
        <v>0.675</v>
      </c>
      <c r="T157" s="192" t="n">
        <v>0.034</v>
      </c>
      <c r="U157" s="192" t="n">
        <v>0.107</v>
      </c>
      <c r="V157" s="192" t="n">
        <v>2.242</v>
      </c>
      <c r="W157" s="194" t="n">
        <v>3.973</v>
      </c>
      <c r="X157" s="191" t="n">
        <v>1.101</v>
      </c>
      <c r="Y157" s="192" t="n">
        <v>0.042</v>
      </c>
      <c r="Z157" s="192" t="n">
        <v>0.577</v>
      </c>
      <c r="AA157" s="192" t="n">
        <v>0.005</v>
      </c>
      <c r="AB157" s="192" t="n">
        <v>0.107</v>
      </c>
      <c r="AC157" s="195" t="n">
        <v>1.832</v>
      </c>
      <c r="AD157" s="196" t="n">
        <v>-2.141</v>
      </c>
      <c r="AE157" s="197" t="n">
        <v>1.235</v>
      </c>
      <c r="AF157" s="198" t="n">
        <v>2.169</v>
      </c>
      <c r="AG157" s="90"/>
      <c r="AH157" s="90"/>
      <c r="AI157" s="90"/>
      <c r="AJ157" s="90"/>
      <c r="AK157" s="90"/>
      <c r="AL157" s="90"/>
      <c r="AM157" s="90"/>
      <c r="AN157" s="90"/>
      <c r="AO157" s="90"/>
      <c r="AP157" s="90"/>
      <c r="AQ157" s="199"/>
      <c r="AR157" s="199"/>
      <c r="AS157" s="199"/>
      <c r="AT157" s="199"/>
      <c r="AU157" s="199"/>
      <c r="AV157" s="199"/>
      <c r="AW157" s="199"/>
      <c r="AX157" s="199"/>
      <c r="AY157" s="199"/>
      <c r="AZ157" s="199"/>
      <c r="BA157" s="199"/>
      <c r="BB157" s="199"/>
      <c r="BC157" s="199"/>
      <c r="BD157" s="199"/>
      <c r="BE157" s="199"/>
      <c r="BF157" s="199"/>
      <c r="BG157" s="199"/>
      <c r="BH157" s="199"/>
      <c r="BI157" s="199"/>
      <c r="BJ157" s="199"/>
      <c r="BK157" s="199"/>
      <c r="BL157" s="199"/>
      <c r="BM157" s="199"/>
      <c r="BN157" s="199"/>
      <c r="BO157" s="199"/>
      <c r="BP157" s="199"/>
      <c r="BQ157" s="199"/>
      <c r="BR157" s="199"/>
      <c r="BS157" s="199"/>
      <c r="BT157" s="199"/>
      <c r="BU157" s="199"/>
      <c r="BV157" s="199"/>
      <c r="BW157" s="199"/>
      <c r="BX157" s="199"/>
      <c r="BY157" s="199"/>
      <c r="BZ157" s="199"/>
      <c r="CA157" s="199"/>
      <c r="CB157" s="199"/>
      <c r="CC157" s="199"/>
      <c r="CD157" s="199"/>
      <c r="CE157" s="199"/>
      <c r="CF157" s="199"/>
      <c r="CG157" s="199"/>
      <c r="CH157" s="199"/>
      <c r="CI157" s="199"/>
      <c r="CJ157" s="199"/>
      <c r="CK157" s="199"/>
      <c r="CL157" s="199"/>
      <c r="CM157" s="199"/>
      <c r="CN157" s="199"/>
      <c r="CO157" s="199"/>
      <c r="CP157" s="199"/>
      <c r="CQ157" s="199"/>
      <c r="CR157" s="199"/>
      <c r="CS157" s="199"/>
      <c r="CT157" s="199"/>
      <c r="CU157" s="199"/>
      <c r="CV157" s="199"/>
      <c r="CW157" s="199"/>
      <c r="CX157" s="199"/>
      <c r="CY157" s="199"/>
      <c r="CZ157" s="199"/>
      <c r="DA157" s="199"/>
      <c r="DB157" s="199"/>
      <c r="DC157" s="199"/>
      <c r="DD157" s="199"/>
      <c r="DE157" s="199"/>
      <c r="DF157" s="199"/>
      <c r="DG157" s="199"/>
      <c r="DH157" s="199"/>
      <c r="DI157" s="199"/>
      <c r="DJ157" s="199"/>
      <c r="DK157" s="199"/>
      <c r="DL157" s="199"/>
      <c r="DM157" s="199"/>
      <c r="DN157" s="199"/>
      <c r="DO157" s="199"/>
      <c r="DP157" s="199"/>
      <c r="DQ157" s="199"/>
      <c r="DR157" s="199"/>
      <c r="DS157" s="199"/>
      <c r="DT157" s="199"/>
      <c r="DU157" s="199"/>
      <c r="DV157" s="199"/>
      <c r="DW157" s="199"/>
      <c r="DX157" s="199"/>
      <c r="DY157" s="199"/>
      <c r="DZ157" s="199"/>
      <c r="EA157" s="199"/>
      <c r="EB157" s="199"/>
      <c r="EC157" s="199"/>
      <c r="ED157" s="199"/>
      <c r="EE157" s="199"/>
      <c r="EF157" s="199"/>
      <c r="EG157" s="199"/>
      <c r="EH157" s="199"/>
      <c r="EI157" s="199"/>
      <c r="EJ157" s="199"/>
      <c r="EK157" s="199"/>
      <c r="EL157" s="199"/>
      <c r="EM157" s="199"/>
      <c r="EN157" s="199"/>
    </row>
    <row r="158" customFormat="false" ht="15" hidden="false" customHeight="true" outlineLevel="0" collapsed="false">
      <c r="A158" s="183" t="s">
        <v>257</v>
      </c>
      <c r="B158" s="184" t="s">
        <v>121</v>
      </c>
      <c r="C158" s="185" t="n">
        <v>58.19</v>
      </c>
      <c r="D158" s="185" t="n">
        <v>60.41</v>
      </c>
      <c r="E158" s="186" t="n">
        <v>0.45</v>
      </c>
      <c r="F158" s="187" t="n">
        <v>1747.73</v>
      </c>
      <c r="G158" s="188" t="s">
        <v>103</v>
      </c>
      <c r="H158" s="189" t="s">
        <v>112</v>
      </c>
      <c r="I158" s="190" t="n">
        <v>8.97797</v>
      </c>
      <c r="J158" s="191" t="n">
        <v>0.264</v>
      </c>
      <c r="K158" s="192" t="n">
        <v>0.097</v>
      </c>
      <c r="L158" s="192" t="n">
        <v>0.291</v>
      </c>
      <c r="M158" s="192" t="n">
        <v>0.093</v>
      </c>
      <c r="N158" s="192" t="n">
        <v>0.045</v>
      </c>
      <c r="O158" s="192" t="n">
        <v>0.048</v>
      </c>
      <c r="P158" s="193" t="n">
        <v>0.837</v>
      </c>
      <c r="Q158" s="191" t="n">
        <v>0.346</v>
      </c>
      <c r="R158" s="192" t="n">
        <v>0.105</v>
      </c>
      <c r="S158" s="192" t="n">
        <v>0.281</v>
      </c>
      <c r="T158" s="192" t="n">
        <v>0.095</v>
      </c>
      <c r="U158" s="192" t="n">
        <v>0.045</v>
      </c>
      <c r="V158" s="192" t="n">
        <v>0.083</v>
      </c>
      <c r="W158" s="194" t="n">
        <v>0.953</v>
      </c>
      <c r="X158" s="191" t="n">
        <v>0.264</v>
      </c>
      <c r="Y158" s="192" t="n">
        <v>0.253</v>
      </c>
      <c r="Z158" s="192" t="n">
        <v>0.111</v>
      </c>
      <c r="AA158" s="192" t="n">
        <v>0.149</v>
      </c>
      <c r="AB158" s="192" t="n">
        <v>0.045</v>
      </c>
      <c r="AC158" s="195" t="n">
        <v>0.822</v>
      </c>
      <c r="AD158" s="196" t="n">
        <v>-0.131</v>
      </c>
      <c r="AE158" s="197" t="n">
        <v>0.296</v>
      </c>
      <c r="AF158" s="198" t="n">
        <v>1.159</v>
      </c>
      <c r="AG158" s="90"/>
      <c r="AH158" s="90"/>
      <c r="AI158" s="90"/>
      <c r="AJ158" s="90"/>
      <c r="AK158" s="90"/>
      <c r="AL158" s="90"/>
      <c r="AM158" s="90"/>
      <c r="AN158" s="90"/>
      <c r="AO158" s="90"/>
      <c r="AP158" s="90"/>
      <c r="AQ158" s="199"/>
      <c r="AR158" s="199"/>
      <c r="AS158" s="199"/>
      <c r="AT158" s="199"/>
      <c r="AU158" s="199"/>
      <c r="AV158" s="199"/>
      <c r="AW158" s="199"/>
      <c r="AX158" s="199"/>
      <c r="AY158" s="199"/>
      <c r="AZ158" s="199"/>
      <c r="BA158" s="199"/>
      <c r="BB158" s="199"/>
      <c r="BC158" s="199"/>
      <c r="BD158" s="199"/>
      <c r="BE158" s="199"/>
      <c r="BF158" s="199"/>
      <c r="BG158" s="199"/>
      <c r="BH158" s="199"/>
      <c r="BI158" s="199"/>
      <c r="BJ158" s="199"/>
      <c r="BK158" s="199"/>
      <c r="BL158" s="199"/>
      <c r="BM158" s="199"/>
      <c r="BN158" s="199"/>
      <c r="BO158" s="199"/>
      <c r="BP158" s="199"/>
      <c r="BQ158" s="199"/>
      <c r="BR158" s="199"/>
      <c r="BS158" s="199"/>
      <c r="BT158" s="199"/>
      <c r="BU158" s="199"/>
      <c r="BV158" s="199"/>
      <c r="BW158" s="199"/>
      <c r="BX158" s="199"/>
      <c r="BY158" s="199"/>
      <c r="BZ158" s="199"/>
      <c r="CA158" s="199"/>
      <c r="CB158" s="199"/>
      <c r="CC158" s="199"/>
      <c r="CD158" s="199"/>
      <c r="CE158" s="199"/>
      <c r="CF158" s="199"/>
      <c r="CG158" s="199"/>
      <c r="CH158" s="199"/>
      <c r="CI158" s="199"/>
      <c r="CJ158" s="199"/>
      <c r="CK158" s="199"/>
      <c r="CL158" s="199"/>
      <c r="CM158" s="199"/>
      <c r="CN158" s="199"/>
      <c r="CO158" s="199"/>
      <c r="CP158" s="199"/>
      <c r="CQ158" s="199"/>
      <c r="CR158" s="199"/>
      <c r="CS158" s="199"/>
      <c r="CT158" s="199"/>
      <c r="CU158" s="199"/>
      <c r="CV158" s="199"/>
      <c r="CW158" s="199"/>
      <c r="CX158" s="199"/>
      <c r="CY158" s="199"/>
      <c r="CZ158" s="199"/>
      <c r="DA158" s="199"/>
      <c r="DB158" s="199"/>
      <c r="DC158" s="199"/>
      <c r="DD158" s="199"/>
      <c r="DE158" s="199"/>
      <c r="DF158" s="199"/>
      <c r="DG158" s="199"/>
      <c r="DH158" s="199"/>
      <c r="DI158" s="199"/>
      <c r="DJ158" s="199"/>
      <c r="DK158" s="199"/>
      <c r="DL158" s="199"/>
      <c r="DM158" s="199"/>
      <c r="DN158" s="199"/>
      <c r="DO158" s="199"/>
      <c r="DP158" s="199"/>
      <c r="DQ158" s="199"/>
      <c r="DR158" s="199"/>
      <c r="DS158" s="199"/>
      <c r="DT158" s="199"/>
      <c r="DU158" s="199"/>
      <c r="DV158" s="199"/>
      <c r="DW158" s="199"/>
      <c r="DX158" s="199"/>
      <c r="DY158" s="199"/>
      <c r="DZ158" s="199"/>
      <c r="EA158" s="199"/>
      <c r="EB158" s="199"/>
      <c r="EC158" s="199"/>
      <c r="ED158" s="199"/>
      <c r="EE158" s="199"/>
      <c r="EF158" s="199"/>
      <c r="EG158" s="199"/>
      <c r="EH158" s="199"/>
      <c r="EI158" s="199"/>
      <c r="EJ158" s="199"/>
      <c r="EK158" s="199"/>
      <c r="EL158" s="199"/>
      <c r="EM158" s="199"/>
      <c r="EN158" s="199"/>
    </row>
    <row r="159" customFormat="false" ht="15" hidden="false" customHeight="true" outlineLevel="0" collapsed="false">
      <c r="A159" s="183" t="s">
        <v>258</v>
      </c>
      <c r="B159" s="184" t="s">
        <v>126</v>
      </c>
      <c r="C159" s="185" t="n">
        <v>71.41</v>
      </c>
      <c r="D159" s="185" t="n">
        <v>82.9</v>
      </c>
      <c r="E159" s="186" t="n">
        <v>0.94</v>
      </c>
      <c r="F159" s="187" t="n">
        <v>106800</v>
      </c>
      <c r="G159" s="188" t="s">
        <v>104</v>
      </c>
      <c r="H159" s="189" t="s">
        <v>118</v>
      </c>
      <c r="I159" s="190" t="n">
        <v>6.05271</v>
      </c>
      <c r="J159" s="191" t="n">
        <v>0</v>
      </c>
      <c r="K159" s="192" t="n">
        <v>0</v>
      </c>
      <c r="L159" s="192" t="n">
        <v>0.002</v>
      </c>
      <c r="M159" s="192" t="n">
        <v>0.004</v>
      </c>
      <c r="N159" s="192" t="n">
        <v>0.017</v>
      </c>
      <c r="O159" s="192" t="n">
        <v>3.032</v>
      </c>
      <c r="P159" s="193" t="n">
        <v>3.055</v>
      </c>
      <c r="Q159" s="191" t="n">
        <v>0.652</v>
      </c>
      <c r="R159" s="192" t="n">
        <v>0.474</v>
      </c>
      <c r="S159" s="192" t="n">
        <v>0.371</v>
      </c>
      <c r="T159" s="192" t="n">
        <v>1.984</v>
      </c>
      <c r="U159" s="192" t="n">
        <v>0.017</v>
      </c>
      <c r="V159" s="192" t="n">
        <v>6.571</v>
      </c>
      <c r="W159" s="194" t="n">
        <v>10.07</v>
      </c>
      <c r="X159" s="191" t="n">
        <v>0</v>
      </c>
      <c r="Y159" s="192" t="n">
        <v>0</v>
      </c>
      <c r="Z159" s="192" t="n">
        <v>0.002</v>
      </c>
      <c r="AA159" s="192" t="n">
        <v>0.012</v>
      </c>
      <c r="AB159" s="192" t="n">
        <v>0.017</v>
      </c>
      <c r="AC159" s="195" t="n">
        <v>0.031</v>
      </c>
      <c r="AD159" s="196" t="n">
        <v>-10.039</v>
      </c>
      <c r="AE159" s="197" t="n">
        <v>3.129</v>
      </c>
      <c r="AF159" s="198" t="n">
        <v>324.839</v>
      </c>
      <c r="AG159" s="90"/>
      <c r="AH159" s="90"/>
      <c r="AI159" s="90"/>
      <c r="AJ159" s="90"/>
      <c r="AK159" s="90"/>
      <c r="AL159" s="90"/>
      <c r="AM159" s="90"/>
      <c r="AN159" s="90"/>
      <c r="AO159" s="90"/>
      <c r="AP159" s="90"/>
      <c r="AQ159" s="199"/>
      <c r="AR159" s="199"/>
      <c r="AS159" s="199"/>
      <c r="AT159" s="199"/>
      <c r="AU159" s="199"/>
      <c r="AV159" s="199"/>
      <c r="AW159" s="199"/>
      <c r="AX159" s="199"/>
      <c r="AY159" s="199"/>
      <c r="AZ159" s="199"/>
      <c r="BA159" s="199"/>
      <c r="BB159" s="199"/>
      <c r="BC159" s="199"/>
      <c r="BD159" s="199"/>
      <c r="BE159" s="199"/>
      <c r="BF159" s="199"/>
      <c r="BG159" s="199"/>
      <c r="BH159" s="199"/>
      <c r="BI159" s="199"/>
      <c r="BJ159" s="199"/>
      <c r="BK159" s="199"/>
      <c r="BL159" s="199"/>
      <c r="BM159" s="199"/>
      <c r="BN159" s="199"/>
      <c r="BO159" s="199"/>
      <c r="BP159" s="199"/>
      <c r="BQ159" s="199"/>
      <c r="BR159" s="199"/>
      <c r="BS159" s="199"/>
      <c r="BT159" s="199"/>
      <c r="BU159" s="199"/>
      <c r="BV159" s="199"/>
      <c r="BW159" s="199"/>
      <c r="BX159" s="199"/>
      <c r="BY159" s="199"/>
      <c r="BZ159" s="199"/>
      <c r="CA159" s="199"/>
      <c r="CB159" s="199"/>
      <c r="CC159" s="199"/>
      <c r="CD159" s="199"/>
      <c r="CE159" s="199"/>
      <c r="CF159" s="199"/>
      <c r="CG159" s="199"/>
      <c r="CH159" s="199"/>
      <c r="CI159" s="199"/>
      <c r="CJ159" s="199"/>
      <c r="CK159" s="199"/>
      <c r="CL159" s="199"/>
      <c r="CM159" s="199"/>
      <c r="CN159" s="199"/>
      <c r="CO159" s="199"/>
      <c r="CP159" s="199"/>
      <c r="CQ159" s="199"/>
      <c r="CR159" s="199"/>
      <c r="CS159" s="199"/>
      <c r="CT159" s="199"/>
      <c r="CU159" s="199"/>
      <c r="CV159" s="199"/>
      <c r="CW159" s="199"/>
      <c r="CX159" s="199"/>
      <c r="CY159" s="199"/>
      <c r="CZ159" s="199"/>
      <c r="DA159" s="199"/>
      <c r="DB159" s="199"/>
      <c r="DC159" s="199"/>
      <c r="DD159" s="199"/>
      <c r="DE159" s="199"/>
      <c r="DF159" s="199"/>
      <c r="DG159" s="199"/>
      <c r="DH159" s="199"/>
      <c r="DI159" s="199"/>
      <c r="DJ159" s="199"/>
      <c r="DK159" s="199"/>
      <c r="DL159" s="199"/>
      <c r="DM159" s="199"/>
      <c r="DN159" s="199"/>
      <c r="DO159" s="199"/>
      <c r="DP159" s="199"/>
      <c r="DQ159" s="199"/>
      <c r="DR159" s="199"/>
      <c r="DS159" s="199"/>
      <c r="DT159" s="199"/>
      <c r="DU159" s="199"/>
      <c r="DV159" s="199"/>
      <c r="DW159" s="199"/>
      <c r="DX159" s="199"/>
      <c r="DY159" s="199"/>
      <c r="DZ159" s="199"/>
      <c r="EA159" s="199"/>
      <c r="EB159" s="199"/>
      <c r="EC159" s="199"/>
      <c r="ED159" s="199"/>
      <c r="EE159" s="199"/>
      <c r="EF159" s="199"/>
      <c r="EG159" s="199"/>
      <c r="EH159" s="199"/>
      <c r="EI159" s="199"/>
      <c r="EJ159" s="199"/>
      <c r="EK159" s="199"/>
      <c r="EL159" s="199"/>
      <c r="EM159" s="199"/>
      <c r="EN159" s="199"/>
    </row>
    <row r="160" customFormat="false" ht="15" hidden="false" customHeight="true" outlineLevel="0" collapsed="false">
      <c r="A160" s="183" t="s">
        <v>259</v>
      </c>
      <c r="B160" s="184" t="s">
        <v>121</v>
      </c>
      <c r="C160" s="185" t="n">
        <v>79.35</v>
      </c>
      <c r="D160" s="185" t="n">
        <v>77.07</v>
      </c>
      <c r="E160" s="186" t="n">
        <v>0.86</v>
      </c>
      <c r="F160" s="187" t="n">
        <v>35201.9</v>
      </c>
      <c r="G160" s="188" t="s">
        <v>106</v>
      </c>
      <c r="H160" s="189" t="s">
        <v>118</v>
      </c>
      <c r="I160" s="190" t="n">
        <v>5.70283</v>
      </c>
      <c r="J160" s="191" t="n">
        <v>0.75</v>
      </c>
      <c r="K160" s="192" t="n">
        <v>0.054</v>
      </c>
      <c r="L160" s="192" t="n">
        <v>0.895</v>
      </c>
      <c r="M160" s="192" t="n">
        <v>0.001</v>
      </c>
      <c r="N160" s="192" t="n">
        <v>0.143</v>
      </c>
      <c r="O160" s="192" t="n">
        <v>1.909</v>
      </c>
      <c r="P160" s="193" t="n">
        <v>3.754</v>
      </c>
      <c r="Q160" s="191" t="n">
        <v>0.619</v>
      </c>
      <c r="R160" s="192" t="n">
        <v>0.22</v>
      </c>
      <c r="S160" s="192" t="n">
        <v>0.756</v>
      </c>
      <c r="T160" s="192" t="n">
        <v>0.04</v>
      </c>
      <c r="U160" s="192" t="n">
        <v>0.143</v>
      </c>
      <c r="V160" s="192" t="n">
        <v>2.485</v>
      </c>
      <c r="W160" s="194" t="n">
        <v>4.263</v>
      </c>
      <c r="X160" s="191" t="n">
        <v>0.75</v>
      </c>
      <c r="Y160" s="192" t="n">
        <v>0.093</v>
      </c>
      <c r="Z160" s="192" t="n">
        <v>1.555</v>
      </c>
      <c r="AA160" s="192" t="n">
        <v>0.006</v>
      </c>
      <c r="AB160" s="192" t="n">
        <v>0.143</v>
      </c>
      <c r="AC160" s="195" t="n">
        <v>2.548</v>
      </c>
      <c r="AD160" s="196" t="n">
        <v>-1.715</v>
      </c>
      <c r="AE160" s="197" t="n">
        <v>1.325</v>
      </c>
      <c r="AF160" s="198" t="n">
        <v>1.673</v>
      </c>
      <c r="AG160" s="90"/>
      <c r="AH160" s="90"/>
      <c r="AI160" s="90"/>
      <c r="AJ160" s="90"/>
      <c r="AK160" s="90"/>
      <c r="AL160" s="90"/>
      <c r="AM160" s="90"/>
      <c r="AN160" s="90"/>
      <c r="AO160" s="90"/>
      <c r="AP160" s="90"/>
      <c r="AQ160" s="199"/>
      <c r="AR160" s="199"/>
      <c r="AS160" s="199"/>
      <c r="AT160" s="199"/>
      <c r="AU160" s="199"/>
      <c r="AV160" s="199"/>
      <c r="AW160" s="199"/>
      <c r="AX160" s="199"/>
      <c r="AY160" s="199"/>
      <c r="AZ160" s="199"/>
      <c r="BA160" s="199"/>
      <c r="BB160" s="199"/>
      <c r="BC160" s="199"/>
      <c r="BD160" s="199"/>
      <c r="BE160" s="199"/>
      <c r="BF160" s="199"/>
      <c r="BG160" s="199"/>
      <c r="BH160" s="199"/>
      <c r="BI160" s="199"/>
      <c r="BJ160" s="199"/>
      <c r="BK160" s="199"/>
      <c r="BL160" s="199"/>
      <c r="BM160" s="199"/>
      <c r="BN160" s="199"/>
      <c r="BO160" s="199"/>
      <c r="BP160" s="199"/>
      <c r="BQ160" s="199"/>
      <c r="BR160" s="199"/>
      <c r="BS160" s="199"/>
      <c r="BT160" s="199"/>
      <c r="BU160" s="199"/>
      <c r="BV160" s="199"/>
      <c r="BW160" s="199"/>
      <c r="BX160" s="199"/>
      <c r="BY160" s="199"/>
      <c r="BZ160" s="199"/>
      <c r="CA160" s="199"/>
      <c r="CB160" s="199"/>
      <c r="CC160" s="199"/>
      <c r="CD160" s="199"/>
      <c r="CE160" s="199"/>
      <c r="CF160" s="199"/>
      <c r="CG160" s="199"/>
      <c r="CH160" s="199"/>
      <c r="CI160" s="199"/>
      <c r="CJ160" s="199"/>
      <c r="CK160" s="199"/>
      <c r="CL160" s="199"/>
      <c r="CM160" s="199"/>
      <c r="CN160" s="199"/>
      <c r="CO160" s="199"/>
      <c r="CP160" s="199"/>
      <c r="CQ160" s="199"/>
      <c r="CR160" s="199"/>
      <c r="CS160" s="199"/>
      <c r="CT160" s="199"/>
      <c r="CU160" s="199"/>
      <c r="CV160" s="199"/>
      <c r="CW160" s="199"/>
      <c r="CX160" s="199"/>
      <c r="CY160" s="199"/>
      <c r="CZ160" s="199"/>
      <c r="DA160" s="199"/>
      <c r="DB160" s="199"/>
      <c r="DC160" s="199"/>
      <c r="DD160" s="199"/>
      <c r="DE160" s="199"/>
      <c r="DF160" s="199"/>
      <c r="DG160" s="199"/>
      <c r="DH160" s="199"/>
      <c r="DI160" s="199"/>
      <c r="DJ160" s="199"/>
      <c r="DK160" s="199"/>
      <c r="DL160" s="199"/>
      <c r="DM160" s="199"/>
      <c r="DN160" s="199"/>
      <c r="DO160" s="199"/>
      <c r="DP160" s="199"/>
      <c r="DQ160" s="199"/>
      <c r="DR160" s="199"/>
      <c r="DS160" s="199"/>
      <c r="DT160" s="199"/>
      <c r="DU160" s="199"/>
      <c r="DV160" s="199"/>
      <c r="DW160" s="199"/>
      <c r="DX160" s="199"/>
      <c r="DY160" s="199"/>
      <c r="DZ160" s="199"/>
      <c r="EA160" s="199"/>
      <c r="EB160" s="199"/>
      <c r="EC160" s="199"/>
      <c r="ED160" s="199"/>
      <c r="EE160" s="199"/>
      <c r="EF160" s="199"/>
      <c r="EG160" s="199"/>
      <c r="EH160" s="199"/>
      <c r="EI160" s="199"/>
      <c r="EJ160" s="199"/>
      <c r="EK160" s="199"/>
      <c r="EL160" s="199"/>
      <c r="EM160" s="199"/>
      <c r="EN160" s="199"/>
    </row>
    <row r="161" customFormat="false" ht="15" hidden="false" customHeight="true" outlineLevel="0" collapsed="false">
      <c r="A161" s="183" t="s">
        <v>260</v>
      </c>
      <c r="B161" s="184" t="s">
        <v>126</v>
      </c>
      <c r="C161" s="185" t="n">
        <v>81.34</v>
      </c>
      <c r="D161" s="185" t="n">
        <v>81.28</v>
      </c>
      <c r="E161" s="186" t="n">
        <v>0.91</v>
      </c>
      <c r="F161" s="187" t="n">
        <v>42553.7</v>
      </c>
      <c r="G161" s="188" t="s">
        <v>106</v>
      </c>
      <c r="H161" s="189" t="s">
        <v>118</v>
      </c>
      <c r="I161" s="190" t="n">
        <v>2.11897</v>
      </c>
      <c r="J161" s="191" t="n">
        <v>0.305</v>
      </c>
      <c r="K161" s="192" t="n">
        <v>0.161</v>
      </c>
      <c r="L161" s="192" t="n">
        <v>1.223</v>
      </c>
      <c r="M161" s="192" t="n">
        <v>0.001</v>
      </c>
      <c r="N161" s="192" t="n">
        <v>0.071</v>
      </c>
      <c r="O161" s="192" t="n">
        <v>1.839</v>
      </c>
      <c r="P161" s="193" t="n">
        <v>3.6</v>
      </c>
      <c r="Q161" s="191" t="n">
        <v>0.678</v>
      </c>
      <c r="R161" s="192" t="n">
        <v>0.231</v>
      </c>
      <c r="S161" s="192" t="n">
        <v>0.984</v>
      </c>
      <c r="T161" s="192" t="n">
        <v>0.064</v>
      </c>
      <c r="U161" s="192" t="n">
        <v>0.071</v>
      </c>
      <c r="V161" s="192" t="n">
        <v>3.22</v>
      </c>
      <c r="W161" s="194" t="n">
        <v>5.248</v>
      </c>
      <c r="X161" s="191" t="n">
        <v>0.305</v>
      </c>
      <c r="Y161" s="192" t="n">
        <v>0.161</v>
      </c>
      <c r="Z161" s="192" t="n">
        <v>1.901</v>
      </c>
      <c r="AA161" s="192" t="n">
        <v>0.005</v>
      </c>
      <c r="AB161" s="192" t="n">
        <v>0.071</v>
      </c>
      <c r="AC161" s="195" t="n">
        <v>2.443</v>
      </c>
      <c r="AD161" s="196" t="n">
        <v>-2.805</v>
      </c>
      <c r="AE161" s="197" t="n">
        <v>1.631</v>
      </c>
      <c r="AF161" s="198" t="n">
        <v>2.148</v>
      </c>
      <c r="AG161" s="90"/>
      <c r="AH161" s="90"/>
      <c r="AI161" s="90"/>
      <c r="AJ161" s="90"/>
      <c r="AK161" s="90"/>
      <c r="AL161" s="90"/>
      <c r="AM161" s="90"/>
      <c r="AN161" s="90"/>
      <c r="AO161" s="90"/>
      <c r="AP161" s="90"/>
      <c r="AQ161" s="199"/>
      <c r="AR161" s="199"/>
      <c r="AS161" s="199"/>
      <c r="AT161" s="199"/>
      <c r="AU161" s="199"/>
      <c r="AV161" s="199"/>
      <c r="AW161" s="199"/>
      <c r="AX161" s="199"/>
      <c r="AY161" s="199"/>
      <c r="AZ161" s="199"/>
      <c r="BA161" s="199"/>
      <c r="BB161" s="199"/>
      <c r="BC161" s="199"/>
      <c r="BD161" s="199"/>
      <c r="BE161" s="199"/>
      <c r="BF161" s="199"/>
      <c r="BG161" s="199"/>
      <c r="BH161" s="199"/>
      <c r="BI161" s="199"/>
      <c r="BJ161" s="199"/>
      <c r="BK161" s="199"/>
      <c r="BL161" s="199"/>
      <c r="BM161" s="199"/>
      <c r="BN161" s="199"/>
      <c r="BO161" s="199"/>
      <c r="BP161" s="199"/>
      <c r="BQ161" s="199"/>
      <c r="BR161" s="199"/>
      <c r="BS161" s="199"/>
      <c r="BT161" s="199"/>
      <c r="BU161" s="199"/>
      <c r="BV161" s="199"/>
      <c r="BW161" s="199"/>
      <c r="BX161" s="199"/>
      <c r="BY161" s="199"/>
      <c r="BZ161" s="199"/>
      <c r="CA161" s="199"/>
      <c r="CB161" s="199"/>
      <c r="CC161" s="199"/>
      <c r="CD161" s="199"/>
      <c r="CE161" s="199"/>
      <c r="CF161" s="199"/>
      <c r="CG161" s="199"/>
      <c r="CH161" s="199"/>
      <c r="CI161" s="199"/>
      <c r="CJ161" s="199"/>
      <c r="CK161" s="199"/>
      <c r="CL161" s="199"/>
      <c r="CM161" s="199"/>
      <c r="CN161" s="199"/>
      <c r="CO161" s="199"/>
      <c r="CP161" s="199"/>
      <c r="CQ161" s="199"/>
      <c r="CR161" s="199"/>
      <c r="CS161" s="199"/>
      <c r="CT161" s="199"/>
      <c r="CU161" s="199"/>
      <c r="CV161" s="199"/>
      <c r="CW161" s="199"/>
      <c r="CX161" s="199"/>
      <c r="CY161" s="199"/>
      <c r="CZ161" s="199"/>
      <c r="DA161" s="199"/>
      <c r="DB161" s="199"/>
      <c r="DC161" s="199"/>
      <c r="DD161" s="199"/>
      <c r="DE161" s="199"/>
      <c r="DF161" s="199"/>
      <c r="DG161" s="199"/>
      <c r="DH161" s="199"/>
      <c r="DI161" s="199"/>
      <c r="DJ161" s="199"/>
      <c r="DK161" s="199"/>
      <c r="DL161" s="199"/>
      <c r="DM161" s="199"/>
      <c r="DN161" s="199"/>
      <c r="DO161" s="199"/>
      <c r="DP161" s="199"/>
      <c r="DQ161" s="199"/>
      <c r="DR161" s="199"/>
      <c r="DS161" s="199"/>
      <c r="DT161" s="199"/>
      <c r="DU161" s="199"/>
      <c r="DV161" s="199"/>
      <c r="DW161" s="199"/>
      <c r="DX161" s="199"/>
      <c r="DY161" s="199"/>
      <c r="DZ161" s="199"/>
      <c r="EA161" s="199"/>
      <c r="EB161" s="199"/>
      <c r="EC161" s="199"/>
      <c r="ED161" s="199"/>
      <c r="EE161" s="199"/>
      <c r="EF161" s="199"/>
      <c r="EG161" s="199"/>
      <c r="EH161" s="199"/>
      <c r="EI161" s="199"/>
      <c r="EJ161" s="199"/>
      <c r="EK161" s="199"/>
      <c r="EL161" s="199"/>
      <c r="EM161" s="199"/>
      <c r="EN161" s="199"/>
    </row>
    <row r="162" customFormat="false" ht="15" hidden="false" customHeight="true" outlineLevel="0" collapsed="false">
      <c r="A162" s="183" t="s">
        <v>261</v>
      </c>
      <c r="B162" s="184" t="s">
        <v>121</v>
      </c>
      <c r="C162" s="185"/>
      <c r="D162" s="185" t="n">
        <v>70.74</v>
      </c>
      <c r="E162" s="186" t="n">
        <v>0.57</v>
      </c>
      <c r="F162" s="187" t="n">
        <v>2166.24</v>
      </c>
      <c r="G162" s="188" t="s">
        <v>104</v>
      </c>
      <c r="H162" s="189" t="s">
        <v>112</v>
      </c>
      <c r="I162" s="190" t="n">
        <v>0.756673</v>
      </c>
      <c r="J162" s="191" t="n">
        <v>0.327</v>
      </c>
      <c r="K162" s="192" t="n">
        <v>0.006</v>
      </c>
      <c r="L162" s="192" t="n">
        <v>3.087</v>
      </c>
      <c r="M162" s="192" t="n">
        <v>2.43</v>
      </c>
      <c r="N162" s="192" t="n">
        <v>0.125</v>
      </c>
      <c r="O162" s="192" t="n">
        <v>0.078</v>
      </c>
      <c r="P162" s="193" t="n">
        <v>6.054</v>
      </c>
      <c r="Q162" s="191" t="n">
        <v>0.292</v>
      </c>
      <c r="R162" s="192" t="n">
        <v>0.023</v>
      </c>
      <c r="S162" s="192" t="n">
        <v>1.516</v>
      </c>
      <c r="T162" s="192" t="n">
        <v>0.942</v>
      </c>
      <c r="U162" s="192" t="n">
        <v>0.125</v>
      </c>
      <c r="V162" s="192" t="n">
        <v>0.097</v>
      </c>
      <c r="W162" s="194" t="n">
        <v>2.995</v>
      </c>
      <c r="X162" s="191" t="n">
        <v>0.327</v>
      </c>
      <c r="Y162" s="192" t="n">
        <v>0.006</v>
      </c>
      <c r="Z162" s="192" t="n">
        <v>1.894</v>
      </c>
      <c r="AA162" s="192" t="n">
        <v>0.865</v>
      </c>
      <c r="AB162" s="192" t="n">
        <v>0.125</v>
      </c>
      <c r="AC162" s="195" t="n">
        <v>3.218</v>
      </c>
      <c r="AD162" s="196" t="n">
        <v>0.223</v>
      </c>
      <c r="AE162" s="197" t="n">
        <v>0.931</v>
      </c>
      <c r="AF162" s="198" t="n">
        <v>0.931</v>
      </c>
      <c r="AG162" s="90"/>
      <c r="AH162" s="90"/>
      <c r="AI162" s="90"/>
      <c r="AJ162" s="90"/>
      <c r="AK162" s="90"/>
      <c r="AL162" s="90"/>
      <c r="AM162" s="90"/>
      <c r="AN162" s="90"/>
      <c r="AO162" s="90"/>
      <c r="AP162" s="90"/>
      <c r="AQ162" s="199"/>
      <c r="AR162" s="199"/>
      <c r="AS162" s="199"/>
      <c r="AT162" s="199"/>
      <c r="AU162" s="199"/>
      <c r="AV162" s="199"/>
      <c r="AW162" s="199"/>
      <c r="AX162" s="199"/>
      <c r="AY162" s="199"/>
      <c r="AZ162" s="199"/>
      <c r="BA162" s="199"/>
      <c r="BB162" s="199"/>
      <c r="BC162" s="199"/>
      <c r="BD162" s="199"/>
      <c r="BE162" s="199"/>
      <c r="BF162" s="199"/>
      <c r="BG162" s="199"/>
      <c r="BH162" s="199"/>
      <c r="BI162" s="199"/>
      <c r="BJ162" s="199"/>
      <c r="BK162" s="199"/>
      <c r="BL162" s="199"/>
      <c r="BM162" s="199"/>
      <c r="BN162" s="199"/>
      <c r="BO162" s="199"/>
      <c r="BP162" s="199"/>
      <c r="BQ162" s="199"/>
      <c r="BR162" s="199"/>
      <c r="BS162" s="199"/>
      <c r="BT162" s="199"/>
      <c r="BU162" s="199"/>
      <c r="BV162" s="199"/>
      <c r="BW162" s="199"/>
      <c r="BX162" s="199"/>
      <c r="BY162" s="199"/>
      <c r="BZ162" s="199"/>
      <c r="CA162" s="199"/>
      <c r="CB162" s="199"/>
      <c r="CC162" s="199"/>
      <c r="CD162" s="199"/>
      <c r="CE162" s="199"/>
      <c r="CF162" s="199"/>
      <c r="CG162" s="199"/>
      <c r="CH162" s="199"/>
      <c r="CI162" s="199"/>
      <c r="CJ162" s="199"/>
      <c r="CK162" s="199"/>
      <c r="CL162" s="199"/>
      <c r="CM162" s="199"/>
      <c r="CN162" s="199"/>
      <c r="CO162" s="199"/>
      <c r="CP162" s="199"/>
      <c r="CQ162" s="199"/>
      <c r="CR162" s="199"/>
      <c r="CS162" s="199"/>
      <c r="CT162" s="199"/>
      <c r="CU162" s="199"/>
      <c r="CV162" s="199"/>
      <c r="CW162" s="199"/>
      <c r="CX162" s="199"/>
      <c r="CY162" s="199"/>
      <c r="CZ162" s="199"/>
      <c r="DA162" s="199"/>
      <c r="DB162" s="199"/>
      <c r="DC162" s="199"/>
      <c r="DD162" s="199"/>
      <c r="DE162" s="199"/>
      <c r="DF162" s="199"/>
      <c r="DG162" s="199"/>
      <c r="DH162" s="199"/>
      <c r="DI162" s="199"/>
      <c r="DJ162" s="199"/>
      <c r="DK162" s="199"/>
      <c r="DL162" s="199"/>
      <c r="DM162" s="199"/>
      <c r="DN162" s="199"/>
      <c r="DO162" s="199"/>
      <c r="DP162" s="199"/>
      <c r="DQ162" s="199"/>
      <c r="DR162" s="199"/>
      <c r="DS162" s="199"/>
      <c r="DT162" s="199"/>
      <c r="DU162" s="199"/>
      <c r="DV162" s="199"/>
      <c r="DW162" s="199"/>
      <c r="DX162" s="199"/>
      <c r="DY162" s="199"/>
      <c r="DZ162" s="199"/>
      <c r="EA162" s="199"/>
      <c r="EB162" s="199"/>
      <c r="EC162" s="199"/>
      <c r="ED162" s="199"/>
      <c r="EE162" s="199"/>
      <c r="EF162" s="199"/>
      <c r="EG162" s="199"/>
      <c r="EH162" s="199"/>
      <c r="EI162" s="199"/>
      <c r="EJ162" s="199"/>
      <c r="EK162" s="199"/>
      <c r="EL162" s="199"/>
      <c r="EM162" s="199"/>
      <c r="EN162" s="199"/>
    </row>
    <row r="163" customFormat="false" ht="15" hidden="false" customHeight="true" outlineLevel="0" collapsed="false">
      <c r="A163" s="183" t="s">
        <v>262</v>
      </c>
      <c r="B163" s="184" t="s">
        <v>121</v>
      </c>
      <c r="C163" s="185" t="n">
        <v>45.42</v>
      </c>
      <c r="D163" s="185" t="n">
        <v>56.11</v>
      </c>
      <c r="E163" s="186"/>
      <c r="F163" s="187" t="n">
        <v>1646.81</v>
      </c>
      <c r="G163" s="188" t="s">
        <v>103</v>
      </c>
      <c r="H163" s="189" t="s">
        <v>112</v>
      </c>
      <c r="I163" s="190" t="n">
        <v>18.7069</v>
      </c>
      <c r="J163" s="191" t="n">
        <v>0.043</v>
      </c>
      <c r="K163" s="192" t="n">
        <v>0.308</v>
      </c>
      <c r="L163" s="192" t="n">
        <v>0.363</v>
      </c>
      <c r="M163" s="192" t="n">
        <v>0.004</v>
      </c>
      <c r="N163" s="192" t="n">
        <v>0.028</v>
      </c>
      <c r="O163" s="192" t="n">
        <v>0.012</v>
      </c>
      <c r="P163" s="193" t="n">
        <v>0.758</v>
      </c>
      <c r="Q163" s="191" t="n">
        <v>0.154</v>
      </c>
      <c r="R163" s="192" t="n">
        <v>0.304</v>
      </c>
      <c r="S163" s="192" t="n">
        <v>0.371</v>
      </c>
      <c r="T163" s="192" t="n">
        <v>0.005</v>
      </c>
      <c r="U163" s="192" t="n">
        <v>0.028</v>
      </c>
      <c r="V163" s="192" t="n">
        <v>0.013</v>
      </c>
      <c r="W163" s="194" t="n">
        <v>0.875</v>
      </c>
      <c r="X163" s="191" t="n">
        <v>0.043</v>
      </c>
      <c r="Y163" s="192" t="n">
        <v>0.308</v>
      </c>
      <c r="Z163" s="192" t="n">
        <v>0.11</v>
      </c>
      <c r="AA163" s="192" t="n">
        <v>0.182</v>
      </c>
      <c r="AB163" s="192" t="n">
        <v>0.028</v>
      </c>
      <c r="AC163" s="195" t="n">
        <v>0.67</v>
      </c>
      <c r="AD163" s="196" t="n">
        <v>-0.205</v>
      </c>
      <c r="AE163" s="197" t="n">
        <v>0.272</v>
      </c>
      <c r="AF163" s="198" t="n">
        <v>1.306</v>
      </c>
      <c r="AG163" s="90"/>
      <c r="AH163" s="90"/>
      <c r="AI163" s="90"/>
      <c r="AJ163" s="90"/>
      <c r="AK163" s="90"/>
      <c r="AL163" s="90"/>
      <c r="AM163" s="90"/>
      <c r="AN163" s="90"/>
      <c r="AO163" s="90"/>
      <c r="AP163" s="90"/>
      <c r="AQ163" s="199"/>
      <c r="AR163" s="199"/>
      <c r="AS163" s="199"/>
      <c r="AT163" s="199"/>
      <c r="AU163" s="199"/>
      <c r="AV163" s="199"/>
      <c r="AW163" s="199"/>
      <c r="AX163" s="199"/>
      <c r="AY163" s="199"/>
      <c r="AZ163" s="199"/>
      <c r="BA163" s="199"/>
      <c r="BB163" s="199"/>
      <c r="BC163" s="199"/>
      <c r="BD163" s="199"/>
      <c r="BE163" s="199"/>
      <c r="BF163" s="199"/>
      <c r="BG163" s="199"/>
      <c r="BH163" s="199"/>
      <c r="BI163" s="199"/>
      <c r="BJ163" s="199"/>
      <c r="BK163" s="199"/>
      <c r="BL163" s="199"/>
      <c r="BM163" s="199"/>
      <c r="BN163" s="199"/>
      <c r="BO163" s="199"/>
      <c r="BP163" s="199"/>
      <c r="BQ163" s="199"/>
      <c r="BR163" s="199"/>
      <c r="BS163" s="199"/>
      <c r="BT163" s="199"/>
      <c r="BU163" s="199"/>
      <c r="BV163" s="199"/>
      <c r="BW163" s="199"/>
      <c r="BX163" s="199"/>
      <c r="BY163" s="199"/>
      <c r="BZ163" s="199"/>
      <c r="CA163" s="199"/>
      <c r="CB163" s="199"/>
      <c r="CC163" s="199"/>
      <c r="CD163" s="199"/>
      <c r="CE163" s="199"/>
      <c r="CF163" s="199"/>
      <c r="CG163" s="199"/>
      <c r="CH163" s="199"/>
      <c r="CI163" s="199"/>
      <c r="CJ163" s="199"/>
      <c r="CK163" s="199"/>
      <c r="CL163" s="199"/>
      <c r="CM163" s="199"/>
      <c r="CN163" s="199"/>
      <c r="CO163" s="199"/>
      <c r="CP163" s="199"/>
      <c r="CQ163" s="199"/>
      <c r="CR163" s="199"/>
      <c r="CS163" s="199"/>
      <c r="CT163" s="199"/>
      <c r="CU163" s="199"/>
      <c r="CV163" s="199"/>
      <c r="CW163" s="199"/>
      <c r="CX163" s="199"/>
      <c r="CY163" s="199"/>
      <c r="CZ163" s="199"/>
      <c r="DA163" s="199"/>
      <c r="DB163" s="199"/>
      <c r="DC163" s="199"/>
      <c r="DD163" s="199"/>
      <c r="DE163" s="199"/>
      <c r="DF163" s="199"/>
      <c r="DG163" s="199"/>
      <c r="DH163" s="199"/>
      <c r="DI163" s="199"/>
      <c r="DJ163" s="199"/>
      <c r="DK163" s="199"/>
      <c r="DL163" s="199"/>
      <c r="DM163" s="199"/>
      <c r="DN163" s="199"/>
      <c r="DO163" s="199"/>
      <c r="DP163" s="199"/>
      <c r="DQ163" s="199"/>
      <c r="DR163" s="199"/>
      <c r="DS163" s="199"/>
      <c r="DT163" s="199"/>
      <c r="DU163" s="199"/>
      <c r="DV163" s="199"/>
      <c r="DW163" s="199"/>
      <c r="DX163" s="199"/>
      <c r="DY163" s="199"/>
      <c r="DZ163" s="199"/>
      <c r="EA163" s="199"/>
      <c r="EB163" s="199"/>
      <c r="EC163" s="199"/>
      <c r="ED163" s="199"/>
      <c r="EE163" s="199"/>
      <c r="EF163" s="199"/>
      <c r="EG163" s="199"/>
      <c r="EH163" s="199"/>
      <c r="EI163" s="199"/>
      <c r="EJ163" s="199"/>
      <c r="EK163" s="199"/>
      <c r="EL163" s="199"/>
      <c r="EM163" s="199"/>
      <c r="EN163" s="199"/>
    </row>
    <row r="164" customFormat="false" ht="15" hidden="false" customHeight="true" outlineLevel="0" collapsed="false">
      <c r="A164" s="183" t="s">
        <v>263</v>
      </c>
      <c r="B164" s="184" t="s">
        <v>121</v>
      </c>
      <c r="C164" s="185" t="n">
        <v>63.44</v>
      </c>
      <c r="D164" s="185" t="n">
        <v>61.48</v>
      </c>
      <c r="E164" s="186" t="n">
        <v>0.72</v>
      </c>
      <c r="F164" s="187" t="n">
        <v>13115.6</v>
      </c>
      <c r="G164" s="188" t="s">
        <v>103</v>
      </c>
      <c r="H164" s="189" t="s">
        <v>116</v>
      </c>
      <c r="I164" s="190" t="n">
        <v>61.0202</v>
      </c>
      <c r="J164" s="191" t="n">
        <v>0.468</v>
      </c>
      <c r="K164" s="192" t="n">
        <v>0.097</v>
      </c>
      <c r="L164" s="192" t="n">
        <v>0.27</v>
      </c>
      <c r="M164" s="192" t="n">
        <v>0.059</v>
      </c>
      <c r="N164" s="192" t="n">
        <v>0.033</v>
      </c>
      <c r="O164" s="192" t="n">
        <v>2.207</v>
      </c>
      <c r="P164" s="193" t="n">
        <v>3.135</v>
      </c>
      <c r="Q164" s="191" t="n">
        <v>0.426</v>
      </c>
      <c r="R164" s="192" t="n">
        <v>0.035</v>
      </c>
      <c r="S164" s="192" t="n">
        <v>0.239</v>
      </c>
      <c r="T164" s="192" t="n">
        <v>0.059</v>
      </c>
      <c r="U164" s="192" t="n">
        <v>0.033</v>
      </c>
      <c r="V164" s="192" t="n">
        <v>2.134</v>
      </c>
      <c r="W164" s="194" t="n">
        <v>2.926</v>
      </c>
      <c r="X164" s="191" t="n">
        <v>0.468</v>
      </c>
      <c r="Y164" s="192" t="n">
        <v>0.493</v>
      </c>
      <c r="Z164" s="192" t="n">
        <v>0.032</v>
      </c>
      <c r="AA164" s="192" t="n">
        <v>0.145</v>
      </c>
      <c r="AB164" s="192" t="n">
        <v>0.033</v>
      </c>
      <c r="AC164" s="195" t="n">
        <v>1.171</v>
      </c>
      <c r="AD164" s="196" t="n">
        <v>-1.755</v>
      </c>
      <c r="AE164" s="197" t="n">
        <v>0.909</v>
      </c>
      <c r="AF164" s="198" t="n">
        <v>2.499</v>
      </c>
      <c r="AG164" s="90"/>
      <c r="AH164" s="90"/>
      <c r="AI164" s="90"/>
      <c r="AJ164" s="90"/>
      <c r="AK164" s="90"/>
      <c r="AL164" s="90"/>
      <c r="AM164" s="90"/>
      <c r="AN164" s="90"/>
      <c r="AO164" s="90"/>
      <c r="AP164" s="90"/>
      <c r="AQ164" s="199"/>
      <c r="AR164" s="199"/>
      <c r="AS164" s="199"/>
      <c r="AT164" s="199"/>
      <c r="AU164" s="199"/>
      <c r="AV164" s="199"/>
      <c r="AW164" s="199"/>
      <c r="AX164" s="199"/>
      <c r="AY164" s="199"/>
      <c r="AZ164" s="199"/>
      <c r="BA164" s="199"/>
      <c r="BB164" s="199"/>
      <c r="BC164" s="199"/>
      <c r="BD164" s="199"/>
      <c r="BE164" s="199"/>
      <c r="BF164" s="199"/>
      <c r="BG164" s="199"/>
      <c r="BH164" s="199"/>
      <c r="BI164" s="199"/>
      <c r="BJ164" s="199"/>
      <c r="BK164" s="199"/>
      <c r="BL164" s="199"/>
      <c r="BM164" s="199"/>
      <c r="BN164" s="199"/>
      <c r="BO164" s="199"/>
      <c r="BP164" s="199"/>
      <c r="BQ164" s="199"/>
      <c r="BR164" s="199"/>
      <c r="BS164" s="199"/>
      <c r="BT164" s="199"/>
      <c r="BU164" s="199"/>
      <c r="BV164" s="199"/>
      <c r="BW164" s="199"/>
      <c r="BX164" s="199"/>
      <c r="BY164" s="199"/>
      <c r="BZ164" s="199"/>
      <c r="CA164" s="199"/>
      <c r="CB164" s="199"/>
      <c r="CC164" s="199"/>
      <c r="CD164" s="199"/>
      <c r="CE164" s="199"/>
      <c r="CF164" s="199"/>
      <c r="CG164" s="199"/>
      <c r="CH164" s="199"/>
      <c r="CI164" s="199"/>
      <c r="CJ164" s="199"/>
      <c r="CK164" s="199"/>
      <c r="CL164" s="199"/>
      <c r="CM164" s="199"/>
      <c r="CN164" s="199"/>
      <c r="CO164" s="199"/>
      <c r="CP164" s="199"/>
      <c r="CQ164" s="199"/>
      <c r="CR164" s="199"/>
      <c r="CS164" s="199"/>
      <c r="CT164" s="199"/>
      <c r="CU164" s="199"/>
      <c r="CV164" s="199"/>
      <c r="CW164" s="199"/>
      <c r="CX164" s="199"/>
      <c r="CY164" s="199"/>
      <c r="CZ164" s="199"/>
      <c r="DA164" s="199"/>
      <c r="DB164" s="199"/>
      <c r="DC164" s="199"/>
      <c r="DD164" s="199"/>
      <c r="DE164" s="199"/>
      <c r="DF164" s="199"/>
      <c r="DG164" s="199"/>
      <c r="DH164" s="199"/>
      <c r="DI164" s="199"/>
      <c r="DJ164" s="199"/>
      <c r="DK164" s="199"/>
      <c r="DL164" s="199"/>
      <c r="DM164" s="199"/>
      <c r="DN164" s="199"/>
      <c r="DO164" s="199"/>
      <c r="DP164" s="199"/>
      <c r="DQ164" s="199"/>
      <c r="DR164" s="199"/>
      <c r="DS164" s="199"/>
      <c r="DT164" s="199"/>
      <c r="DU164" s="199"/>
      <c r="DV164" s="199"/>
      <c r="DW164" s="199"/>
      <c r="DX164" s="199"/>
      <c r="DY164" s="199"/>
      <c r="DZ164" s="199"/>
      <c r="EA164" s="199"/>
      <c r="EB164" s="199"/>
      <c r="EC164" s="199"/>
      <c r="ED164" s="199"/>
      <c r="EE164" s="199"/>
      <c r="EF164" s="199"/>
      <c r="EG164" s="199"/>
      <c r="EH164" s="199"/>
      <c r="EI164" s="199"/>
      <c r="EJ164" s="199"/>
      <c r="EK164" s="199"/>
      <c r="EL164" s="199"/>
      <c r="EM164" s="199"/>
      <c r="EN164" s="199"/>
    </row>
    <row r="165" customFormat="false" ht="15" hidden="false" customHeight="true" outlineLevel="0" collapsed="false">
      <c r="A165" s="183" t="s">
        <v>264</v>
      </c>
      <c r="B165" s="184" t="s">
        <v>126</v>
      </c>
      <c r="C165" s="185" t="n">
        <v>40.14</v>
      </c>
      <c r="D165" s="185" t="n">
        <v>55.57</v>
      </c>
      <c r="E165" s="186" t="n">
        <v>0.39</v>
      </c>
      <c r="F165" s="187" t="n">
        <v>363.48</v>
      </c>
      <c r="G165" s="188" t="s">
        <v>103</v>
      </c>
      <c r="H165" s="189" t="s">
        <v>114</v>
      </c>
      <c r="I165" s="190" t="n">
        <v>11.2771</v>
      </c>
      <c r="J165" s="191" t="n">
        <v>0.247</v>
      </c>
      <c r="K165" s="192" t="n">
        <v>1.043</v>
      </c>
      <c r="L165" s="192" t="n">
        <v>0.163</v>
      </c>
      <c r="M165" s="192" t="n">
        <v>0.005</v>
      </c>
      <c r="N165" s="192" t="n">
        <v>0.057</v>
      </c>
      <c r="O165" s="192" t="n">
        <v>0.051</v>
      </c>
      <c r="P165" s="193" t="n">
        <v>1.566</v>
      </c>
      <c r="Q165" s="191" t="n">
        <v>0.274</v>
      </c>
      <c r="R165" s="192" t="n">
        <v>1.046</v>
      </c>
      <c r="S165" s="192" t="n">
        <v>0.164</v>
      </c>
      <c r="T165" s="192" t="n">
        <v>0.005</v>
      </c>
      <c r="U165" s="192" t="n">
        <v>0.057</v>
      </c>
      <c r="V165" s="192" t="n">
        <v>0.051</v>
      </c>
      <c r="W165" s="194" t="n">
        <v>1.597</v>
      </c>
      <c r="X165" s="191" t="n">
        <v>0.247</v>
      </c>
      <c r="Y165" s="192" t="n">
        <v>1.043</v>
      </c>
      <c r="Z165" s="192" t="n">
        <v>0.362</v>
      </c>
      <c r="AA165" s="192" t="n">
        <v>0.006</v>
      </c>
      <c r="AB165" s="192" t="n">
        <v>0.057</v>
      </c>
      <c r="AC165" s="195" t="n">
        <v>1.714</v>
      </c>
      <c r="AD165" s="196" t="n">
        <v>0.117</v>
      </c>
      <c r="AE165" s="197" t="n">
        <v>0.496</v>
      </c>
      <c r="AF165" s="198" t="n">
        <v>0.932</v>
      </c>
      <c r="AG165" s="90"/>
      <c r="AH165" s="90"/>
      <c r="AI165" s="90"/>
      <c r="AJ165" s="90"/>
      <c r="AK165" s="90"/>
      <c r="AL165" s="90"/>
      <c r="AM165" s="90"/>
      <c r="AN165" s="90"/>
      <c r="AO165" s="90"/>
      <c r="AP165" s="90"/>
      <c r="AQ165" s="199"/>
      <c r="AR165" s="199"/>
      <c r="AS165" s="199"/>
      <c r="AT165" s="199"/>
      <c r="AU165" s="199"/>
      <c r="AV165" s="199"/>
      <c r="AW165" s="199"/>
      <c r="AX165" s="199"/>
      <c r="AY165" s="199"/>
      <c r="AZ165" s="199"/>
      <c r="BA165" s="199"/>
      <c r="BB165" s="199"/>
      <c r="BC165" s="199"/>
      <c r="BD165" s="199"/>
      <c r="BE165" s="199"/>
      <c r="BF165" s="199"/>
      <c r="BG165" s="199"/>
      <c r="BH165" s="199"/>
      <c r="BI165" s="199"/>
      <c r="BJ165" s="199"/>
      <c r="BK165" s="199"/>
      <c r="BL165" s="199"/>
      <c r="BM165" s="199"/>
      <c r="BN165" s="199"/>
      <c r="BO165" s="199"/>
      <c r="BP165" s="199"/>
      <c r="BQ165" s="199"/>
      <c r="BR165" s="199"/>
      <c r="BS165" s="199"/>
      <c r="BT165" s="199"/>
      <c r="BU165" s="199"/>
      <c r="BV165" s="199"/>
      <c r="BW165" s="199"/>
      <c r="BX165" s="199"/>
      <c r="BY165" s="199"/>
      <c r="BZ165" s="199"/>
      <c r="CA165" s="199"/>
      <c r="CB165" s="199"/>
      <c r="CC165" s="199"/>
      <c r="CD165" s="199"/>
      <c r="CE165" s="199"/>
      <c r="CF165" s="199"/>
      <c r="CG165" s="199"/>
      <c r="CH165" s="199"/>
      <c r="CI165" s="199"/>
      <c r="CJ165" s="199"/>
      <c r="CK165" s="199"/>
      <c r="CL165" s="199"/>
      <c r="CM165" s="199"/>
      <c r="CN165" s="199"/>
      <c r="CO165" s="199"/>
      <c r="CP165" s="199"/>
      <c r="CQ165" s="199"/>
      <c r="CR165" s="199"/>
      <c r="CS165" s="199"/>
      <c r="CT165" s="199"/>
      <c r="CU165" s="199"/>
      <c r="CV165" s="199"/>
      <c r="CW165" s="199"/>
      <c r="CX165" s="199"/>
      <c r="CY165" s="199"/>
      <c r="CZ165" s="199"/>
      <c r="DA165" s="199"/>
      <c r="DB165" s="199"/>
      <c r="DC165" s="199"/>
      <c r="DD165" s="199"/>
      <c r="DE165" s="199"/>
      <c r="DF165" s="199"/>
      <c r="DG165" s="199"/>
      <c r="DH165" s="199"/>
      <c r="DI165" s="199"/>
      <c r="DJ165" s="199"/>
      <c r="DK165" s="199"/>
      <c r="DL165" s="199"/>
      <c r="DM165" s="199"/>
      <c r="DN165" s="199"/>
      <c r="DO165" s="199"/>
      <c r="DP165" s="199"/>
      <c r="DQ165" s="199"/>
      <c r="DR165" s="199"/>
      <c r="DS165" s="199"/>
      <c r="DT165" s="199"/>
      <c r="DU165" s="199"/>
      <c r="DV165" s="199"/>
      <c r="DW165" s="199"/>
      <c r="DX165" s="199"/>
      <c r="DY165" s="199"/>
      <c r="DZ165" s="199"/>
      <c r="EA165" s="199"/>
      <c r="EB165" s="199"/>
      <c r="EC165" s="199"/>
      <c r="ED165" s="199"/>
      <c r="EE165" s="199"/>
      <c r="EF165" s="199"/>
      <c r="EG165" s="199"/>
      <c r="EH165" s="199"/>
      <c r="EI165" s="199"/>
      <c r="EJ165" s="199"/>
      <c r="EK165" s="199"/>
      <c r="EL165" s="199"/>
      <c r="EM165" s="199"/>
      <c r="EN165" s="199"/>
    </row>
    <row r="166" customFormat="false" ht="15" hidden="false" customHeight="true" outlineLevel="0" collapsed="false">
      <c r="A166" s="183" t="s">
        <v>265</v>
      </c>
      <c r="B166" s="184" t="s">
        <v>121</v>
      </c>
      <c r="C166" s="185" t="n">
        <v>80.7</v>
      </c>
      <c r="D166" s="185" t="n">
        <v>83.08</v>
      </c>
      <c r="E166" s="186" t="n">
        <v>0.89</v>
      </c>
      <c r="F166" s="187" t="n">
        <v>41536.1</v>
      </c>
      <c r="G166" s="188" t="s">
        <v>106</v>
      </c>
      <c r="H166" s="189" t="s">
        <v>118</v>
      </c>
      <c r="I166" s="190" t="n">
        <v>47.4734</v>
      </c>
      <c r="J166" s="191" t="n">
        <v>0.693</v>
      </c>
      <c r="K166" s="192" t="n">
        <v>0.124</v>
      </c>
      <c r="L166" s="192" t="n">
        <v>0.245</v>
      </c>
      <c r="M166" s="192" t="n">
        <v>0.459</v>
      </c>
      <c r="N166" s="192" t="n">
        <v>0.05</v>
      </c>
      <c r="O166" s="192" t="n">
        <v>1.47</v>
      </c>
      <c r="P166" s="193" t="n">
        <v>3.041</v>
      </c>
      <c r="Q166" s="191" t="n">
        <v>0.71</v>
      </c>
      <c r="R166" s="192" t="n">
        <v>0.158</v>
      </c>
      <c r="S166" s="192" t="n">
        <v>0.293</v>
      </c>
      <c r="T166" s="192" t="n">
        <v>0.451</v>
      </c>
      <c r="U166" s="192" t="n">
        <v>0.05</v>
      </c>
      <c r="V166" s="192" t="n">
        <v>1.821</v>
      </c>
      <c r="W166" s="194" t="n">
        <v>3.483</v>
      </c>
      <c r="X166" s="191" t="n">
        <v>0.693</v>
      </c>
      <c r="Y166" s="192" t="n">
        <v>0.124</v>
      </c>
      <c r="Z166" s="192" t="n">
        <v>0.424</v>
      </c>
      <c r="AA166" s="192" t="n">
        <v>0.06</v>
      </c>
      <c r="AB166" s="192" t="n">
        <v>0.05</v>
      </c>
      <c r="AC166" s="195" t="n">
        <v>1.351</v>
      </c>
      <c r="AD166" s="196" t="n">
        <v>-2.132</v>
      </c>
      <c r="AE166" s="197" t="n">
        <v>1.082</v>
      </c>
      <c r="AF166" s="198" t="n">
        <v>2.578</v>
      </c>
      <c r="AG166" s="90"/>
      <c r="AH166" s="90"/>
      <c r="AI166" s="90"/>
      <c r="AJ166" s="90"/>
      <c r="AK166" s="90"/>
      <c r="AL166" s="90"/>
      <c r="AM166" s="90"/>
      <c r="AN166" s="90"/>
      <c r="AO166" s="90"/>
      <c r="AP166" s="90"/>
      <c r="AQ166" s="199"/>
      <c r="AR166" s="199"/>
      <c r="AS166" s="199"/>
      <c r="AT166" s="199"/>
      <c r="AU166" s="199"/>
      <c r="AV166" s="199"/>
      <c r="AW166" s="199"/>
      <c r="AX166" s="199"/>
      <c r="AY166" s="199"/>
      <c r="AZ166" s="199"/>
      <c r="BA166" s="199"/>
      <c r="BB166" s="199"/>
      <c r="BC166" s="199"/>
      <c r="BD166" s="199"/>
      <c r="BE166" s="199"/>
      <c r="BF166" s="199"/>
      <c r="BG166" s="199"/>
      <c r="BH166" s="199"/>
      <c r="BI166" s="199"/>
      <c r="BJ166" s="199"/>
      <c r="BK166" s="199"/>
      <c r="BL166" s="199"/>
      <c r="BM166" s="199"/>
      <c r="BN166" s="199"/>
      <c r="BO166" s="199"/>
      <c r="BP166" s="199"/>
      <c r="BQ166" s="199"/>
      <c r="BR166" s="199"/>
      <c r="BS166" s="199"/>
      <c r="BT166" s="199"/>
      <c r="BU166" s="199"/>
      <c r="BV166" s="199"/>
      <c r="BW166" s="199"/>
      <c r="BX166" s="199"/>
      <c r="BY166" s="199"/>
      <c r="BZ166" s="199"/>
      <c r="CA166" s="199"/>
      <c r="CB166" s="199"/>
      <c r="CC166" s="199"/>
      <c r="CD166" s="199"/>
      <c r="CE166" s="199"/>
      <c r="CF166" s="199"/>
      <c r="CG166" s="199"/>
      <c r="CH166" s="199"/>
      <c r="CI166" s="199"/>
      <c r="CJ166" s="199"/>
      <c r="CK166" s="199"/>
      <c r="CL166" s="199"/>
      <c r="CM166" s="199"/>
      <c r="CN166" s="199"/>
      <c r="CO166" s="199"/>
      <c r="CP166" s="199"/>
      <c r="CQ166" s="199"/>
      <c r="CR166" s="199"/>
      <c r="CS166" s="199"/>
      <c r="CT166" s="199"/>
      <c r="CU166" s="199"/>
      <c r="CV166" s="199"/>
      <c r="CW166" s="199"/>
      <c r="CX166" s="199"/>
      <c r="CY166" s="199"/>
      <c r="CZ166" s="199"/>
      <c r="DA166" s="199"/>
      <c r="DB166" s="199"/>
      <c r="DC166" s="199"/>
      <c r="DD166" s="199"/>
      <c r="DE166" s="199"/>
      <c r="DF166" s="199"/>
      <c r="DG166" s="199"/>
      <c r="DH166" s="199"/>
      <c r="DI166" s="199"/>
      <c r="DJ166" s="199"/>
      <c r="DK166" s="199"/>
      <c r="DL166" s="199"/>
      <c r="DM166" s="199"/>
      <c r="DN166" s="199"/>
      <c r="DO166" s="199"/>
      <c r="DP166" s="199"/>
      <c r="DQ166" s="199"/>
      <c r="DR166" s="199"/>
      <c r="DS166" s="199"/>
      <c r="DT166" s="199"/>
      <c r="DU166" s="199"/>
      <c r="DV166" s="199"/>
      <c r="DW166" s="199"/>
      <c r="DX166" s="199"/>
      <c r="DY166" s="199"/>
      <c r="DZ166" s="199"/>
      <c r="EA166" s="199"/>
      <c r="EB166" s="199"/>
      <c r="EC166" s="199"/>
      <c r="ED166" s="199"/>
      <c r="EE166" s="199"/>
      <c r="EF166" s="199"/>
      <c r="EG166" s="199"/>
      <c r="EH166" s="199"/>
      <c r="EI166" s="199"/>
      <c r="EJ166" s="199"/>
      <c r="EK166" s="199"/>
      <c r="EL166" s="199"/>
      <c r="EM166" s="199"/>
      <c r="EN166" s="199"/>
    </row>
    <row r="167" customFormat="false" ht="15" hidden="false" customHeight="true" outlineLevel="0" collapsed="false">
      <c r="A167" s="183" t="s">
        <v>266</v>
      </c>
      <c r="B167" s="184" t="s">
        <v>121</v>
      </c>
      <c r="C167" s="185" t="n">
        <v>67.43</v>
      </c>
      <c r="D167" s="185" t="n">
        <v>76.61</v>
      </c>
      <c r="E167" s="186" t="n">
        <v>0.78</v>
      </c>
      <c r="F167" s="187"/>
      <c r="G167" s="188" t="s">
        <v>104</v>
      </c>
      <c r="H167" s="189" t="s">
        <v>114</v>
      </c>
      <c r="I167" s="190" t="n">
        <v>21.9493</v>
      </c>
      <c r="J167" s="191" t="n">
        <v>0.244</v>
      </c>
      <c r="K167" s="192" t="n">
        <v>0.002</v>
      </c>
      <c r="L167" s="192" t="n">
        <v>0.098</v>
      </c>
      <c r="M167" s="192" t="n">
        <v>0.152</v>
      </c>
      <c r="N167" s="192" t="n">
        <v>0.049</v>
      </c>
      <c r="O167" s="192" t="n">
        <v>0.3</v>
      </c>
      <c r="P167" s="193" t="n">
        <v>0.846</v>
      </c>
      <c r="Q167" s="191" t="n">
        <v>0.336</v>
      </c>
      <c r="R167" s="192" t="n">
        <v>0.008</v>
      </c>
      <c r="S167" s="192" t="n">
        <v>0.14</v>
      </c>
      <c r="T167" s="192" t="n">
        <v>0.161</v>
      </c>
      <c r="U167" s="192" t="n">
        <v>0.049</v>
      </c>
      <c r="V167" s="192" t="n">
        <v>0.502</v>
      </c>
      <c r="W167" s="194" t="n">
        <v>1.196</v>
      </c>
      <c r="X167" s="191" t="n">
        <v>0.244</v>
      </c>
      <c r="Y167" s="192" t="n">
        <v>0.02</v>
      </c>
      <c r="Z167" s="192" t="n">
        <v>0.043</v>
      </c>
      <c r="AA167" s="192" t="n">
        <v>0.066</v>
      </c>
      <c r="AB167" s="192" t="n">
        <v>0.049</v>
      </c>
      <c r="AC167" s="195" t="n">
        <v>0.422</v>
      </c>
      <c r="AD167" s="196" t="n">
        <v>-0.774</v>
      </c>
      <c r="AE167" s="197" t="n">
        <v>0.372</v>
      </c>
      <c r="AF167" s="198" t="n">
        <v>2.834</v>
      </c>
      <c r="AG167" s="90"/>
      <c r="AH167" s="90"/>
      <c r="AI167" s="90"/>
      <c r="AJ167" s="90"/>
      <c r="AK167" s="90"/>
      <c r="AL167" s="90"/>
      <c r="AM167" s="90"/>
      <c r="AN167" s="90"/>
      <c r="AO167" s="90"/>
      <c r="AP167" s="90"/>
      <c r="AQ167" s="199"/>
      <c r="AR167" s="199"/>
      <c r="AS167" s="199"/>
      <c r="AT167" s="199"/>
      <c r="AU167" s="199"/>
      <c r="AV167" s="199"/>
      <c r="AW167" s="199"/>
      <c r="AX167" s="199"/>
      <c r="AY167" s="199"/>
      <c r="AZ167" s="199"/>
      <c r="BA167" s="199"/>
      <c r="BB167" s="199"/>
      <c r="BC167" s="199"/>
      <c r="BD167" s="199"/>
      <c r="BE167" s="199"/>
      <c r="BF167" s="199"/>
      <c r="BG167" s="199"/>
      <c r="BH167" s="199"/>
      <c r="BI167" s="199"/>
      <c r="BJ167" s="199"/>
      <c r="BK167" s="199"/>
      <c r="BL167" s="199"/>
      <c r="BM167" s="199"/>
      <c r="BN167" s="199"/>
      <c r="BO167" s="199"/>
      <c r="BP167" s="199"/>
      <c r="BQ167" s="199"/>
      <c r="BR167" s="199"/>
      <c r="BS167" s="199"/>
      <c r="BT167" s="199"/>
      <c r="BU167" s="199"/>
      <c r="BV167" s="199"/>
      <c r="BW167" s="199"/>
      <c r="BX167" s="199"/>
      <c r="BY167" s="199"/>
      <c r="BZ167" s="199"/>
      <c r="CA167" s="199"/>
      <c r="CB167" s="199"/>
      <c r="CC167" s="199"/>
      <c r="CD167" s="199"/>
      <c r="CE167" s="199"/>
      <c r="CF167" s="199"/>
      <c r="CG167" s="199"/>
      <c r="CH167" s="199"/>
      <c r="CI167" s="199"/>
      <c r="CJ167" s="199"/>
      <c r="CK167" s="199"/>
      <c r="CL167" s="199"/>
      <c r="CM167" s="199"/>
      <c r="CN167" s="199"/>
      <c r="CO167" s="199"/>
      <c r="CP167" s="199"/>
      <c r="CQ167" s="199"/>
      <c r="CR167" s="199"/>
      <c r="CS167" s="199"/>
      <c r="CT167" s="199"/>
      <c r="CU167" s="199"/>
      <c r="CV167" s="199"/>
      <c r="CW167" s="199"/>
      <c r="CX167" s="199"/>
      <c r="CY167" s="199"/>
      <c r="CZ167" s="199"/>
      <c r="DA167" s="199"/>
      <c r="DB167" s="199"/>
      <c r="DC167" s="199"/>
      <c r="DD167" s="199"/>
      <c r="DE167" s="199"/>
      <c r="DF167" s="199"/>
      <c r="DG167" s="199"/>
      <c r="DH167" s="199"/>
      <c r="DI167" s="199"/>
      <c r="DJ167" s="199"/>
      <c r="DK167" s="199"/>
      <c r="DL167" s="199"/>
      <c r="DM167" s="199"/>
      <c r="DN167" s="199"/>
      <c r="DO167" s="199"/>
      <c r="DP167" s="199"/>
      <c r="DQ167" s="199"/>
      <c r="DR167" s="199"/>
      <c r="DS167" s="199"/>
      <c r="DT167" s="199"/>
      <c r="DU167" s="199"/>
      <c r="DV167" s="199"/>
      <c r="DW167" s="199"/>
      <c r="DX167" s="199"/>
      <c r="DY167" s="199"/>
      <c r="DZ167" s="199"/>
      <c r="EA167" s="199"/>
      <c r="EB167" s="199"/>
      <c r="EC167" s="199"/>
      <c r="ED167" s="199"/>
      <c r="EE167" s="199"/>
      <c r="EF167" s="199"/>
      <c r="EG167" s="199"/>
      <c r="EH167" s="199"/>
      <c r="EI167" s="199"/>
      <c r="EJ167" s="199"/>
      <c r="EK167" s="199"/>
      <c r="EL167" s="199"/>
      <c r="EM167" s="199"/>
      <c r="EN167" s="199"/>
    </row>
    <row r="168" customFormat="false" ht="15" hidden="false" customHeight="true" outlineLevel="0" collapsed="false">
      <c r="A168" s="183" t="s">
        <v>267</v>
      </c>
      <c r="B168" s="184" t="s">
        <v>126</v>
      </c>
      <c r="C168" s="185"/>
      <c r="D168" s="185" t="n">
        <v>73.44</v>
      </c>
      <c r="E168" s="186" t="n">
        <v>0.72</v>
      </c>
      <c r="F168" s="187"/>
      <c r="G168" s="188" t="s">
        <v>107</v>
      </c>
      <c r="H168" s="189" t="s">
        <v>114</v>
      </c>
      <c r="I168" s="190" t="n">
        <v>5.49496</v>
      </c>
      <c r="J168" s="191" t="n">
        <v>0.05</v>
      </c>
      <c r="K168" s="192" t="n">
        <v>0.023</v>
      </c>
      <c r="L168" s="192" t="n">
        <v>0</v>
      </c>
      <c r="M168" s="192" t="n">
        <v>0.005</v>
      </c>
      <c r="N168" s="192" t="n">
        <v>0</v>
      </c>
      <c r="O168" s="192" t="n">
        <v>0.298</v>
      </c>
      <c r="P168" s="193" t="n">
        <v>0.376</v>
      </c>
      <c r="Q168" s="191" t="n">
        <v>0.233</v>
      </c>
      <c r="R168" s="192" t="n">
        <v>0.094</v>
      </c>
      <c r="S168" s="192" t="n">
        <v>0.019</v>
      </c>
      <c r="T168" s="192" t="n">
        <v>0.019</v>
      </c>
      <c r="U168" s="192" t="n">
        <v>0</v>
      </c>
      <c r="V168" s="192" t="n">
        <v>0.718</v>
      </c>
      <c r="W168" s="194" t="n">
        <v>1.083</v>
      </c>
      <c r="X168" s="191" t="n">
        <v>0.05</v>
      </c>
      <c r="Y168" s="192" t="n">
        <v>0.023</v>
      </c>
      <c r="Z168" s="192" t="n">
        <v>0.003</v>
      </c>
      <c r="AA168" s="192" t="n">
        <v>0.005</v>
      </c>
      <c r="AB168" s="192" t="n">
        <v>0</v>
      </c>
      <c r="AC168" s="195" t="n">
        <v>0.082</v>
      </c>
      <c r="AD168" s="196" t="n">
        <v>-1.001</v>
      </c>
      <c r="AE168" s="197" t="n">
        <v>0.337</v>
      </c>
      <c r="AF168" s="198" t="n">
        <v>13.207</v>
      </c>
      <c r="AG168" s="90"/>
      <c r="AH168" s="90"/>
      <c r="AI168" s="90"/>
      <c r="AJ168" s="90"/>
      <c r="AK168" s="90"/>
      <c r="AL168" s="90"/>
      <c r="AM168" s="90"/>
      <c r="AN168" s="90"/>
      <c r="AO168" s="90"/>
      <c r="AP168" s="90"/>
      <c r="AQ168" s="199"/>
      <c r="AR168" s="199"/>
      <c r="AS168" s="199"/>
      <c r="AT168" s="199"/>
      <c r="AU168" s="199"/>
      <c r="AV168" s="199"/>
      <c r="AW168" s="199"/>
      <c r="AX168" s="199"/>
      <c r="AY168" s="199"/>
      <c r="AZ168" s="199"/>
      <c r="BA168" s="199"/>
      <c r="BB168" s="199"/>
      <c r="BC168" s="199"/>
      <c r="BD168" s="199"/>
      <c r="BE168" s="199"/>
      <c r="BF168" s="199"/>
      <c r="BG168" s="199"/>
      <c r="BH168" s="199"/>
      <c r="BI168" s="199"/>
      <c r="BJ168" s="199"/>
      <c r="BK168" s="199"/>
      <c r="BL168" s="199"/>
      <c r="BM168" s="199"/>
      <c r="BN168" s="199"/>
      <c r="BO168" s="199"/>
      <c r="BP168" s="199"/>
      <c r="BQ168" s="199"/>
      <c r="BR168" s="199"/>
      <c r="BS168" s="199"/>
      <c r="BT168" s="199"/>
      <c r="BU168" s="199"/>
      <c r="BV168" s="199"/>
      <c r="BW168" s="199"/>
      <c r="BX168" s="199"/>
      <c r="BY168" s="199"/>
      <c r="BZ168" s="199"/>
      <c r="CA168" s="199"/>
      <c r="CB168" s="199"/>
      <c r="CC168" s="199"/>
      <c r="CD168" s="199"/>
      <c r="CE168" s="199"/>
      <c r="CF168" s="199"/>
      <c r="CG168" s="199"/>
      <c r="CH168" s="199"/>
      <c r="CI168" s="199"/>
      <c r="CJ168" s="199"/>
      <c r="CK168" s="199"/>
      <c r="CL168" s="199"/>
      <c r="CM168" s="199"/>
      <c r="CN168" s="199"/>
      <c r="CO168" s="199"/>
      <c r="CP168" s="199"/>
      <c r="CQ168" s="199"/>
      <c r="CR168" s="199"/>
      <c r="CS168" s="199"/>
      <c r="CT168" s="199"/>
      <c r="CU168" s="199"/>
      <c r="CV168" s="199"/>
      <c r="CW168" s="199"/>
      <c r="CX168" s="199"/>
      <c r="CY168" s="199"/>
      <c r="CZ168" s="199"/>
      <c r="DA168" s="199"/>
      <c r="DB168" s="199"/>
      <c r="DC168" s="199"/>
      <c r="DD168" s="199"/>
      <c r="DE168" s="199"/>
      <c r="DF168" s="199"/>
      <c r="DG168" s="199"/>
      <c r="DH168" s="199"/>
      <c r="DI168" s="199"/>
      <c r="DJ168" s="199"/>
      <c r="DK168" s="199"/>
      <c r="DL168" s="199"/>
      <c r="DM168" s="199"/>
      <c r="DN168" s="199"/>
      <c r="DO168" s="199"/>
      <c r="DP168" s="199"/>
      <c r="DQ168" s="199"/>
      <c r="DR168" s="199"/>
      <c r="DS168" s="199"/>
      <c r="DT168" s="199"/>
      <c r="DU168" s="199"/>
      <c r="DV168" s="199"/>
      <c r="DW168" s="199"/>
      <c r="DX168" s="199"/>
      <c r="DY168" s="199"/>
      <c r="DZ168" s="199"/>
      <c r="EA168" s="199"/>
      <c r="EB168" s="199"/>
      <c r="EC168" s="199"/>
      <c r="ED168" s="199"/>
      <c r="EE168" s="199"/>
      <c r="EF168" s="199"/>
      <c r="EG168" s="199"/>
      <c r="EH168" s="199"/>
      <c r="EI168" s="199"/>
      <c r="EJ168" s="199"/>
      <c r="EK168" s="199"/>
      <c r="EL168" s="199"/>
      <c r="EM168" s="199"/>
      <c r="EN168" s="199"/>
    </row>
    <row r="169" customFormat="false" ht="15" hidden="false" customHeight="true" outlineLevel="0" collapsed="false">
      <c r="A169" s="183" t="s">
        <v>268</v>
      </c>
      <c r="B169" s="184" t="s">
        <v>121</v>
      </c>
      <c r="C169" s="185" t="n">
        <v>49.91</v>
      </c>
      <c r="D169" s="185" t="n">
        <v>65.58</v>
      </c>
      <c r="E169" s="186" t="n">
        <v>0.52</v>
      </c>
      <c r="F169" s="187" t="n">
        <v>2749.49</v>
      </c>
      <c r="G169" s="188" t="s">
        <v>103</v>
      </c>
      <c r="H169" s="189" t="s">
        <v>114</v>
      </c>
      <c r="I169" s="190" t="n">
        <v>49.3582</v>
      </c>
      <c r="J169" s="191" t="n">
        <v>0.42</v>
      </c>
      <c r="K169" s="192" t="n">
        <v>0.837</v>
      </c>
      <c r="L169" s="192" t="n">
        <v>0.139</v>
      </c>
      <c r="M169" s="192" t="n">
        <v>0.001</v>
      </c>
      <c r="N169" s="192" t="n">
        <v>0.04</v>
      </c>
      <c r="O169" s="192" t="n">
        <v>0.107</v>
      </c>
      <c r="P169" s="193" t="n">
        <v>1.543</v>
      </c>
      <c r="Q169" s="191" t="n">
        <v>0.31</v>
      </c>
      <c r="R169" s="192" t="n">
        <v>0.804</v>
      </c>
      <c r="S169" s="192" t="n">
        <v>0.144</v>
      </c>
      <c r="T169" s="192" t="n">
        <v>0.001</v>
      </c>
      <c r="U169" s="192" t="n">
        <v>0.04</v>
      </c>
      <c r="V169" s="192" t="n">
        <v>0.152</v>
      </c>
      <c r="W169" s="194" t="n">
        <v>1.45</v>
      </c>
      <c r="X169" s="191" t="n">
        <v>0.42</v>
      </c>
      <c r="Y169" s="192" t="n">
        <v>0.837</v>
      </c>
      <c r="Z169" s="192" t="n">
        <v>0.21</v>
      </c>
      <c r="AA169" s="192" t="n">
        <v>0.022</v>
      </c>
      <c r="AB169" s="192" t="n">
        <v>0.04</v>
      </c>
      <c r="AC169" s="195" t="n">
        <v>1.528</v>
      </c>
      <c r="AD169" s="196" t="n">
        <v>0.0780000000000001</v>
      </c>
      <c r="AE169" s="197" t="n">
        <v>0.451</v>
      </c>
      <c r="AF169" s="198" t="n">
        <v>0.949</v>
      </c>
      <c r="AG169" s="90"/>
      <c r="AH169" s="90"/>
      <c r="AI169" s="90"/>
      <c r="AJ169" s="90"/>
      <c r="AK169" s="90"/>
      <c r="AL169" s="90"/>
      <c r="AM169" s="90"/>
      <c r="AN169" s="90"/>
      <c r="AO169" s="90"/>
      <c r="AP169" s="90"/>
      <c r="AQ169" s="199"/>
      <c r="AR169" s="199"/>
    </row>
    <row r="170" customFormat="false" ht="15" hidden="false" customHeight="true" outlineLevel="0" collapsed="false">
      <c r="A170" s="183" t="s">
        <v>269</v>
      </c>
      <c r="B170" s="184" t="s">
        <v>121</v>
      </c>
      <c r="C170" s="185" t="n">
        <v>70.01</v>
      </c>
      <c r="D170" s="185" t="n">
        <v>70.29</v>
      </c>
      <c r="E170" s="186" t="n">
        <v>0.7</v>
      </c>
      <c r="F170" s="187" t="n">
        <v>15115.3</v>
      </c>
      <c r="G170" s="188" t="s">
        <v>110</v>
      </c>
      <c r="H170" s="189" t="s">
        <v>116</v>
      </c>
      <c r="I170" s="190" t="n">
        <v>0.628785</v>
      </c>
      <c r="J170" s="191" t="n">
        <v>0.227</v>
      </c>
      <c r="K170" s="192" t="n">
        <v>0.032</v>
      </c>
      <c r="L170" s="192" t="n">
        <v>0.641</v>
      </c>
      <c r="M170" s="192" t="n">
        <v>0.1</v>
      </c>
      <c r="N170" s="192" t="n">
        <v>0.08</v>
      </c>
      <c r="O170" s="192" t="n">
        <v>2.154</v>
      </c>
      <c r="P170" s="193" t="n">
        <v>3.233</v>
      </c>
      <c r="Q170" s="191" t="n">
        <v>0.358</v>
      </c>
      <c r="R170" s="192" t="n">
        <v>0.041</v>
      </c>
      <c r="S170" s="192" t="n">
        <v>0.301</v>
      </c>
      <c r="T170" s="192" t="n">
        <v>0.078</v>
      </c>
      <c r="U170" s="192" t="n">
        <v>0.08</v>
      </c>
      <c r="V170" s="192" t="n">
        <v>2.652</v>
      </c>
      <c r="W170" s="194" t="n">
        <v>3.511</v>
      </c>
      <c r="X170" s="191" t="n">
        <v>0.227</v>
      </c>
      <c r="Y170" s="192" t="n">
        <v>0.032</v>
      </c>
      <c r="Z170" s="192" t="n">
        <v>68.619</v>
      </c>
      <c r="AA170" s="192" t="n">
        <v>6.27</v>
      </c>
      <c r="AB170" s="192" t="n">
        <v>0.08</v>
      </c>
      <c r="AC170" s="195" t="n">
        <v>75.228</v>
      </c>
      <c r="AD170" s="196" t="n">
        <v>71.717</v>
      </c>
      <c r="AE170" s="197" t="n">
        <v>1.091</v>
      </c>
      <c r="AF170" s="198" t="n">
        <v>0.047</v>
      </c>
      <c r="AG170" s="90"/>
      <c r="AH170" s="90"/>
      <c r="AI170" s="90"/>
      <c r="AJ170" s="90"/>
      <c r="AK170" s="90"/>
      <c r="AL170" s="90"/>
      <c r="AM170" s="90"/>
      <c r="AN170" s="90"/>
      <c r="AO170" s="90"/>
      <c r="AP170" s="90"/>
      <c r="AQ170" s="199"/>
      <c r="AR170" s="199"/>
      <c r="AS170" s="199"/>
      <c r="AT170" s="199"/>
      <c r="AU170" s="199"/>
      <c r="AV170" s="199"/>
      <c r="AW170" s="199"/>
      <c r="AX170" s="199"/>
      <c r="AY170" s="199"/>
      <c r="AZ170" s="199"/>
      <c r="BA170" s="199"/>
      <c r="BB170" s="199"/>
      <c r="BC170" s="199"/>
      <c r="BD170" s="199"/>
      <c r="BE170" s="199"/>
      <c r="BF170" s="199"/>
      <c r="BG170" s="199"/>
      <c r="BH170" s="199"/>
      <c r="BI170" s="199"/>
      <c r="BJ170" s="199"/>
      <c r="BK170" s="199"/>
      <c r="BL170" s="199"/>
      <c r="BM170" s="199"/>
      <c r="BN170" s="199"/>
      <c r="BO170" s="199"/>
      <c r="BP170" s="199"/>
      <c r="BQ170" s="199"/>
      <c r="BR170" s="199"/>
      <c r="BS170" s="199"/>
      <c r="BT170" s="199"/>
      <c r="BU170" s="199"/>
      <c r="BV170" s="199"/>
      <c r="BW170" s="199"/>
      <c r="BX170" s="199"/>
      <c r="BY170" s="199"/>
      <c r="BZ170" s="199"/>
      <c r="CA170" s="199"/>
      <c r="CB170" s="199"/>
      <c r="CC170" s="199"/>
      <c r="CD170" s="199"/>
      <c r="CE170" s="199"/>
      <c r="CF170" s="199"/>
      <c r="CG170" s="199"/>
      <c r="CH170" s="199"/>
      <c r="CI170" s="199"/>
      <c r="CJ170" s="199"/>
      <c r="CK170" s="199"/>
      <c r="CL170" s="199"/>
      <c r="CM170" s="199"/>
      <c r="CN170" s="199"/>
      <c r="CO170" s="199"/>
      <c r="CP170" s="199"/>
      <c r="CQ170" s="199"/>
      <c r="CR170" s="199"/>
      <c r="CS170" s="199"/>
      <c r="CT170" s="199"/>
      <c r="CU170" s="199"/>
      <c r="CV170" s="199"/>
      <c r="CW170" s="199"/>
      <c r="CX170" s="199"/>
      <c r="CY170" s="199"/>
      <c r="CZ170" s="199"/>
      <c r="DA170" s="199"/>
      <c r="DB170" s="199"/>
      <c r="DC170" s="199"/>
      <c r="DD170" s="199"/>
      <c r="DE170" s="199"/>
      <c r="DF170" s="199"/>
      <c r="DG170" s="199"/>
      <c r="DH170" s="199"/>
      <c r="DI170" s="199"/>
      <c r="DJ170" s="199"/>
      <c r="DK170" s="199"/>
      <c r="DL170" s="199"/>
      <c r="DM170" s="199"/>
      <c r="DN170" s="199"/>
      <c r="DO170" s="199"/>
      <c r="DP170" s="199"/>
      <c r="DQ170" s="199"/>
      <c r="DR170" s="199"/>
      <c r="DS170" s="199"/>
      <c r="DT170" s="199"/>
      <c r="DU170" s="199"/>
      <c r="DV170" s="199"/>
      <c r="DW170" s="199"/>
      <c r="DX170" s="199"/>
      <c r="DY170" s="199"/>
      <c r="DZ170" s="199"/>
      <c r="EA170" s="199"/>
      <c r="EB170" s="199"/>
      <c r="EC170" s="199"/>
      <c r="ED170" s="199"/>
      <c r="EE170" s="199"/>
      <c r="EF170" s="199"/>
      <c r="EG170" s="199"/>
      <c r="EH170" s="199"/>
      <c r="EI170" s="199"/>
      <c r="EJ170" s="199"/>
      <c r="EK170" s="199"/>
      <c r="EL170" s="199"/>
      <c r="EM170" s="199"/>
      <c r="EN170" s="199"/>
    </row>
    <row r="171" customFormat="false" ht="15" hidden="false" customHeight="true" outlineLevel="0" collapsed="false">
      <c r="A171" s="183" t="s">
        <v>270</v>
      </c>
      <c r="B171" s="184" t="s">
        <v>121</v>
      </c>
      <c r="C171" s="185" t="n">
        <v>85.7</v>
      </c>
      <c r="D171" s="185" t="n">
        <v>83.11</v>
      </c>
      <c r="E171" s="186" t="n">
        <v>0.94</v>
      </c>
      <c r="F171" s="187" t="n">
        <v>55243</v>
      </c>
      <c r="G171" s="188" t="s">
        <v>106</v>
      </c>
      <c r="H171" s="189" t="s">
        <v>118</v>
      </c>
      <c r="I171" s="190" t="n">
        <v>10.6737</v>
      </c>
      <c r="J171" s="191" t="n">
        <v>0.668</v>
      </c>
      <c r="K171" s="192" t="n">
        <v>0.105</v>
      </c>
      <c r="L171" s="192" t="n">
        <v>4.977</v>
      </c>
      <c r="M171" s="192" t="n">
        <v>0.044</v>
      </c>
      <c r="N171" s="192" t="n">
        <v>0.255</v>
      </c>
      <c r="O171" s="192" t="n">
        <v>1.142</v>
      </c>
      <c r="P171" s="193" t="n">
        <v>7.19</v>
      </c>
      <c r="Q171" s="191" t="n">
        <v>0.979</v>
      </c>
      <c r="R171" s="192" t="n">
        <v>0.315</v>
      </c>
      <c r="S171" s="192" t="n">
        <v>1.602</v>
      </c>
      <c r="T171" s="192" t="n">
        <v>0.091</v>
      </c>
      <c r="U171" s="192" t="n">
        <v>0.255</v>
      </c>
      <c r="V171" s="192" t="n">
        <v>2.533</v>
      </c>
      <c r="W171" s="194" t="n">
        <v>5.775</v>
      </c>
      <c r="X171" s="191" t="n">
        <v>0.668</v>
      </c>
      <c r="Y171" s="192" t="n">
        <v>0.105</v>
      </c>
      <c r="Z171" s="192" t="n">
        <v>5.617</v>
      </c>
      <c r="AA171" s="192" t="n">
        <v>1.958</v>
      </c>
      <c r="AB171" s="192" t="n">
        <v>0.255</v>
      </c>
      <c r="AC171" s="195" t="n">
        <v>8.602</v>
      </c>
      <c r="AD171" s="196" t="n">
        <v>2.827</v>
      </c>
      <c r="AE171" s="197" t="n">
        <v>1.795</v>
      </c>
      <c r="AF171" s="198" t="n">
        <v>0.671</v>
      </c>
      <c r="AG171" s="90"/>
      <c r="AH171" s="90"/>
      <c r="AI171" s="90"/>
      <c r="AJ171" s="90"/>
      <c r="AK171" s="90"/>
      <c r="AL171" s="90"/>
      <c r="AM171" s="90"/>
      <c r="AN171" s="90"/>
      <c r="AO171" s="90"/>
      <c r="AP171" s="90"/>
      <c r="AQ171" s="199"/>
      <c r="AR171" s="199"/>
      <c r="AS171" s="199"/>
      <c r="AT171" s="199"/>
      <c r="AU171" s="199"/>
      <c r="AV171" s="199"/>
      <c r="AW171" s="199"/>
      <c r="AX171" s="199"/>
      <c r="AY171" s="199"/>
      <c r="AZ171" s="199"/>
      <c r="BA171" s="199"/>
      <c r="BB171" s="199"/>
      <c r="BC171" s="199"/>
      <c r="BD171" s="199"/>
      <c r="BE171" s="199"/>
      <c r="BF171" s="199"/>
      <c r="BG171" s="199"/>
      <c r="BH171" s="199"/>
      <c r="BI171" s="199"/>
      <c r="BJ171" s="199"/>
      <c r="BK171" s="199"/>
      <c r="BL171" s="199"/>
      <c r="BM171" s="199"/>
      <c r="BN171" s="199"/>
      <c r="BO171" s="199"/>
      <c r="BP171" s="199"/>
      <c r="BQ171" s="199"/>
      <c r="BR171" s="199"/>
      <c r="BS171" s="199"/>
      <c r="BT171" s="199"/>
      <c r="BU171" s="199"/>
      <c r="BV171" s="199"/>
      <c r="BW171" s="199"/>
      <c r="BX171" s="199"/>
      <c r="BY171" s="199"/>
      <c r="BZ171" s="199"/>
      <c r="CA171" s="199"/>
      <c r="CB171" s="199"/>
      <c r="CC171" s="199"/>
      <c r="CD171" s="199"/>
      <c r="CE171" s="199"/>
      <c r="CF171" s="199"/>
      <c r="CG171" s="199"/>
      <c r="CH171" s="199"/>
      <c r="CI171" s="199"/>
      <c r="CJ171" s="199"/>
      <c r="CK171" s="199"/>
      <c r="CL171" s="199"/>
      <c r="CM171" s="199"/>
      <c r="CN171" s="199"/>
      <c r="CO171" s="199"/>
      <c r="CP171" s="199"/>
      <c r="CQ171" s="199"/>
      <c r="CR171" s="199"/>
      <c r="CS171" s="199"/>
      <c r="CT171" s="199"/>
      <c r="CU171" s="199"/>
      <c r="CV171" s="199"/>
      <c r="CW171" s="199"/>
      <c r="CX171" s="199"/>
      <c r="CY171" s="199"/>
      <c r="CZ171" s="199"/>
      <c r="DA171" s="199"/>
      <c r="DB171" s="199"/>
      <c r="DC171" s="199"/>
      <c r="DD171" s="199"/>
      <c r="DE171" s="199"/>
      <c r="DF171" s="199"/>
      <c r="DG171" s="199"/>
      <c r="DH171" s="199"/>
      <c r="DI171" s="199"/>
      <c r="DJ171" s="199"/>
      <c r="DK171" s="199"/>
      <c r="DL171" s="199"/>
      <c r="DM171" s="199"/>
      <c r="DN171" s="199"/>
      <c r="DO171" s="199"/>
      <c r="DP171" s="199"/>
      <c r="DQ171" s="199"/>
      <c r="DR171" s="199"/>
      <c r="DS171" s="199"/>
      <c r="DT171" s="199"/>
      <c r="DU171" s="199"/>
      <c r="DV171" s="199"/>
      <c r="DW171" s="199"/>
      <c r="DX171" s="199"/>
      <c r="DY171" s="199"/>
      <c r="DZ171" s="199"/>
      <c r="EA171" s="199"/>
      <c r="EB171" s="199"/>
      <c r="EC171" s="199"/>
      <c r="ED171" s="199"/>
      <c r="EE171" s="199"/>
      <c r="EF171" s="199"/>
      <c r="EG171" s="199"/>
      <c r="EH171" s="199"/>
      <c r="EI171" s="199"/>
      <c r="EJ171" s="199"/>
      <c r="EK171" s="199"/>
      <c r="EL171" s="199"/>
      <c r="EM171" s="199"/>
      <c r="EN171" s="199"/>
    </row>
    <row r="172" customFormat="false" ht="15" hidden="false" customHeight="true" outlineLevel="0" collapsed="false">
      <c r="A172" s="183" t="s">
        <v>271</v>
      </c>
      <c r="B172" s="184" t="s">
        <v>121</v>
      </c>
      <c r="C172" s="185" t="n">
        <v>79.3</v>
      </c>
      <c r="D172" s="185" t="n">
        <v>83.45</v>
      </c>
      <c r="E172" s="186" t="n">
        <v>0.96</v>
      </c>
      <c r="F172" s="187" t="n">
        <v>73414.9</v>
      </c>
      <c r="G172" s="188" t="s">
        <v>109</v>
      </c>
      <c r="H172" s="189" t="s">
        <v>118</v>
      </c>
      <c r="I172" s="190" t="n">
        <v>8.85143</v>
      </c>
      <c r="J172" s="191" t="n">
        <v>0.143</v>
      </c>
      <c r="K172" s="192" t="n">
        <v>0.135</v>
      </c>
      <c r="L172" s="192" t="n">
        <v>0.327</v>
      </c>
      <c r="M172" s="192" t="n">
        <v>0.002</v>
      </c>
      <c r="N172" s="192" t="n">
        <v>0.109</v>
      </c>
      <c r="O172" s="192" t="n">
        <v>1.261</v>
      </c>
      <c r="P172" s="193" t="n">
        <v>1.978</v>
      </c>
      <c r="Q172" s="191" t="n">
        <v>0.563</v>
      </c>
      <c r="R172" s="192" t="n">
        <v>0.182</v>
      </c>
      <c r="S172" s="192" t="n">
        <v>0.352</v>
      </c>
      <c r="T172" s="192" t="n">
        <v>0.053</v>
      </c>
      <c r="U172" s="192" t="n">
        <v>0.109</v>
      </c>
      <c r="V172" s="192" t="n">
        <v>2.889</v>
      </c>
      <c r="W172" s="194" t="n">
        <v>4.147</v>
      </c>
      <c r="X172" s="191" t="n">
        <v>0.143</v>
      </c>
      <c r="Y172" s="192" t="n">
        <v>0.135</v>
      </c>
      <c r="Z172" s="192" t="n">
        <v>0.664</v>
      </c>
      <c r="AA172" s="192" t="n">
        <v>0.007</v>
      </c>
      <c r="AB172" s="192" t="n">
        <v>0.109</v>
      </c>
      <c r="AC172" s="195" t="n">
        <v>1.058</v>
      </c>
      <c r="AD172" s="196" t="n">
        <v>-3.089</v>
      </c>
      <c r="AE172" s="197" t="n">
        <v>1.289</v>
      </c>
      <c r="AF172" s="198" t="n">
        <v>3.92</v>
      </c>
      <c r="AG172" s="90"/>
      <c r="AH172" s="90"/>
      <c r="AI172" s="90"/>
      <c r="AJ172" s="90"/>
      <c r="AK172" s="90"/>
      <c r="AL172" s="90"/>
      <c r="AM172" s="90"/>
      <c r="AN172" s="90"/>
      <c r="AO172" s="90"/>
      <c r="AP172" s="90"/>
      <c r="AQ172" s="199"/>
      <c r="AR172" s="199"/>
      <c r="AS172" s="199"/>
      <c r="AT172" s="199"/>
      <c r="AU172" s="199"/>
      <c r="AV172" s="199"/>
      <c r="AW172" s="199"/>
      <c r="AX172" s="199"/>
      <c r="AY172" s="199"/>
      <c r="AZ172" s="199"/>
      <c r="BA172" s="199"/>
      <c r="BB172" s="199"/>
      <c r="BC172" s="199"/>
      <c r="BD172" s="199"/>
      <c r="BE172" s="199"/>
      <c r="BF172" s="199"/>
      <c r="BG172" s="199"/>
      <c r="BH172" s="199"/>
      <c r="BI172" s="199"/>
      <c r="BJ172" s="199"/>
      <c r="BK172" s="199"/>
      <c r="BL172" s="199"/>
      <c r="BM172" s="199"/>
      <c r="BN172" s="199"/>
      <c r="BO172" s="199"/>
      <c r="BP172" s="199"/>
      <c r="BQ172" s="199"/>
      <c r="BR172" s="199"/>
      <c r="BS172" s="199"/>
      <c r="BT172" s="199"/>
      <c r="BU172" s="199"/>
      <c r="BV172" s="199"/>
      <c r="BW172" s="199"/>
      <c r="BX172" s="199"/>
      <c r="BY172" s="199"/>
      <c r="BZ172" s="199"/>
      <c r="CA172" s="199"/>
      <c r="CB172" s="199"/>
      <c r="CC172" s="199"/>
      <c r="CD172" s="199"/>
      <c r="CE172" s="199"/>
      <c r="CF172" s="199"/>
      <c r="CG172" s="199"/>
      <c r="CH172" s="199"/>
      <c r="CI172" s="199"/>
      <c r="CJ172" s="199"/>
      <c r="CK172" s="199"/>
      <c r="CL172" s="199"/>
      <c r="CM172" s="199"/>
      <c r="CN172" s="199"/>
      <c r="CO172" s="199"/>
      <c r="CP172" s="199"/>
      <c r="CQ172" s="199"/>
      <c r="CR172" s="199"/>
      <c r="CS172" s="199"/>
      <c r="CT172" s="199"/>
      <c r="CU172" s="199"/>
      <c r="CV172" s="199"/>
      <c r="CW172" s="199"/>
      <c r="CX172" s="199"/>
      <c r="CY172" s="199"/>
      <c r="CZ172" s="199"/>
      <c r="DA172" s="199"/>
      <c r="DB172" s="199"/>
      <c r="DC172" s="199"/>
      <c r="DD172" s="199"/>
      <c r="DE172" s="199"/>
      <c r="DF172" s="199"/>
      <c r="DG172" s="199"/>
      <c r="DH172" s="199"/>
      <c r="DI172" s="199"/>
      <c r="DJ172" s="199"/>
      <c r="DK172" s="199"/>
      <c r="DL172" s="199"/>
      <c r="DM172" s="199"/>
      <c r="DN172" s="199"/>
      <c r="DO172" s="199"/>
      <c r="DP172" s="199"/>
      <c r="DQ172" s="199"/>
      <c r="DR172" s="199"/>
      <c r="DS172" s="199"/>
      <c r="DT172" s="199"/>
      <c r="DU172" s="199"/>
      <c r="DV172" s="199"/>
      <c r="DW172" s="199"/>
      <c r="DX172" s="199"/>
      <c r="DY172" s="199"/>
      <c r="DZ172" s="199"/>
      <c r="EA172" s="199"/>
      <c r="EB172" s="199"/>
      <c r="EC172" s="199"/>
      <c r="ED172" s="199"/>
      <c r="EE172" s="199"/>
      <c r="EF172" s="199"/>
      <c r="EG172" s="199"/>
      <c r="EH172" s="199"/>
      <c r="EI172" s="199"/>
      <c r="EJ172" s="199"/>
      <c r="EK172" s="199"/>
      <c r="EL172" s="199"/>
      <c r="EM172" s="199"/>
      <c r="EN172" s="199"/>
    </row>
    <row r="173" customFormat="false" ht="15" hidden="false" customHeight="true" outlineLevel="0" collapsed="false">
      <c r="A173" s="183" t="s">
        <v>272</v>
      </c>
      <c r="B173" s="184" t="s">
        <v>121</v>
      </c>
      <c r="C173" s="185" t="n">
        <v>68.09</v>
      </c>
      <c r="D173" s="185" t="n">
        <v>71.29</v>
      </c>
      <c r="E173" s="186" t="n">
        <v>0.66</v>
      </c>
      <c r="F173" s="187" t="n">
        <v>4657.23</v>
      </c>
      <c r="G173" s="188" t="s">
        <v>107</v>
      </c>
      <c r="H173" s="189" t="s">
        <v>112</v>
      </c>
      <c r="I173" s="190" t="n">
        <v>10.3315</v>
      </c>
      <c r="J173" s="191" t="n">
        <v>0.263</v>
      </c>
      <c r="K173" s="192" t="n">
        <v>0.107</v>
      </c>
      <c r="L173" s="192" t="n">
        <v>0.138</v>
      </c>
      <c r="M173" s="192" t="n">
        <v>0</v>
      </c>
      <c r="N173" s="192" t="n">
        <v>0.074</v>
      </c>
      <c r="O173" s="192" t="n">
        <v>0.358</v>
      </c>
      <c r="P173" s="193" t="n">
        <v>0.941</v>
      </c>
      <c r="Q173" s="191" t="n">
        <v>0.357</v>
      </c>
      <c r="R173" s="192" t="n">
        <v>0.108</v>
      </c>
      <c r="S173" s="192" t="n">
        <v>0.154</v>
      </c>
      <c r="T173" s="192" t="n">
        <v>0.003</v>
      </c>
      <c r="U173" s="192" t="n">
        <v>0.074</v>
      </c>
      <c r="V173" s="192" t="n">
        <v>0.42</v>
      </c>
      <c r="W173" s="194" t="n">
        <v>1.116</v>
      </c>
      <c r="X173" s="191" t="n">
        <v>0.263</v>
      </c>
      <c r="Y173" s="192" t="n">
        <v>0.107</v>
      </c>
      <c r="Z173" s="192" t="n">
        <v>0.005</v>
      </c>
      <c r="AA173" s="192" t="n">
        <v>0.009</v>
      </c>
      <c r="AB173" s="192" t="n">
        <v>0.074</v>
      </c>
      <c r="AC173" s="195" t="n">
        <v>0.459</v>
      </c>
      <c r="AD173" s="196" t="n">
        <v>-0.657</v>
      </c>
      <c r="AE173" s="197" t="n">
        <v>0.347</v>
      </c>
      <c r="AF173" s="198" t="n">
        <v>2.431</v>
      </c>
      <c r="AG173" s="90"/>
      <c r="AH173" s="90"/>
      <c r="AI173" s="90"/>
      <c r="AJ173" s="90"/>
      <c r="AK173" s="90"/>
      <c r="AL173" s="90"/>
      <c r="AM173" s="90"/>
      <c r="AN173" s="90"/>
      <c r="AO173" s="90"/>
      <c r="AP173" s="90"/>
      <c r="AQ173" s="199"/>
      <c r="AR173" s="199"/>
      <c r="AS173" s="199"/>
      <c r="AT173" s="199"/>
      <c r="AU173" s="199"/>
      <c r="AV173" s="199"/>
      <c r="AW173" s="199"/>
      <c r="AX173" s="199"/>
      <c r="AY173" s="199"/>
      <c r="AZ173" s="199"/>
      <c r="BA173" s="199"/>
      <c r="BB173" s="199"/>
      <c r="BC173" s="199"/>
      <c r="BD173" s="199"/>
      <c r="BE173" s="199"/>
      <c r="BF173" s="199"/>
      <c r="BG173" s="199"/>
      <c r="BH173" s="199"/>
      <c r="BI173" s="199"/>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row>
    <row r="174" customFormat="false" ht="15" hidden="false" customHeight="true" outlineLevel="0" collapsed="false">
      <c r="A174" s="183" t="s">
        <v>273</v>
      </c>
      <c r="B174" s="184" t="s">
        <v>121</v>
      </c>
      <c r="C174" s="185" t="n">
        <v>58.2</v>
      </c>
      <c r="D174" s="185" t="n">
        <v>66.78</v>
      </c>
      <c r="E174" s="186" t="n">
        <v>0.54</v>
      </c>
      <c r="F174" s="187" t="n">
        <v>2991.58</v>
      </c>
      <c r="G174" s="188" t="s">
        <v>103</v>
      </c>
      <c r="H174" s="189" t="s">
        <v>112</v>
      </c>
      <c r="I174" s="190" t="n">
        <v>69.4191</v>
      </c>
      <c r="J174" s="191" t="n">
        <v>0.313</v>
      </c>
      <c r="K174" s="192" t="n">
        <v>0.239</v>
      </c>
      <c r="L174" s="192" t="n">
        <v>0.174</v>
      </c>
      <c r="M174" s="192" t="n">
        <v>0.087</v>
      </c>
      <c r="N174" s="192" t="n">
        <v>0.059</v>
      </c>
      <c r="O174" s="192" t="n">
        <v>0.11</v>
      </c>
      <c r="P174" s="193" t="n">
        <v>0.981</v>
      </c>
      <c r="Q174" s="191" t="n">
        <v>0.231</v>
      </c>
      <c r="R174" s="192" t="n">
        <v>0.237</v>
      </c>
      <c r="S174" s="192" t="n">
        <v>0.176</v>
      </c>
      <c r="T174" s="192" t="n">
        <v>0.08</v>
      </c>
      <c r="U174" s="192" t="n">
        <v>0.059</v>
      </c>
      <c r="V174" s="192" t="n">
        <v>0.209</v>
      </c>
      <c r="W174" s="194" t="n">
        <v>0.991</v>
      </c>
      <c r="X174" s="191" t="n">
        <v>0.313</v>
      </c>
      <c r="Y174" s="192" t="n">
        <v>0.239</v>
      </c>
      <c r="Z174" s="192" t="n">
        <v>0.111</v>
      </c>
      <c r="AA174" s="192" t="n">
        <v>0.042</v>
      </c>
      <c r="AB174" s="192" t="n">
        <v>0.059</v>
      </c>
      <c r="AC174" s="195" t="n">
        <v>0.764</v>
      </c>
      <c r="AD174" s="196" t="n">
        <v>-0.227</v>
      </c>
      <c r="AE174" s="197" t="n">
        <v>0.308</v>
      </c>
      <c r="AF174" s="198" t="n">
        <v>1.297</v>
      </c>
      <c r="AG174" s="90"/>
      <c r="AH174" s="90"/>
      <c r="AI174" s="90"/>
      <c r="AJ174" s="90"/>
      <c r="AK174" s="90"/>
      <c r="AL174" s="90"/>
      <c r="AM174" s="90"/>
      <c r="AN174" s="90"/>
      <c r="AO174" s="90"/>
      <c r="AP174" s="90"/>
      <c r="AQ174" s="199"/>
      <c r="AR174" s="199"/>
      <c r="AS174" s="199"/>
      <c r="AT174" s="199"/>
      <c r="AU174" s="199"/>
      <c r="AV174" s="199"/>
      <c r="AW174" s="199"/>
      <c r="AX174" s="199"/>
      <c r="AY174" s="199"/>
      <c r="AZ174" s="199"/>
      <c r="BA174" s="199"/>
      <c r="BB174" s="199"/>
      <c r="BC174" s="199"/>
      <c r="BD174" s="199"/>
      <c r="BE174" s="199"/>
      <c r="BF174" s="199"/>
      <c r="BG174" s="199"/>
      <c r="BH174" s="199"/>
      <c r="BI174" s="199"/>
      <c r="BJ174" s="199"/>
      <c r="BK174" s="199"/>
      <c r="BL174" s="199"/>
      <c r="BM174" s="199"/>
      <c r="BN174" s="199"/>
      <c r="BO174" s="199"/>
      <c r="BP174" s="199"/>
      <c r="BQ174" s="199"/>
      <c r="BR174" s="199"/>
      <c r="BS174" s="199"/>
      <c r="BT174" s="199"/>
      <c r="BU174" s="199"/>
      <c r="BV174" s="199"/>
      <c r="BW174" s="199"/>
      <c r="BX174" s="199"/>
      <c r="BY174" s="199"/>
      <c r="BZ174" s="199"/>
      <c r="CA174" s="199"/>
      <c r="CB174" s="199"/>
      <c r="CC174" s="199"/>
      <c r="CD174" s="199"/>
      <c r="CE174" s="199"/>
      <c r="CF174" s="199"/>
      <c r="CG174" s="199"/>
      <c r="CH174" s="199"/>
      <c r="CI174" s="199"/>
      <c r="CJ174" s="199"/>
      <c r="CK174" s="199"/>
      <c r="CL174" s="199"/>
      <c r="CM174" s="199"/>
      <c r="CN174" s="199"/>
      <c r="CO174" s="199"/>
      <c r="CP174" s="199"/>
      <c r="CQ174" s="199"/>
      <c r="CR174" s="199"/>
      <c r="CS174" s="199"/>
      <c r="CT174" s="199"/>
      <c r="CU174" s="199"/>
      <c r="CV174" s="199"/>
      <c r="CW174" s="199"/>
      <c r="CX174" s="199"/>
      <c r="CY174" s="199"/>
      <c r="CZ174" s="199"/>
      <c r="DA174" s="199"/>
      <c r="DB174" s="199"/>
      <c r="DC174" s="199"/>
      <c r="DD174" s="199"/>
      <c r="DE174" s="199"/>
      <c r="DF174" s="199"/>
      <c r="DG174" s="199"/>
      <c r="DH174" s="199"/>
      <c r="DI174" s="199"/>
      <c r="DJ174" s="199"/>
      <c r="DK174" s="199"/>
      <c r="DL174" s="199"/>
      <c r="DM174" s="199"/>
      <c r="DN174" s="199"/>
      <c r="DO174" s="199"/>
      <c r="DP174" s="199"/>
      <c r="DQ174" s="199"/>
      <c r="DR174" s="199"/>
      <c r="DS174" s="199"/>
      <c r="DT174" s="199"/>
      <c r="DU174" s="199"/>
      <c r="DV174" s="199"/>
      <c r="DW174" s="199"/>
      <c r="DX174" s="199"/>
      <c r="DY174" s="199"/>
      <c r="DZ174" s="199"/>
      <c r="EA174" s="199"/>
      <c r="EB174" s="199"/>
      <c r="EC174" s="199"/>
      <c r="ED174" s="199"/>
      <c r="EE174" s="199"/>
      <c r="EF174" s="199"/>
      <c r="EG174" s="199"/>
      <c r="EH174" s="199"/>
      <c r="EI174" s="199"/>
      <c r="EJ174" s="199"/>
      <c r="EK174" s="199"/>
      <c r="EL174" s="199"/>
      <c r="EM174" s="199"/>
      <c r="EN174" s="199"/>
    </row>
    <row r="175" customFormat="false" ht="15" hidden="false" customHeight="true" outlineLevel="0" collapsed="false">
      <c r="A175" s="183" t="s">
        <v>274</v>
      </c>
      <c r="B175" s="184" t="s">
        <v>121</v>
      </c>
      <c r="C175" s="185" t="n">
        <v>74.67</v>
      </c>
      <c r="D175" s="185" t="n">
        <v>79.68</v>
      </c>
      <c r="E175" s="186" t="n">
        <v>0.8</v>
      </c>
      <c r="F175" s="187" t="n">
        <v>18687.9</v>
      </c>
      <c r="G175" s="188" t="s">
        <v>104</v>
      </c>
      <c r="H175" s="189" t="s">
        <v>116</v>
      </c>
      <c r="I175" s="190" t="n">
        <v>71.8858</v>
      </c>
      <c r="J175" s="191" t="n">
        <v>0.618</v>
      </c>
      <c r="K175" s="192" t="n">
        <v>0.001</v>
      </c>
      <c r="L175" s="192" t="n">
        <v>0.243</v>
      </c>
      <c r="M175" s="192" t="n">
        <v>0.111</v>
      </c>
      <c r="N175" s="192" t="n">
        <v>0.063</v>
      </c>
      <c r="O175" s="192" t="n">
        <v>1.396</v>
      </c>
      <c r="P175" s="193" t="n">
        <v>2.432</v>
      </c>
      <c r="Q175" s="191" t="n">
        <v>0.4</v>
      </c>
      <c r="R175" s="192" t="n">
        <v>0.015</v>
      </c>
      <c r="S175" s="192" t="n">
        <v>0.174</v>
      </c>
      <c r="T175" s="192" t="n">
        <v>0.208</v>
      </c>
      <c r="U175" s="192" t="n">
        <v>0.063</v>
      </c>
      <c r="V175" s="192" t="n">
        <v>1.597</v>
      </c>
      <c r="W175" s="194" t="n">
        <v>2.456</v>
      </c>
      <c r="X175" s="191" t="n">
        <v>0.618</v>
      </c>
      <c r="Y175" s="192" t="n">
        <v>0.054</v>
      </c>
      <c r="Z175" s="192" t="n">
        <v>0.224</v>
      </c>
      <c r="AA175" s="192" t="n">
        <v>0.181</v>
      </c>
      <c r="AB175" s="192" t="n">
        <v>0.063</v>
      </c>
      <c r="AC175" s="195" t="n">
        <v>1.138</v>
      </c>
      <c r="AD175" s="196" t="n">
        <v>-1.318</v>
      </c>
      <c r="AE175" s="197" t="n">
        <v>0.763</v>
      </c>
      <c r="AF175" s="198" t="n">
        <v>2.158</v>
      </c>
      <c r="AG175" s="90"/>
      <c r="AH175" s="90"/>
      <c r="AI175" s="90"/>
      <c r="AJ175" s="90"/>
      <c r="AK175" s="90"/>
      <c r="AL175" s="90"/>
      <c r="AM175" s="90"/>
      <c r="AN175" s="90"/>
      <c r="AO175" s="90"/>
      <c r="AP175" s="90"/>
      <c r="AQ175" s="199"/>
      <c r="AR175" s="199"/>
      <c r="AS175" s="199"/>
      <c r="AT175" s="199"/>
      <c r="AU175" s="199"/>
      <c r="AV175" s="199"/>
      <c r="AW175" s="199"/>
      <c r="AX175" s="199"/>
      <c r="AY175" s="199"/>
      <c r="AZ175" s="199"/>
      <c r="BA175" s="199"/>
      <c r="BB175" s="199"/>
      <c r="BC175" s="199"/>
      <c r="BD175" s="199"/>
      <c r="BE175" s="199"/>
      <c r="BF175" s="199"/>
      <c r="BG175" s="199"/>
      <c r="BH175" s="199"/>
      <c r="BI175" s="199"/>
      <c r="BJ175" s="199"/>
      <c r="BK175" s="199"/>
      <c r="BL175" s="199"/>
      <c r="BM175" s="199"/>
      <c r="BN175" s="199"/>
      <c r="BO175" s="199"/>
      <c r="BP175" s="199"/>
      <c r="BQ175" s="199"/>
      <c r="BR175" s="199"/>
      <c r="BS175" s="199"/>
      <c r="BT175" s="199"/>
      <c r="BU175" s="199"/>
      <c r="BV175" s="199"/>
      <c r="BW175" s="199"/>
      <c r="BX175" s="199"/>
      <c r="BY175" s="199"/>
      <c r="BZ175" s="199"/>
      <c r="CA175" s="199"/>
      <c r="CB175" s="199"/>
      <c r="CC175" s="199"/>
      <c r="CD175" s="199"/>
      <c r="CE175" s="199"/>
      <c r="CF175" s="199"/>
      <c r="CG175" s="199"/>
      <c r="CH175" s="199"/>
      <c r="CI175" s="199"/>
      <c r="CJ175" s="199"/>
      <c r="CK175" s="199"/>
      <c r="CL175" s="199"/>
      <c r="CM175" s="199"/>
      <c r="CN175" s="199"/>
      <c r="CO175" s="199"/>
      <c r="CP175" s="199"/>
      <c r="CQ175" s="199"/>
      <c r="CR175" s="199"/>
      <c r="CS175" s="199"/>
      <c r="CT175" s="199"/>
      <c r="CU175" s="199"/>
      <c r="CV175" s="199"/>
      <c r="CW175" s="199"/>
      <c r="CX175" s="199"/>
      <c r="CY175" s="199"/>
      <c r="CZ175" s="199"/>
      <c r="DA175" s="199"/>
      <c r="DB175" s="199"/>
      <c r="DC175" s="199"/>
      <c r="DD175" s="199"/>
      <c r="DE175" s="199"/>
      <c r="DF175" s="199"/>
      <c r="DG175" s="199"/>
      <c r="DH175" s="199"/>
      <c r="DI175" s="199"/>
      <c r="DJ175" s="199"/>
      <c r="DK175" s="199"/>
      <c r="DL175" s="199"/>
      <c r="DM175" s="199"/>
      <c r="DN175" s="199"/>
      <c r="DO175" s="199"/>
      <c r="DP175" s="199"/>
      <c r="DQ175" s="199"/>
      <c r="DR175" s="199"/>
      <c r="DS175" s="199"/>
      <c r="DT175" s="199"/>
      <c r="DU175" s="199"/>
      <c r="DV175" s="199"/>
      <c r="DW175" s="199"/>
      <c r="DX175" s="199"/>
      <c r="DY175" s="199"/>
      <c r="DZ175" s="199"/>
      <c r="EA175" s="199"/>
      <c r="EB175" s="199"/>
      <c r="EC175" s="199"/>
      <c r="ED175" s="199"/>
      <c r="EE175" s="199"/>
      <c r="EF175" s="199"/>
      <c r="EG175" s="199"/>
      <c r="EH175" s="199"/>
      <c r="EI175" s="199"/>
      <c r="EJ175" s="199"/>
      <c r="EK175" s="199"/>
      <c r="EL175" s="199"/>
      <c r="EM175" s="199"/>
      <c r="EN175" s="199"/>
    </row>
    <row r="176" customFormat="false" ht="15" hidden="false" customHeight="true" outlineLevel="0" collapsed="false">
      <c r="A176" s="183" t="s">
        <v>275</v>
      </c>
      <c r="B176" s="184" t="s">
        <v>126</v>
      </c>
      <c r="C176" s="185"/>
      <c r="D176" s="185" t="n">
        <v>69.06</v>
      </c>
      <c r="E176" s="186" t="n">
        <v>0.63</v>
      </c>
      <c r="F176" s="187" t="n">
        <v>3008.31</v>
      </c>
      <c r="G176" s="188" t="s">
        <v>104</v>
      </c>
      <c r="H176" s="189" t="s">
        <v>114</v>
      </c>
      <c r="I176" s="190" t="n">
        <v>1.37988</v>
      </c>
      <c r="J176" s="191" t="n">
        <v>0.16</v>
      </c>
      <c r="K176" s="192" t="n">
        <v>0.049</v>
      </c>
      <c r="L176" s="192" t="n">
        <v>0.02</v>
      </c>
      <c r="M176" s="192" t="n">
        <v>0.034</v>
      </c>
      <c r="N176" s="192" t="n">
        <v>0.04</v>
      </c>
      <c r="O176" s="192" t="n">
        <v>0.046</v>
      </c>
      <c r="P176" s="193" t="n">
        <v>0.349</v>
      </c>
      <c r="Q176" s="191" t="n">
        <v>0.368</v>
      </c>
      <c r="R176" s="192" t="n">
        <v>0.055</v>
      </c>
      <c r="S176" s="192" t="n">
        <v>0.025</v>
      </c>
      <c r="T176" s="192" t="n">
        <v>0.053</v>
      </c>
      <c r="U176" s="192" t="n">
        <v>0.04</v>
      </c>
      <c r="V176" s="192" t="n">
        <v>0.072</v>
      </c>
      <c r="W176" s="194" t="n">
        <v>0.613</v>
      </c>
      <c r="X176" s="191" t="n">
        <v>0.16</v>
      </c>
      <c r="Y176" s="192" t="n">
        <v>0.049</v>
      </c>
      <c r="Z176" s="192" t="n">
        <v>0.54</v>
      </c>
      <c r="AA176" s="192" t="n">
        <v>0.76</v>
      </c>
      <c r="AB176" s="192" t="n">
        <v>0.04</v>
      </c>
      <c r="AC176" s="195" t="n">
        <v>1.549</v>
      </c>
      <c r="AD176" s="196" t="n">
        <v>0.936</v>
      </c>
      <c r="AE176" s="197" t="n">
        <v>0.19</v>
      </c>
      <c r="AF176" s="198" t="n">
        <v>0.396</v>
      </c>
      <c r="AG176" s="90"/>
      <c r="AH176" s="90"/>
      <c r="AI176" s="90"/>
      <c r="AJ176" s="90"/>
      <c r="AK176" s="90"/>
      <c r="AL176" s="90"/>
      <c r="AM176" s="90"/>
      <c r="AN176" s="90"/>
      <c r="AO176" s="90"/>
      <c r="AP176" s="90"/>
      <c r="AQ176" s="199"/>
      <c r="AR176" s="199"/>
      <c r="AS176" s="199"/>
      <c r="AT176" s="199"/>
      <c r="AU176" s="199"/>
      <c r="AV176" s="199"/>
      <c r="AW176" s="199"/>
      <c r="AX176" s="199"/>
      <c r="AY176" s="199"/>
      <c r="AZ176" s="199"/>
      <c r="BA176" s="199"/>
      <c r="BB176" s="199"/>
      <c r="BC176" s="199"/>
      <c r="BD176" s="199"/>
      <c r="BE176" s="199"/>
      <c r="BF176" s="199"/>
      <c r="BG176" s="199"/>
      <c r="BH176" s="199"/>
      <c r="BI176" s="199"/>
      <c r="BJ176" s="199"/>
      <c r="BK176" s="199"/>
      <c r="BL176" s="199"/>
      <c r="BM176" s="199"/>
      <c r="BN176" s="199"/>
      <c r="BO176" s="199"/>
      <c r="BP176" s="199"/>
      <c r="BQ176" s="199"/>
      <c r="BR176" s="199"/>
      <c r="BS176" s="199"/>
      <c r="BT176" s="199"/>
      <c r="BU176" s="199"/>
      <c r="BV176" s="199"/>
      <c r="BW176" s="199"/>
      <c r="BX176" s="199"/>
      <c r="BY176" s="199"/>
      <c r="BZ176" s="199"/>
      <c r="CA176" s="199"/>
      <c r="CB176" s="199"/>
      <c r="CC176" s="199"/>
      <c r="CD176" s="199"/>
      <c r="CE176" s="199"/>
      <c r="CF176" s="199"/>
      <c r="CG176" s="199"/>
      <c r="CH176" s="199"/>
      <c r="CI176" s="199"/>
      <c r="CJ176" s="199"/>
      <c r="CK176" s="199"/>
      <c r="CL176" s="199"/>
      <c r="CM176" s="199"/>
      <c r="CN176" s="199"/>
      <c r="CO176" s="199"/>
      <c r="CP176" s="199"/>
      <c r="CQ176" s="199"/>
      <c r="CR176" s="199"/>
      <c r="CS176" s="199"/>
      <c r="CT176" s="199"/>
      <c r="CU176" s="199"/>
      <c r="CV176" s="199"/>
      <c r="CW176" s="199"/>
      <c r="CX176" s="199"/>
      <c r="CY176" s="199"/>
      <c r="CZ176" s="199"/>
      <c r="DA176" s="199"/>
      <c r="DB176" s="199"/>
      <c r="DC176" s="199"/>
      <c r="DD176" s="199"/>
      <c r="DE176" s="199"/>
      <c r="DF176" s="199"/>
      <c r="DG176" s="199"/>
      <c r="DH176" s="199"/>
      <c r="DI176" s="199"/>
      <c r="DJ176" s="199"/>
      <c r="DK176" s="199"/>
      <c r="DL176" s="199"/>
      <c r="DM176" s="199"/>
      <c r="DN176" s="199"/>
      <c r="DO176" s="199"/>
      <c r="DP176" s="199"/>
      <c r="DQ176" s="199"/>
      <c r="DR176" s="199"/>
      <c r="DS176" s="199"/>
      <c r="DT176" s="199"/>
      <c r="DU176" s="199"/>
      <c r="DV176" s="199"/>
      <c r="DW176" s="199"/>
      <c r="DX176" s="199"/>
      <c r="DY176" s="199"/>
      <c r="DZ176" s="199"/>
      <c r="EA176" s="199"/>
      <c r="EB176" s="199"/>
      <c r="EC176" s="199"/>
      <c r="ED176" s="199"/>
      <c r="EE176" s="199"/>
      <c r="EF176" s="199"/>
      <c r="EG176" s="199"/>
      <c r="EH176" s="199"/>
      <c r="EI176" s="199"/>
      <c r="EJ176" s="199"/>
      <c r="EK176" s="199"/>
      <c r="EL176" s="199"/>
      <c r="EM176" s="199"/>
      <c r="EN176" s="199"/>
    </row>
    <row r="177" customFormat="false" ht="15" hidden="false" customHeight="true" outlineLevel="0" collapsed="false">
      <c r="A177" s="183" t="s">
        <v>276</v>
      </c>
      <c r="B177" s="184" t="s">
        <v>121</v>
      </c>
      <c r="C177" s="185" t="n">
        <v>58.37</v>
      </c>
      <c r="D177" s="185" t="n">
        <v>61.59</v>
      </c>
      <c r="E177" s="186" t="n">
        <v>0.54</v>
      </c>
      <c r="F177" s="187" t="n">
        <v>2324.35</v>
      </c>
      <c r="G177" s="188" t="s">
        <v>103</v>
      </c>
      <c r="H177" s="189" t="s">
        <v>112</v>
      </c>
      <c r="I177" s="190" t="n">
        <v>9.26086</v>
      </c>
      <c r="J177" s="191" t="n">
        <v>0.297</v>
      </c>
      <c r="K177" s="192" t="n">
        <v>0.11</v>
      </c>
      <c r="L177" s="192" t="n">
        <v>0.2</v>
      </c>
      <c r="M177" s="192" t="n">
        <v>0.013</v>
      </c>
      <c r="N177" s="192" t="n">
        <v>0.031</v>
      </c>
      <c r="O177" s="192" t="n">
        <v>0.12</v>
      </c>
      <c r="P177" s="193" t="n">
        <v>0.77</v>
      </c>
      <c r="Q177" s="191" t="n">
        <v>0.298</v>
      </c>
      <c r="R177" s="192" t="n">
        <v>0.102</v>
      </c>
      <c r="S177" s="192" t="n">
        <v>0.204</v>
      </c>
      <c r="T177" s="192" t="n">
        <v>0.073</v>
      </c>
      <c r="U177" s="192" t="n">
        <v>0.031</v>
      </c>
      <c r="V177" s="192" t="n">
        <v>0.328</v>
      </c>
      <c r="W177" s="194" t="n">
        <v>1.037</v>
      </c>
      <c r="X177" s="191" t="n">
        <v>0.297</v>
      </c>
      <c r="Y177" s="192" t="n">
        <v>0.11</v>
      </c>
      <c r="Z177" s="192" t="n">
        <v>0.099</v>
      </c>
      <c r="AA177" s="192" t="n">
        <v>0.015</v>
      </c>
      <c r="AB177" s="192" t="n">
        <v>0.031</v>
      </c>
      <c r="AC177" s="195" t="n">
        <v>0.551</v>
      </c>
      <c r="AD177" s="196" t="n">
        <v>-0.486</v>
      </c>
      <c r="AE177" s="197" t="n">
        <v>0.322</v>
      </c>
      <c r="AF177" s="198" t="n">
        <v>1.882</v>
      </c>
      <c r="AG177" s="90"/>
      <c r="AH177" s="90"/>
      <c r="AI177" s="90"/>
      <c r="AJ177" s="90"/>
      <c r="AK177" s="90"/>
      <c r="AL177" s="90"/>
      <c r="AM177" s="90"/>
      <c r="AN177" s="90"/>
      <c r="AO177" s="90"/>
      <c r="AP177" s="90"/>
      <c r="AQ177" s="199"/>
      <c r="AR177" s="199"/>
      <c r="AS177" s="199"/>
      <c r="AT177" s="199"/>
      <c r="AU177" s="199"/>
      <c r="AV177" s="199"/>
      <c r="AW177" s="199"/>
      <c r="AX177" s="199"/>
      <c r="AY177" s="199"/>
      <c r="AZ177" s="199"/>
      <c r="BA177" s="199"/>
      <c r="BB177" s="199"/>
      <c r="BC177" s="199"/>
      <c r="BD177" s="199"/>
      <c r="BE177" s="199"/>
      <c r="BF177" s="199"/>
      <c r="BG177" s="199"/>
      <c r="BH177" s="199"/>
      <c r="BI177" s="199"/>
      <c r="BJ177" s="199"/>
      <c r="BK177" s="199"/>
      <c r="BL177" s="199"/>
      <c r="BM177" s="199"/>
      <c r="BN177" s="199"/>
      <c r="BO177" s="199"/>
      <c r="BP177" s="199"/>
      <c r="BQ177" s="199"/>
      <c r="BR177" s="199"/>
      <c r="BS177" s="199"/>
      <c r="BT177" s="199"/>
      <c r="BU177" s="199"/>
      <c r="BV177" s="199"/>
      <c r="BW177" s="199"/>
      <c r="BX177" s="199"/>
      <c r="BY177" s="199"/>
      <c r="BZ177" s="199"/>
      <c r="CA177" s="199"/>
      <c r="CB177" s="199"/>
      <c r="CC177" s="199"/>
      <c r="CD177" s="199"/>
      <c r="CE177" s="199"/>
      <c r="CF177" s="199"/>
      <c r="CG177" s="199"/>
      <c r="CH177" s="199"/>
      <c r="CI177" s="199"/>
      <c r="CJ177" s="199"/>
      <c r="CK177" s="199"/>
      <c r="CL177" s="199"/>
      <c r="CM177" s="199"/>
      <c r="CN177" s="199"/>
      <c r="CO177" s="199"/>
      <c r="CP177" s="199"/>
      <c r="CQ177" s="199"/>
      <c r="CR177" s="199"/>
      <c r="CS177" s="199"/>
      <c r="CT177" s="199"/>
      <c r="CU177" s="199"/>
      <c r="CV177" s="199"/>
      <c r="CW177" s="199"/>
      <c r="CX177" s="199"/>
      <c r="CY177" s="199"/>
      <c r="CZ177" s="199"/>
      <c r="DA177" s="199"/>
      <c r="DB177" s="199"/>
      <c r="DC177" s="199"/>
      <c r="DD177" s="199"/>
      <c r="DE177" s="199"/>
      <c r="DF177" s="199"/>
      <c r="DG177" s="199"/>
      <c r="DH177" s="199"/>
      <c r="DI177" s="199"/>
      <c r="DJ177" s="199"/>
      <c r="DK177" s="199"/>
      <c r="DL177" s="199"/>
      <c r="DM177" s="199"/>
      <c r="DN177" s="199"/>
      <c r="DO177" s="199"/>
      <c r="DP177" s="199"/>
      <c r="DQ177" s="199"/>
      <c r="DR177" s="199"/>
      <c r="DS177" s="199"/>
      <c r="DT177" s="199"/>
      <c r="DU177" s="199"/>
      <c r="DV177" s="199"/>
      <c r="DW177" s="199"/>
      <c r="DX177" s="199"/>
      <c r="DY177" s="199"/>
      <c r="DZ177" s="199"/>
      <c r="EA177" s="199"/>
      <c r="EB177" s="199"/>
      <c r="EC177" s="199"/>
      <c r="ED177" s="199"/>
      <c r="EE177" s="199"/>
      <c r="EF177" s="199"/>
      <c r="EG177" s="199"/>
      <c r="EH177" s="199"/>
      <c r="EI177" s="199"/>
      <c r="EJ177" s="199"/>
      <c r="EK177" s="199"/>
      <c r="EL177" s="199"/>
      <c r="EM177" s="199"/>
      <c r="EN177" s="199"/>
    </row>
    <row r="178" customFormat="false" ht="15" hidden="false" customHeight="true" outlineLevel="0" collapsed="false">
      <c r="A178" s="183" t="s">
        <v>277</v>
      </c>
      <c r="B178" s="184" t="s">
        <v>126</v>
      </c>
      <c r="C178" s="185"/>
      <c r="D178" s="185" t="n">
        <v>71.27</v>
      </c>
      <c r="E178" s="186" t="n">
        <v>0.74</v>
      </c>
      <c r="F178" s="187" t="n">
        <v>5958.87</v>
      </c>
      <c r="G178" s="188" t="s">
        <v>104</v>
      </c>
      <c r="H178" s="189" t="s">
        <v>114</v>
      </c>
      <c r="I178" s="190" t="n">
        <v>0.108683</v>
      </c>
      <c r="J178" s="191" t="n">
        <v>0.7</v>
      </c>
      <c r="K178" s="192" t="n">
        <v>0.022</v>
      </c>
      <c r="L178" s="192" t="n">
        <v>0.02</v>
      </c>
      <c r="M178" s="192" t="n">
        <v>0.63</v>
      </c>
      <c r="N178" s="192" t="n">
        <v>0</v>
      </c>
      <c r="O178" s="192" t="n">
        <v>0.435</v>
      </c>
      <c r="P178" s="193" t="n">
        <v>1.807</v>
      </c>
      <c r="Q178" s="191" t="n">
        <v>0.979</v>
      </c>
      <c r="R178" s="192" t="n">
        <v>0.317</v>
      </c>
      <c r="S178" s="192" t="n">
        <v>0.092</v>
      </c>
      <c r="T178" s="192" t="n">
        <v>0.973</v>
      </c>
      <c r="U178" s="192" t="n">
        <v>0</v>
      </c>
      <c r="V178" s="192" t="n">
        <v>1.283</v>
      </c>
      <c r="W178" s="194" t="n">
        <v>3.644</v>
      </c>
      <c r="X178" s="191" t="n">
        <v>0.7</v>
      </c>
      <c r="Y178" s="192" t="n">
        <v>0.022</v>
      </c>
      <c r="Z178" s="192" t="n">
        <v>0.106</v>
      </c>
      <c r="AA178" s="192" t="n">
        <v>0.504</v>
      </c>
      <c r="AB178" s="192" t="n">
        <v>0</v>
      </c>
      <c r="AC178" s="195" t="n">
        <v>1.332</v>
      </c>
      <c r="AD178" s="196" t="n">
        <v>-2.312</v>
      </c>
      <c r="AE178" s="197" t="n">
        <v>1.132</v>
      </c>
      <c r="AF178" s="198" t="n">
        <v>2.736</v>
      </c>
      <c r="AG178" s="90"/>
      <c r="AH178" s="90"/>
      <c r="AI178" s="90"/>
      <c r="AJ178" s="90"/>
      <c r="AK178" s="90"/>
      <c r="AL178" s="90"/>
      <c r="AM178" s="90"/>
      <c r="AN178" s="90"/>
      <c r="AO178" s="90"/>
      <c r="AP178" s="90"/>
      <c r="AQ178" s="199"/>
      <c r="AR178" s="199"/>
      <c r="AS178" s="199"/>
      <c r="AT178" s="199"/>
      <c r="AU178" s="199"/>
      <c r="AV178" s="199"/>
      <c r="AW178" s="199"/>
      <c r="AX178" s="199"/>
      <c r="AY178" s="199"/>
      <c r="AZ178" s="199"/>
      <c r="BA178" s="199"/>
      <c r="BB178" s="199"/>
      <c r="BC178" s="199"/>
      <c r="BD178" s="199"/>
      <c r="BE178" s="199"/>
      <c r="BF178" s="199"/>
      <c r="BG178" s="199"/>
      <c r="BH178" s="199"/>
      <c r="BI178" s="199"/>
      <c r="BJ178" s="199"/>
      <c r="BK178" s="199"/>
      <c r="BL178" s="199"/>
      <c r="BM178" s="199"/>
      <c r="BN178" s="199"/>
      <c r="BO178" s="199"/>
      <c r="BP178" s="199"/>
      <c r="BQ178" s="199"/>
      <c r="BR178" s="199"/>
      <c r="BS178" s="199"/>
      <c r="BT178" s="199"/>
      <c r="BU178" s="199"/>
      <c r="BV178" s="199"/>
      <c r="BW178" s="199"/>
      <c r="BX178" s="199"/>
      <c r="BY178" s="199"/>
      <c r="BZ178" s="199"/>
      <c r="CA178" s="199"/>
      <c r="CB178" s="199"/>
      <c r="CC178" s="199"/>
      <c r="CD178" s="199"/>
      <c r="CE178" s="199"/>
      <c r="CF178" s="199"/>
      <c r="CG178" s="199"/>
      <c r="CH178" s="199"/>
      <c r="CI178" s="199"/>
      <c r="CJ178" s="199"/>
      <c r="CK178" s="199"/>
      <c r="CL178" s="199"/>
      <c r="CM178" s="199"/>
      <c r="CN178" s="199"/>
      <c r="CO178" s="199"/>
      <c r="CP178" s="199"/>
      <c r="CQ178" s="199"/>
      <c r="CR178" s="199"/>
      <c r="CS178" s="199"/>
      <c r="CT178" s="199"/>
      <c r="CU178" s="199"/>
      <c r="CV178" s="199"/>
      <c r="CW178" s="199"/>
      <c r="CX178" s="199"/>
      <c r="CY178" s="199"/>
      <c r="CZ178" s="199"/>
      <c r="DA178" s="199"/>
      <c r="DB178" s="199"/>
      <c r="DC178" s="199"/>
      <c r="DD178" s="199"/>
      <c r="DE178" s="199"/>
      <c r="DF178" s="199"/>
      <c r="DG178" s="199"/>
      <c r="DH178" s="199"/>
      <c r="DI178" s="199"/>
      <c r="DJ178" s="199"/>
      <c r="DK178" s="199"/>
      <c r="DL178" s="199"/>
      <c r="DM178" s="199"/>
      <c r="DN178" s="199"/>
      <c r="DO178" s="199"/>
      <c r="DP178" s="199"/>
      <c r="DQ178" s="199"/>
      <c r="DR178" s="199"/>
      <c r="DS178" s="199"/>
      <c r="DT178" s="199"/>
      <c r="DU178" s="199"/>
      <c r="DV178" s="199"/>
      <c r="DW178" s="199"/>
      <c r="DX178" s="199"/>
      <c r="DY178" s="199"/>
      <c r="DZ178" s="199"/>
      <c r="EA178" s="199"/>
      <c r="EB178" s="199"/>
      <c r="EC178" s="199"/>
      <c r="ED178" s="199"/>
      <c r="EE178" s="199"/>
      <c r="EF178" s="199"/>
      <c r="EG178" s="199"/>
      <c r="EH178" s="199"/>
      <c r="EI178" s="199"/>
      <c r="EJ178" s="199"/>
      <c r="EK178" s="199"/>
      <c r="EL178" s="199"/>
      <c r="EM178" s="199"/>
      <c r="EN178" s="199"/>
    </row>
    <row r="179" customFormat="false" ht="15" hidden="false" customHeight="true" outlineLevel="0" collapsed="false">
      <c r="A179" s="183" t="s">
        <v>278</v>
      </c>
      <c r="B179" s="184" t="s">
        <v>121</v>
      </c>
      <c r="C179" s="185" t="n">
        <v>61.83</v>
      </c>
      <c r="D179" s="185" t="n">
        <v>74.71</v>
      </c>
      <c r="E179" s="186" t="n">
        <v>0.82</v>
      </c>
      <c r="F179" s="187" t="n">
        <v>26101.4</v>
      </c>
      <c r="G179" s="188" t="s">
        <v>105</v>
      </c>
      <c r="H179" s="189" t="s">
        <v>118</v>
      </c>
      <c r="I179" s="190" t="n">
        <v>1.5382</v>
      </c>
      <c r="J179" s="191" t="n">
        <v>0.041</v>
      </c>
      <c r="K179" s="192" t="n">
        <v>0.007</v>
      </c>
      <c r="L179" s="192" t="n">
        <v>0.085</v>
      </c>
      <c r="M179" s="192" t="n">
        <v>0.061</v>
      </c>
      <c r="N179" s="192" t="n">
        <v>0.001</v>
      </c>
      <c r="O179" s="192" t="n">
        <v>5.39</v>
      </c>
      <c r="P179" s="193" t="n">
        <v>5.584</v>
      </c>
      <c r="Q179" s="191" t="n">
        <v>0.374</v>
      </c>
      <c r="R179" s="192" t="n">
        <v>0.159</v>
      </c>
      <c r="S179" s="192" t="n">
        <v>0.241</v>
      </c>
      <c r="T179" s="192" t="n">
        <v>0.111</v>
      </c>
      <c r="U179" s="192" t="n">
        <v>0.001</v>
      </c>
      <c r="V179" s="192" t="n">
        <v>4.258</v>
      </c>
      <c r="W179" s="194" t="n">
        <v>5.144</v>
      </c>
      <c r="X179" s="191" t="n">
        <v>0.041</v>
      </c>
      <c r="Y179" s="192" t="n">
        <v>0.007</v>
      </c>
      <c r="Z179" s="192" t="n">
        <v>0.127</v>
      </c>
      <c r="AA179" s="192" t="n">
        <v>1.184</v>
      </c>
      <c r="AB179" s="192" t="n">
        <v>0.001</v>
      </c>
      <c r="AC179" s="195" t="n">
        <v>1.36</v>
      </c>
      <c r="AD179" s="196" t="n">
        <v>-3.784</v>
      </c>
      <c r="AE179" s="197" t="n">
        <v>1.599</v>
      </c>
      <c r="AF179" s="198" t="n">
        <v>3.782</v>
      </c>
      <c r="AG179" s="90"/>
      <c r="AH179" s="90"/>
      <c r="AI179" s="90"/>
      <c r="AJ179" s="90"/>
      <c r="AK179" s="90"/>
      <c r="AL179" s="90"/>
      <c r="AM179" s="90"/>
      <c r="AN179" s="90"/>
      <c r="AO179" s="90"/>
      <c r="AP179" s="90"/>
      <c r="AQ179" s="199"/>
      <c r="AR179" s="199"/>
      <c r="AS179" s="199"/>
      <c r="AT179" s="199"/>
      <c r="AU179" s="199"/>
      <c r="AV179" s="199"/>
      <c r="AW179" s="199"/>
      <c r="AX179" s="199"/>
      <c r="AY179" s="199"/>
      <c r="AZ179" s="199"/>
      <c r="BA179" s="199"/>
      <c r="BB179" s="199"/>
      <c r="BC179" s="199"/>
      <c r="BD179" s="199"/>
      <c r="BE179" s="199"/>
      <c r="BF179" s="199"/>
      <c r="BG179" s="199"/>
      <c r="BH179" s="199"/>
      <c r="BI179" s="199"/>
      <c r="BJ179" s="199"/>
      <c r="BK179" s="199"/>
      <c r="BL179" s="199"/>
      <c r="BM179" s="199"/>
      <c r="BN179" s="199"/>
      <c r="BO179" s="199"/>
      <c r="BP179" s="199"/>
      <c r="BQ179" s="199"/>
      <c r="BR179" s="199"/>
      <c r="BS179" s="199"/>
      <c r="BT179" s="199"/>
      <c r="BU179" s="199"/>
      <c r="BV179" s="199"/>
      <c r="BW179" s="199"/>
      <c r="BX179" s="199"/>
      <c r="BY179" s="199"/>
      <c r="BZ179" s="199"/>
      <c r="CA179" s="199"/>
      <c r="CB179" s="199"/>
      <c r="CC179" s="199"/>
      <c r="CD179" s="199"/>
      <c r="CE179" s="199"/>
      <c r="CF179" s="199"/>
      <c r="CG179" s="199"/>
      <c r="CH179" s="199"/>
      <c r="CI179" s="199"/>
      <c r="CJ179" s="199"/>
      <c r="CK179" s="199"/>
      <c r="CL179" s="199"/>
      <c r="CM179" s="199"/>
      <c r="CN179" s="199"/>
      <c r="CO179" s="199"/>
      <c r="CP179" s="199"/>
      <c r="CQ179" s="199"/>
      <c r="CR179" s="199"/>
      <c r="CS179" s="199"/>
      <c r="CT179" s="199"/>
      <c r="CU179" s="199"/>
      <c r="CV179" s="199"/>
      <c r="CW179" s="199"/>
      <c r="CX179" s="199"/>
      <c r="CY179" s="199"/>
      <c r="CZ179" s="199"/>
      <c r="DA179" s="199"/>
      <c r="DB179" s="199"/>
      <c r="DC179" s="199"/>
      <c r="DD179" s="199"/>
      <c r="DE179" s="199"/>
      <c r="DF179" s="199"/>
      <c r="DG179" s="199"/>
      <c r="DH179" s="199"/>
      <c r="DI179" s="199"/>
      <c r="DJ179" s="199"/>
      <c r="DK179" s="199"/>
      <c r="DL179" s="199"/>
      <c r="DM179" s="199"/>
      <c r="DN179" s="199"/>
      <c r="DO179" s="199"/>
      <c r="DP179" s="199"/>
      <c r="DQ179" s="199"/>
      <c r="DR179" s="199"/>
      <c r="DS179" s="199"/>
      <c r="DT179" s="199"/>
      <c r="DU179" s="199"/>
      <c r="DV179" s="199"/>
      <c r="DW179" s="199"/>
      <c r="DX179" s="199"/>
      <c r="DY179" s="199"/>
      <c r="DZ179" s="199"/>
      <c r="EA179" s="199"/>
      <c r="EB179" s="199"/>
      <c r="EC179" s="199"/>
      <c r="ED179" s="199"/>
      <c r="EE179" s="199"/>
      <c r="EF179" s="199"/>
      <c r="EG179" s="199"/>
      <c r="EH179" s="199"/>
      <c r="EI179" s="199"/>
      <c r="EJ179" s="199"/>
      <c r="EK179" s="199"/>
      <c r="EL179" s="199"/>
      <c r="EM179" s="199"/>
      <c r="EN179" s="199"/>
    </row>
    <row r="180" customFormat="false" ht="15" hidden="false" customHeight="true" outlineLevel="0" collapsed="false">
      <c r="A180" s="183" t="s">
        <v>279</v>
      </c>
      <c r="B180" s="184" t="s">
        <v>121</v>
      </c>
      <c r="C180" s="185" t="n">
        <v>72.53</v>
      </c>
      <c r="D180" s="185" t="n">
        <v>74.26</v>
      </c>
      <c r="E180" s="186" t="n">
        <v>0.73</v>
      </c>
      <c r="F180" s="187" t="n">
        <v>10896.4</v>
      </c>
      <c r="G180" s="188" t="s">
        <v>103</v>
      </c>
      <c r="H180" s="189" t="s">
        <v>116</v>
      </c>
      <c r="I180" s="190" t="n">
        <v>12.5647</v>
      </c>
      <c r="J180" s="191" t="n">
        <v>0.457</v>
      </c>
      <c r="K180" s="192" t="n">
        <v>0.069</v>
      </c>
      <c r="L180" s="192" t="n">
        <v>0.129</v>
      </c>
      <c r="M180" s="192" t="n">
        <v>0.062</v>
      </c>
      <c r="N180" s="192" t="n">
        <v>0.026</v>
      </c>
      <c r="O180" s="192" t="n">
        <v>0.794</v>
      </c>
      <c r="P180" s="193" t="n">
        <v>1.536</v>
      </c>
      <c r="Q180" s="191" t="n">
        <v>0.371</v>
      </c>
      <c r="R180" s="192" t="n">
        <v>0.068</v>
      </c>
      <c r="S180" s="192" t="n">
        <v>0.232</v>
      </c>
      <c r="T180" s="192" t="n">
        <v>0.084</v>
      </c>
      <c r="U180" s="192" t="n">
        <v>0.026</v>
      </c>
      <c r="V180" s="192" t="n">
        <v>0.97</v>
      </c>
      <c r="W180" s="194" t="n">
        <v>1.75</v>
      </c>
      <c r="X180" s="191" t="n">
        <v>0.457</v>
      </c>
      <c r="Y180" s="192" t="n">
        <v>0.069</v>
      </c>
      <c r="Z180" s="192" t="n">
        <v>0.032</v>
      </c>
      <c r="AA180" s="192" t="n">
        <v>0.203</v>
      </c>
      <c r="AB180" s="192" t="n">
        <v>0.026</v>
      </c>
      <c r="AC180" s="195" t="n">
        <v>0.787</v>
      </c>
      <c r="AD180" s="196" t="n">
        <v>-0.963</v>
      </c>
      <c r="AE180" s="197" t="n">
        <v>0.544</v>
      </c>
      <c r="AF180" s="198" t="n">
        <v>2.224</v>
      </c>
      <c r="AG180" s="90"/>
      <c r="AH180" s="90"/>
      <c r="AI180" s="90"/>
      <c r="AJ180" s="90"/>
      <c r="AK180" s="90"/>
      <c r="AL180" s="90"/>
      <c r="AM180" s="90"/>
      <c r="AN180" s="90"/>
      <c r="AO180" s="90"/>
      <c r="AP180" s="90"/>
      <c r="AQ180" s="199"/>
      <c r="AR180" s="199"/>
      <c r="AS180" s="199"/>
      <c r="AT180" s="199"/>
      <c r="AU180" s="199"/>
      <c r="AV180" s="199"/>
      <c r="AW180" s="199"/>
      <c r="AX180" s="199"/>
      <c r="AY180" s="199"/>
      <c r="AZ180" s="199"/>
      <c r="BA180" s="199"/>
      <c r="BB180" s="199"/>
      <c r="BC180" s="199"/>
      <c r="BD180" s="199"/>
      <c r="BE180" s="199"/>
      <c r="BF180" s="199"/>
      <c r="BG180" s="199"/>
      <c r="BH180" s="199"/>
      <c r="BI180" s="199"/>
      <c r="BJ180" s="199"/>
      <c r="BK180" s="199"/>
      <c r="BL180" s="199"/>
      <c r="BM180" s="199"/>
      <c r="BN180" s="199"/>
      <c r="BO180" s="199"/>
      <c r="BP180" s="199"/>
      <c r="BQ180" s="199"/>
      <c r="BR180" s="199"/>
      <c r="BS180" s="199"/>
      <c r="BT180" s="199"/>
      <c r="BU180" s="199"/>
      <c r="BV180" s="199"/>
      <c r="BW180" s="199"/>
      <c r="BX180" s="199"/>
      <c r="BY180" s="199"/>
      <c r="BZ180" s="199"/>
      <c r="CA180" s="199"/>
      <c r="CB180" s="199"/>
      <c r="CC180" s="199"/>
      <c r="CD180" s="199"/>
      <c r="CE180" s="199"/>
      <c r="CF180" s="199"/>
      <c r="CG180" s="199"/>
      <c r="CH180" s="199"/>
      <c r="CI180" s="199"/>
      <c r="CJ180" s="199"/>
      <c r="CK180" s="199"/>
      <c r="CL180" s="199"/>
      <c r="CM180" s="199"/>
      <c r="CN180" s="199"/>
      <c r="CO180" s="199"/>
      <c r="CP180" s="199"/>
      <c r="CQ180" s="199"/>
      <c r="CR180" s="199"/>
      <c r="CS180" s="199"/>
      <c r="CT180" s="199"/>
      <c r="CU180" s="199"/>
      <c r="CV180" s="199"/>
      <c r="CW180" s="199"/>
      <c r="CX180" s="199"/>
      <c r="CY180" s="199"/>
      <c r="CZ180" s="199"/>
      <c r="DA180" s="199"/>
      <c r="DB180" s="199"/>
      <c r="DC180" s="199"/>
      <c r="DD180" s="199"/>
      <c r="DE180" s="199"/>
      <c r="DF180" s="199"/>
      <c r="DG180" s="199"/>
      <c r="DH180" s="199"/>
      <c r="DI180" s="199"/>
      <c r="DJ180" s="199"/>
      <c r="DK180" s="199"/>
      <c r="DL180" s="199"/>
      <c r="DM180" s="199"/>
      <c r="DN180" s="199"/>
      <c r="DO180" s="199"/>
      <c r="DP180" s="199"/>
      <c r="DQ180" s="199"/>
      <c r="DR180" s="199"/>
      <c r="DS180" s="199"/>
      <c r="DT180" s="199"/>
      <c r="DU180" s="199"/>
      <c r="DV180" s="199"/>
      <c r="DW180" s="199"/>
      <c r="DX180" s="199"/>
      <c r="DY180" s="199"/>
      <c r="DZ180" s="199"/>
      <c r="EA180" s="199"/>
      <c r="EB180" s="199"/>
      <c r="EC180" s="199"/>
      <c r="ED180" s="199"/>
      <c r="EE180" s="199"/>
      <c r="EF180" s="199"/>
      <c r="EG180" s="199"/>
      <c r="EH180" s="199"/>
      <c r="EI180" s="199"/>
      <c r="EJ180" s="199"/>
      <c r="EK180" s="199"/>
      <c r="EL180" s="199"/>
      <c r="EM180" s="199"/>
      <c r="EN180" s="199"/>
    </row>
    <row r="181" customFormat="false" ht="15" hidden="false" customHeight="true" outlineLevel="0" collapsed="false">
      <c r="A181" s="183" t="s">
        <v>280</v>
      </c>
      <c r="B181" s="184" t="s">
        <v>121</v>
      </c>
      <c r="C181" s="185" t="n">
        <v>70.47</v>
      </c>
      <c r="D181" s="185" t="n">
        <v>78.48</v>
      </c>
      <c r="E181" s="186" t="n">
        <v>0.84</v>
      </c>
      <c r="F181" s="187" t="n">
        <v>35074.2</v>
      </c>
      <c r="G181" s="188" t="s">
        <v>107</v>
      </c>
      <c r="H181" s="189" t="s">
        <v>116</v>
      </c>
      <c r="I181" s="190" t="n">
        <v>86.2604</v>
      </c>
      <c r="J181" s="191" t="n">
        <v>0.808</v>
      </c>
      <c r="K181" s="192" t="n">
        <v>0.093</v>
      </c>
      <c r="L181" s="192" t="n">
        <v>0.272</v>
      </c>
      <c r="M181" s="192" t="n">
        <v>0.058</v>
      </c>
      <c r="N181" s="192" t="n">
        <v>0.045</v>
      </c>
      <c r="O181" s="192" t="n">
        <v>1.783</v>
      </c>
      <c r="P181" s="193" t="n">
        <v>3.059</v>
      </c>
      <c r="Q181" s="191" t="n">
        <v>0.893</v>
      </c>
      <c r="R181" s="192" t="n">
        <v>0.104</v>
      </c>
      <c r="S181" s="192" t="n">
        <v>0.369</v>
      </c>
      <c r="T181" s="192" t="n">
        <v>0.049</v>
      </c>
      <c r="U181" s="192" t="n">
        <v>0.045</v>
      </c>
      <c r="V181" s="192" t="n">
        <v>1.997</v>
      </c>
      <c r="W181" s="194" t="n">
        <v>3.455</v>
      </c>
      <c r="X181" s="191" t="n">
        <v>0.808</v>
      </c>
      <c r="Y181" s="192" t="n">
        <v>0.101</v>
      </c>
      <c r="Z181" s="192" t="n">
        <v>0.549</v>
      </c>
      <c r="AA181" s="192" t="n">
        <v>0.038</v>
      </c>
      <c r="AB181" s="192" t="n">
        <v>0.045</v>
      </c>
      <c r="AC181" s="195" t="n">
        <v>1.542</v>
      </c>
      <c r="AD181" s="196" t="n">
        <v>-1.913</v>
      </c>
      <c r="AE181" s="197" t="n">
        <v>1.074</v>
      </c>
      <c r="AF181" s="198" t="n">
        <v>2.241</v>
      </c>
      <c r="AG181" s="90"/>
      <c r="AH181" s="90"/>
      <c r="AI181" s="90"/>
      <c r="AJ181" s="90"/>
      <c r="AK181" s="90"/>
      <c r="AL181" s="90"/>
      <c r="AM181" s="90"/>
      <c r="AN181" s="90"/>
      <c r="AO181" s="90"/>
      <c r="AP181" s="90"/>
      <c r="AQ181" s="199"/>
      <c r="AR181" s="199"/>
      <c r="AS181" s="199"/>
      <c r="AT181" s="199"/>
      <c r="AU181" s="199"/>
      <c r="AV181" s="199"/>
      <c r="AW181" s="199"/>
      <c r="AX181" s="199"/>
      <c r="AY181" s="199"/>
      <c r="AZ181" s="199"/>
      <c r="BA181" s="199"/>
      <c r="BB181" s="199"/>
      <c r="BC181" s="199"/>
      <c r="BD181" s="199"/>
      <c r="BE181" s="199"/>
      <c r="BF181" s="199"/>
      <c r="BG181" s="199"/>
      <c r="BH181" s="199"/>
      <c r="BI181" s="199"/>
      <c r="BJ181" s="199"/>
      <c r="BK181" s="199"/>
      <c r="BL181" s="199"/>
      <c r="BM181" s="199"/>
      <c r="BN181" s="199"/>
      <c r="BO181" s="199"/>
      <c r="BP181" s="199"/>
      <c r="BQ181" s="199"/>
      <c r="BR181" s="199"/>
      <c r="BS181" s="199"/>
      <c r="BT181" s="199"/>
      <c r="BU181" s="199"/>
      <c r="BV181" s="199"/>
      <c r="BW181" s="199"/>
      <c r="BX181" s="199"/>
      <c r="BY181" s="199"/>
      <c r="BZ181" s="199"/>
      <c r="CA181" s="199"/>
      <c r="CB181" s="199"/>
      <c r="CC181" s="199"/>
      <c r="CD181" s="199"/>
      <c r="CE181" s="199"/>
      <c r="CF181" s="199"/>
      <c r="CG181" s="199"/>
      <c r="CH181" s="199"/>
      <c r="CI181" s="199"/>
      <c r="CJ181" s="199"/>
      <c r="CK181" s="199"/>
      <c r="CL181" s="199"/>
      <c r="CM181" s="199"/>
      <c r="CN181" s="199"/>
      <c r="CO181" s="199"/>
      <c r="CP181" s="199"/>
      <c r="CQ181" s="199"/>
      <c r="CR181" s="199"/>
      <c r="CS181" s="199"/>
      <c r="CT181" s="199"/>
      <c r="CU181" s="199"/>
      <c r="CV181" s="199"/>
      <c r="CW181" s="199"/>
      <c r="CX181" s="199"/>
      <c r="CY181" s="199"/>
      <c r="CZ181" s="199"/>
      <c r="DA181" s="199"/>
      <c r="DB181" s="199"/>
      <c r="DC181" s="199"/>
      <c r="DD181" s="199"/>
      <c r="DE181" s="199"/>
      <c r="DF181" s="199"/>
      <c r="DG181" s="199"/>
      <c r="DH181" s="199"/>
      <c r="DI181" s="199"/>
      <c r="DJ181" s="199"/>
      <c r="DK181" s="199"/>
      <c r="DL181" s="199"/>
      <c r="DM181" s="199"/>
      <c r="DN181" s="199"/>
      <c r="DO181" s="199"/>
      <c r="DP181" s="199"/>
      <c r="DQ181" s="199"/>
      <c r="DR181" s="199"/>
      <c r="DS181" s="199"/>
      <c r="DT181" s="199"/>
      <c r="DU181" s="199"/>
      <c r="DV181" s="199"/>
      <c r="DW181" s="199"/>
      <c r="DX181" s="199"/>
      <c r="DY181" s="199"/>
      <c r="DZ181" s="199"/>
      <c r="EA181" s="199"/>
      <c r="EB181" s="199"/>
      <c r="EC181" s="199"/>
      <c r="ED181" s="199"/>
      <c r="EE181" s="199"/>
      <c r="EF181" s="199"/>
      <c r="EG181" s="199"/>
      <c r="EH181" s="199"/>
      <c r="EI181" s="199"/>
      <c r="EJ181" s="199"/>
      <c r="EK181" s="199"/>
      <c r="EL181" s="199"/>
      <c r="EM181" s="199"/>
      <c r="EN181" s="199"/>
    </row>
    <row r="182" customFormat="false" ht="15" hidden="false" customHeight="true" outlineLevel="0" collapsed="false">
      <c r="A182" s="183" t="s">
        <v>281</v>
      </c>
      <c r="B182" s="184" t="s">
        <v>121</v>
      </c>
      <c r="C182" s="185" t="n">
        <v>67.13</v>
      </c>
      <c r="D182" s="185" t="n">
        <v>69.41</v>
      </c>
      <c r="E182" s="186" t="n">
        <v>0.73</v>
      </c>
      <c r="F182" s="187" t="n">
        <v>15755</v>
      </c>
      <c r="G182" s="188" t="s">
        <v>107</v>
      </c>
      <c r="H182" s="189" t="s">
        <v>114</v>
      </c>
      <c r="I182" s="190" t="n">
        <v>6.59807</v>
      </c>
      <c r="J182" s="191" t="n">
        <v>0.524</v>
      </c>
      <c r="K182" s="192" t="n">
        <v>0.552</v>
      </c>
      <c r="L182" s="192" t="n">
        <v>0.001</v>
      </c>
      <c r="M182" s="192" t="n">
        <v>0.002</v>
      </c>
      <c r="N182" s="192" t="n">
        <v>0.085</v>
      </c>
      <c r="O182" s="192" t="n">
        <v>5.092</v>
      </c>
      <c r="P182" s="193" t="n">
        <v>6.256</v>
      </c>
      <c r="Q182" s="191" t="n">
        <v>0.578</v>
      </c>
      <c r="R182" s="192" t="n">
        <v>0.51</v>
      </c>
      <c r="S182" s="192" t="n">
        <v>0.024</v>
      </c>
      <c r="T182" s="192" t="n">
        <v>0.005</v>
      </c>
      <c r="U182" s="192" t="n">
        <v>0.085</v>
      </c>
      <c r="V182" s="192" t="n">
        <v>4.525</v>
      </c>
      <c r="W182" s="194" t="n">
        <v>5.727</v>
      </c>
      <c r="X182" s="191" t="n">
        <v>0.524</v>
      </c>
      <c r="Y182" s="192" t="n">
        <v>1.542</v>
      </c>
      <c r="Z182" s="192" t="n">
        <v>0.012</v>
      </c>
      <c r="AA182" s="192" t="n">
        <v>0.1</v>
      </c>
      <c r="AB182" s="192" t="n">
        <v>0.085</v>
      </c>
      <c r="AC182" s="195" t="n">
        <v>2.262</v>
      </c>
      <c r="AD182" s="196" t="n">
        <v>-3.465</v>
      </c>
      <c r="AE182" s="197" t="n">
        <v>1.78</v>
      </c>
      <c r="AF182" s="198" t="n">
        <v>2.532</v>
      </c>
      <c r="AG182" s="90"/>
      <c r="AH182" s="90"/>
      <c r="AI182" s="90"/>
      <c r="AJ182" s="90"/>
      <c r="AK182" s="90"/>
      <c r="AL182" s="90"/>
      <c r="AM182" s="90"/>
      <c r="AN182" s="90"/>
      <c r="AO182" s="90"/>
      <c r="AP182" s="90"/>
      <c r="AQ182" s="199"/>
      <c r="AR182" s="199"/>
      <c r="AS182" s="199"/>
      <c r="AT182" s="199"/>
      <c r="AU182" s="199"/>
      <c r="AV182" s="199"/>
      <c r="AW182" s="199"/>
      <c r="AX182" s="199"/>
      <c r="AY182" s="199"/>
      <c r="AZ182" s="199"/>
      <c r="BA182" s="199"/>
      <c r="BB182" s="199"/>
      <c r="BC182" s="199"/>
      <c r="BD182" s="199"/>
      <c r="BE182" s="199"/>
      <c r="BF182" s="199"/>
      <c r="BG182" s="199"/>
      <c r="BH182" s="199"/>
      <c r="BI182" s="199"/>
      <c r="BJ182" s="199"/>
      <c r="BK182" s="199"/>
      <c r="BL182" s="199"/>
      <c r="BM182" s="199"/>
      <c r="BN182" s="199"/>
      <c r="BO182" s="199"/>
      <c r="BP182" s="199"/>
      <c r="BQ182" s="199"/>
      <c r="BR182" s="199"/>
      <c r="BS182" s="199"/>
      <c r="BT182" s="199"/>
      <c r="BU182" s="199"/>
      <c r="BV182" s="199"/>
      <c r="BW182" s="199"/>
      <c r="BX182" s="199"/>
      <c r="BY182" s="199"/>
      <c r="BZ182" s="199"/>
      <c r="CA182" s="199"/>
      <c r="CB182" s="199"/>
      <c r="CC182" s="199"/>
      <c r="CD182" s="199"/>
      <c r="CE182" s="199"/>
      <c r="CF182" s="199"/>
      <c r="CG182" s="199"/>
      <c r="CH182" s="199"/>
      <c r="CI182" s="199"/>
      <c r="CJ182" s="199"/>
      <c r="CK182" s="199"/>
      <c r="CL182" s="199"/>
      <c r="CM182" s="199"/>
      <c r="CN182" s="199"/>
      <c r="CO182" s="199"/>
      <c r="CP182" s="199"/>
      <c r="CQ182" s="199"/>
      <c r="CR182" s="199"/>
      <c r="CS182" s="199"/>
      <c r="CT182" s="199"/>
      <c r="CU182" s="199"/>
      <c r="CV182" s="199"/>
      <c r="CW182" s="199"/>
      <c r="CX182" s="199"/>
      <c r="CY182" s="199"/>
      <c r="CZ182" s="199"/>
      <c r="DA182" s="199"/>
      <c r="DB182" s="199"/>
      <c r="DC182" s="199"/>
      <c r="DD182" s="199"/>
      <c r="DE182" s="199"/>
      <c r="DF182" s="199"/>
      <c r="DG182" s="199"/>
      <c r="DH182" s="199"/>
      <c r="DI182" s="199"/>
      <c r="DJ182" s="199"/>
      <c r="DK182" s="199"/>
      <c r="DL182" s="199"/>
      <c r="DM182" s="199"/>
      <c r="DN182" s="199"/>
      <c r="DO182" s="199"/>
      <c r="DP182" s="199"/>
      <c r="DQ182" s="199"/>
      <c r="DR182" s="199"/>
      <c r="DS182" s="199"/>
      <c r="DT182" s="199"/>
      <c r="DU182" s="199"/>
      <c r="DV182" s="199"/>
      <c r="DW182" s="199"/>
      <c r="DX182" s="199"/>
      <c r="DY182" s="199"/>
      <c r="DZ182" s="199"/>
      <c r="EA182" s="199"/>
      <c r="EB182" s="199"/>
      <c r="EC182" s="199"/>
      <c r="ED182" s="199"/>
      <c r="EE182" s="199"/>
      <c r="EF182" s="199"/>
      <c r="EG182" s="199"/>
      <c r="EH182" s="199"/>
      <c r="EI182" s="199"/>
      <c r="EJ182" s="199"/>
      <c r="EK182" s="199"/>
      <c r="EL182" s="199"/>
      <c r="EM182" s="199"/>
      <c r="EN182" s="199"/>
    </row>
    <row r="183" customFormat="false" ht="15" hidden="false" customHeight="true" outlineLevel="0" collapsed="false">
      <c r="A183" s="183" t="s">
        <v>282</v>
      </c>
      <c r="B183" s="184" t="s">
        <v>121</v>
      </c>
      <c r="C183" s="185" t="n">
        <v>56.13</v>
      </c>
      <c r="D183" s="185" t="n">
        <v>63.64</v>
      </c>
      <c r="E183" s="186" t="n">
        <v>0.55</v>
      </c>
      <c r="F183" s="187" t="n">
        <v>2671.07</v>
      </c>
      <c r="G183" s="188" t="s">
        <v>103</v>
      </c>
      <c r="H183" s="189" t="s">
        <v>112</v>
      </c>
      <c r="I183" s="190" t="n">
        <v>49.9243</v>
      </c>
      <c r="J183" s="191" t="n">
        <v>0.299</v>
      </c>
      <c r="K183" s="192" t="n">
        <v>0.125</v>
      </c>
      <c r="L183" s="192" t="n">
        <v>0.43</v>
      </c>
      <c r="M183" s="192" t="n">
        <v>0.056</v>
      </c>
      <c r="N183" s="192" t="n">
        <v>0.047</v>
      </c>
      <c r="O183" s="192" t="n">
        <v>0.042</v>
      </c>
      <c r="P183" s="193" t="n">
        <v>1</v>
      </c>
      <c r="Q183" s="191" t="n">
        <v>0.276</v>
      </c>
      <c r="R183" s="192" t="n">
        <v>0.122</v>
      </c>
      <c r="S183" s="192" t="n">
        <v>0.43</v>
      </c>
      <c r="T183" s="192" t="n">
        <v>0.056</v>
      </c>
      <c r="U183" s="192" t="n">
        <v>0.047</v>
      </c>
      <c r="V183" s="192" t="n">
        <v>0.096</v>
      </c>
      <c r="W183" s="194" t="n">
        <v>1.027</v>
      </c>
      <c r="X183" s="191" t="n">
        <v>0.299</v>
      </c>
      <c r="Y183" s="192" t="n">
        <v>0.125</v>
      </c>
      <c r="Z183" s="192" t="n">
        <v>0.008</v>
      </c>
      <c r="AA183" s="192" t="n">
        <v>0.03</v>
      </c>
      <c r="AB183" s="192" t="n">
        <v>0.047</v>
      </c>
      <c r="AC183" s="195" t="n">
        <v>0.509</v>
      </c>
      <c r="AD183" s="196" t="n">
        <v>-0.518</v>
      </c>
      <c r="AE183" s="197" t="n">
        <v>0.319</v>
      </c>
      <c r="AF183" s="198" t="n">
        <v>2.018</v>
      </c>
      <c r="AG183" s="90"/>
      <c r="AH183" s="90"/>
      <c r="AI183" s="90"/>
      <c r="AJ183" s="90"/>
      <c r="AK183" s="90"/>
      <c r="AL183" s="90"/>
      <c r="AM183" s="90"/>
      <c r="AN183" s="90"/>
      <c r="AO183" s="90"/>
      <c r="AP183" s="90"/>
      <c r="AQ183" s="199"/>
      <c r="AR183" s="199"/>
      <c r="AS183" s="199"/>
      <c r="AT183" s="199"/>
      <c r="AU183" s="199"/>
      <c r="AV183" s="199"/>
      <c r="AW183" s="199"/>
      <c r="AX183" s="199"/>
      <c r="AY183" s="199"/>
      <c r="AZ183" s="199"/>
      <c r="BA183" s="199"/>
      <c r="BB183" s="199"/>
      <c r="BC183" s="199"/>
      <c r="BD183" s="199"/>
      <c r="BE183" s="199"/>
      <c r="BF183" s="199"/>
      <c r="BG183" s="199"/>
      <c r="BH183" s="199"/>
      <c r="BI183" s="199"/>
      <c r="BJ183" s="199"/>
      <c r="BK183" s="199"/>
      <c r="BL183" s="199"/>
      <c r="BM183" s="199"/>
      <c r="BN183" s="199"/>
      <c r="BO183" s="199"/>
      <c r="BP183" s="199"/>
      <c r="BQ183" s="199"/>
      <c r="BR183" s="199"/>
      <c r="BS183" s="199"/>
      <c r="BT183" s="199"/>
      <c r="BU183" s="199"/>
      <c r="BV183" s="199"/>
      <c r="BW183" s="199"/>
      <c r="BX183" s="199"/>
      <c r="BY183" s="199"/>
      <c r="BZ183" s="199"/>
      <c r="CA183" s="199"/>
      <c r="CB183" s="199"/>
      <c r="CC183" s="199"/>
      <c r="CD183" s="199"/>
      <c r="CE183" s="199"/>
      <c r="CF183" s="199"/>
      <c r="CG183" s="199"/>
      <c r="CH183" s="199"/>
      <c r="CI183" s="199"/>
      <c r="CJ183" s="199"/>
      <c r="CK183" s="199"/>
      <c r="CL183" s="199"/>
      <c r="CM183" s="199"/>
      <c r="CN183" s="199"/>
      <c r="CO183" s="199"/>
      <c r="CP183" s="199"/>
      <c r="CQ183" s="199"/>
      <c r="CR183" s="199"/>
      <c r="CS183" s="199"/>
      <c r="CT183" s="199"/>
      <c r="CU183" s="199"/>
      <c r="CV183" s="199"/>
      <c r="CW183" s="199"/>
      <c r="CX183" s="199"/>
      <c r="CY183" s="199"/>
      <c r="CZ183" s="199"/>
      <c r="DA183" s="199"/>
      <c r="DB183" s="199"/>
      <c r="DC183" s="199"/>
      <c r="DD183" s="199"/>
      <c r="DE183" s="199"/>
      <c r="DF183" s="199"/>
      <c r="DG183" s="199"/>
      <c r="DH183" s="199"/>
      <c r="DI183" s="199"/>
      <c r="DJ183" s="199"/>
      <c r="DK183" s="199"/>
      <c r="DL183" s="199"/>
      <c r="DM183" s="199"/>
      <c r="DN183" s="199"/>
      <c r="DO183" s="199"/>
      <c r="DP183" s="199"/>
      <c r="DQ183" s="199"/>
      <c r="DR183" s="199"/>
      <c r="DS183" s="199"/>
      <c r="DT183" s="199"/>
      <c r="DU183" s="199"/>
      <c r="DV183" s="199"/>
      <c r="DW183" s="199"/>
      <c r="DX183" s="199"/>
      <c r="DY183" s="199"/>
      <c r="DZ183" s="199"/>
      <c r="EA183" s="199"/>
      <c r="EB183" s="199"/>
      <c r="EC183" s="199"/>
      <c r="ED183" s="199"/>
      <c r="EE183" s="199"/>
      <c r="EF183" s="199"/>
      <c r="EG183" s="199"/>
      <c r="EH183" s="199"/>
      <c r="EI183" s="199"/>
      <c r="EJ183" s="199"/>
      <c r="EK183" s="199"/>
      <c r="EL183" s="199"/>
      <c r="EM183" s="199"/>
      <c r="EN183" s="199"/>
    </row>
    <row r="184" customFormat="false" ht="15" hidden="false" customHeight="true" outlineLevel="0" collapsed="false">
      <c r="A184" s="183" t="s">
        <v>283</v>
      </c>
      <c r="B184" s="184" t="s">
        <v>126</v>
      </c>
      <c r="C184" s="185" t="n">
        <v>70.52</v>
      </c>
      <c r="D184" s="185" t="n">
        <v>79.2</v>
      </c>
      <c r="E184" s="186" t="n">
        <v>0.93</v>
      </c>
      <c r="F184" s="187" t="n">
        <v>77339.2</v>
      </c>
      <c r="G184" s="188" t="s">
        <v>107</v>
      </c>
      <c r="H184" s="189" t="s">
        <v>118</v>
      </c>
      <c r="I184" s="190" t="n">
        <v>9.59185</v>
      </c>
      <c r="J184" s="191" t="n">
        <v>0.035</v>
      </c>
      <c r="K184" s="192" t="n">
        <v>0.001</v>
      </c>
      <c r="L184" s="192" t="n">
        <v>0.001</v>
      </c>
      <c r="M184" s="192" t="n">
        <v>0.104</v>
      </c>
      <c r="N184" s="192" t="n">
        <v>0</v>
      </c>
      <c r="O184" s="192" t="n">
        <v>7.653</v>
      </c>
      <c r="P184" s="193" t="n">
        <v>7.794</v>
      </c>
      <c r="Q184" s="191" t="n">
        <v>0.759</v>
      </c>
      <c r="R184" s="192" t="n">
        <v>0.608</v>
      </c>
      <c r="S184" s="192" t="n">
        <v>0.52</v>
      </c>
      <c r="T184" s="192" t="n">
        <v>0.261</v>
      </c>
      <c r="U184" s="192" t="n">
        <v>0</v>
      </c>
      <c r="V184" s="192" t="n">
        <v>5.933</v>
      </c>
      <c r="W184" s="194" t="n">
        <v>8.082</v>
      </c>
      <c r="X184" s="191" t="n">
        <v>0.035</v>
      </c>
      <c r="Y184" s="192" t="n">
        <v>0.001</v>
      </c>
      <c r="Z184" s="192" t="n">
        <v>0.063</v>
      </c>
      <c r="AA184" s="192" t="n">
        <v>0.436</v>
      </c>
      <c r="AB184" s="192" t="n">
        <v>0</v>
      </c>
      <c r="AC184" s="195" t="n">
        <v>0.535</v>
      </c>
      <c r="AD184" s="196" t="n">
        <v>-7.547</v>
      </c>
      <c r="AE184" s="197" t="n">
        <v>2.511</v>
      </c>
      <c r="AF184" s="198" t="n">
        <v>15.107</v>
      </c>
      <c r="AG184" s="90"/>
      <c r="AH184" s="90"/>
      <c r="AI184" s="90"/>
      <c r="AJ184" s="90"/>
      <c r="AK184" s="90"/>
      <c r="AL184" s="90"/>
      <c r="AM184" s="90"/>
      <c r="AN184" s="90"/>
      <c r="AO184" s="90"/>
      <c r="AP184" s="90"/>
      <c r="AQ184" s="199"/>
      <c r="AR184" s="199"/>
      <c r="AS184" s="199"/>
      <c r="AT184" s="199"/>
      <c r="AU184" s="199"/>
      <c r="AV184" s="199"/>
      <c r="AW184" s="199"/>
      <c r="AX184" s="199"/>
      <c r="AY184" s="199"/>
      <c r="AZ184" s="199"/>
      <c r="BA184" s="199"/>
      <c r="BB184" s="199"/>
      <c r="BC184" s="199"/>
      <c r="BD184" s="199"/>
      <c r="BE184" s="199"/>
      <c r="BF184" s="199"/>
      <c r="BG184" s="199"/>
      <c r="BH184" s="199"/>
      <c r="BI184" s="199"/>
      <c r="BJ184" s="199"/>
      <c r="BK184" s="199"/>
      <c r="BL184" s="199"/>
      <c r="BM184" s="199"/>
      <c r="BN184" s="199"/>
      <c r="BO184" s="199"/>
      <c r="BP184" s="199"/>
      <c r="BQ184" s="199"/>
      <c r="BR184" s="199"/>
      <c r="BS184" s="199"/>
      <c r="BT184" s="199"/>
      <c r="BU184" s="199"/>
      <c r="BV184" s="199"/>
      <c r="BW184" s="199"/>
      <c r="BX184" s="199"/>
      <c r="BY184" s="199"/>
      <c r="BZ184" s="199"/>
      <c r="CA184" s="199"/>
      <c r="CB184" s="199"/>
      <c r="CC184" s="199"/>
      <c r="CD184" s="199"/>
      <c r="CE184" s="199"/>
      <c r="CF184" s="199"/>
      <c r="CG184" s="199"/>
      <c r="CH184" s="199"/>
      <c r="CI184" s="199"/>
      <c r="CJ184" s="199"/>
      <c r="CK184" s="199"/>
      <c r="CL184" s="199"/>
      <c r="CM184" s="199"/>
      <c r="CN184" s="199"/>
      <c r="CO184" s="199"/>
      <c r="CP184" s="199"/>
      <c r="CQ184" s="199"/>
      <c r="CR184" s="199"/>
      <c r="CS184" s="199"/>
      <c r="CT184" s="199"/>
      <c r="CU184" s="199"/>
      <c r="CV184" s="199"/>
      <c r="CW184" s="199"/>
      <c r="CX184" s="199"/>
      <c r="CY184" s="199"/>
      <c r="CZ184" s="199"/>
      <c r="DA184" s="199"/>
      <c r="DB184" s="199"/>
      <c r="DC184" s="199"/>
      <c r="DD184" s="199"/>
      <c r="DE184" s="199"/>
      <c r="DF184" s="199"/>
      <c r="DG184" s="199"/>
      <c r="DH184" s="199"/>
      <c r="DI184" s="199"/>
      <c r="DJ184" s="199"/>
      <c r="DK184" s="199"/>
      <c r="DL184" s="199"/>
      <c r="DM184" s="199"/>
      <c r="DN184" s="199"/>
      <c r="DO184" s="199"/>
      <c r="DP184" s="199"/>
      <c r="DQ184" s="199"/>
      <c r="DR184" s="199"/>
      <c r="DS184" s="199"/>
      <c r="DT184" s="199"/>
      <c r="DU184" s="199"/>
      <c r="DV184" s="199"/>
      <c r="DW184" s="199"/>
      <c r="DX184" s="199"/>
      <c r="DY184" s="199"/>
      <c r="DZ184" s="199"/>
      <c r="EA184" s="199"/>
      <c r="EB184" s="199"/>
      <c r="EC184" s="199"/>
      <c r="ED184" s="199"/>
      <c r="EE184" s="199"/>
      <c r="EF184" s="199"/>
      <c r="EG184" s="199"/>
      <c r="EH184" s="199"/>
      <c r="EI184" s="199"/>
      <c r="EJ184" s="199"/>
      <c r="EK184" s="199"/>
      <c r="EL184" s="199"/>
      <c r="EM184" s="199"/>
      <c r="EN184" s="199"/>
    </row>
    <row r="185" customFormat="false" ht="15" hidden="false" customHeight="true" outlineLevel="0" collapsed="false">
      <c r="A185" s="183" t="s">
        <v>284</v>
      </c>
      <c r="B185" s="184" t="s">
        <v>121</v>
      </c>
      <c r="C185" s="185" t="n">
        <v>82.16</v>
      </c>
      <c r="D185" s="185" t="n">
        <v>82.06</v>
      </c>
      <c r="E185" s="186" t="n">
        <v>0.92</v>
      </c>
      <c r="F185" s="187" t="n">
        <v>47020.8</v>
      </c>
      <c r="G185" s="188" t="s">
        <v>109</v>
      </c>
      <c r="H185" s="189" t="s">
        <v>118</v>
      </c>
      <c r="I185" s="190" t="n">
        <v>67.9614</v>
      </c>
      <c r="J185" s="191" t="n">
        <v>0.413</v>
      </c>
      <c r="K185" s="192" t="n">
        <v>0.124</v>
      </c>
      <c r="L185" s="192" t="n">
        <v>0.095</v>
      </c>
      <c r="M185" s="192" t="n">
        <v>0.062</v>
      </c>
      <c r="N185" s="192" t="n">
        <v>0.163</v>
      </c>
      <c r="O185" s="192" t="n">
        <v>1.481</v>
      </c>
      <c r="P185" s="193" t="n">
        <v>2.337</v>
      </c>
      <c r="Q185" s="191" t="n">
        <v>0.712</v>
      </c>
      <c r="R185" s="192" t="n">
        <v>0.236</v>
      </c>
      <c r="S185" s="192" t="n">
        <v>0.376</v>
      </c>
      <c r="T185" s="192" t="n">
        <v>0.078</v>
      </c>
      <c r="U185" s="192" t="n">
        <v>0.163</v>
      </c>
      <c r="V185" s="192" t="n">
        <v>2.244</v>
      </c>
      <c r="W185" s="194" t="n">
        <v>3.81</v>
      </c>
      <c r="X185" s="191" t="n">
        <v>0.413</v>
      </c>
      <c r="Y185" s="192" t="n">
        <v>0.124</v>
      </c>
      <c r="Z185" s="192" t="n">
        <v>0.155</v>
      </c>
      <c r="AA185" s="192" t="n">
        <v>0.28</v>
      </c>
      <c r="AB185" s="192" t="n">
        <v>0.163</v>
      </c>
      <c r="AC185" s="195" t="n">
        <v>1.134</v>
      </c>
      <c r="AD185" s="196" t="n">
        <v>-2.676</v>
      </c>
      <c r="AE185" s="197" t="n">
        <v>1.184</v>
      </c>
      <c r="AF185" s="198" t="n">
        <v>3.36</v>
      </c>
      <c r="AG185" s="90"/>
      <c r="AH185" s="90"/>
      <c r="AI185" s="90"/>
      <c r="AJ185" s="90"/>
      <c r="AK185" s="90"/>
      <c r="AL185" s="90"/>
      <c r="AM185" s="90"/>
      <c r="AN185" s="90"/>
      <c r="AO185" s="90"/>
      <c r="AP185" s="90"/>
      <c r="AQ185" s="199"/>
      <c r="AR185" s="199"/>
      <c r="AS185" s="199"/>
      <c r="AT185" s="199"/>
      <c r="AU185" s="199"/>
      <c r="AV185" s="199"/>
      <c r="AW185" s="199"/>
      <c r="AX185" s="199"/>
      <c r="AY185" s="199"/>
      <c r="AZ185" s="199"/>
      <c r="BA185" s="199"/>
      <c r="BB185" s="199"/>
      <c r="BC185" s="199"/>
      <c r="BD185" s="199"/>
      <c r="BE185" s="199"/>
      <c r="BF185" s="199"/>
      <c r="BG185" s="199"/>
      <c r="BH185" s="199"/>
      <c r="BI185" s="199"/>
      <c r="BJ185" s="199"/>
      <c r="BK185" s="199"/>
      <c r="BL185" s="199"/>
      <c r="BM185" s="199"/>
      <c r="BN185" s="199"/>
      <c r="BO185" s="199"/>
      <c r="BP185" s="199"/>
      <c r="BQ185" s="199"/>
      <c r="BR185" s="199"/>
      <c r="BS185" s="199"/>
      <c r="BT185" s="199"/>
      <c r="BU185" s="199"/>
      <c r="BV185" s="199"/>
      <c r="BW185" s="199"/>
      <c r="BX185" s="199"/>
      <c r="BY185" s="199"/>
      <c r="BZ185" s="199"/>
      <c r="CA185" s="199"/>
      <c r="CB185" s="199"/>
      <c r="CC185" s="199"/>
      <c r="CD185" s="199"/>
      <c r="CE185" s="199"/>
      <c r="CF185" s="199"/>
      <c r="CG185" s="199"/>
      <c r="CH185" s="199"/>
      <c r="CI185" s="199"/>
      <c r="CJ185" s="199"/>
      <c r="CK185" s="199"/>
      <c r="CL185" s="199"/>
      <c r="CM185" s="199"/>
      <c r="CN185" s="199"/>
      <c r="CO185" s="199"/>
      <c r="CP185" s="199"/>
      <c r="CQ185" s="199"/>
      <c r="CR185" s="199"/>
      <c r="CS185" s="199"/>
      <c r="CT185" s="199"/>
      <c r="CU185" s="199"/>
      <c r="CV185" s="199"/>
      <c r="CW185" s="199"/>
      <c r="CX185" s="199"/>
      <c r="CY185" s="199"/>
      <c r="CZ185" s="199"/>
      <c r="DA185" s="199"/>
      <c r="DB185" s="199"/>
      <c r="DC185" s="199"/>
      <c r="DD185" s="199"/>
      <c r="DE185" s="199"/>
      <c r="DF185" s="199"/>
      <c r="DG185" s="199"/>
      <c r="DH185" s="199"/>
      <c r="DI185" s="199"/>
      <c r="DJ185" s="199"/>
      <c r="DK185" s="199"/>
      <c r="DL185" s="199"/>
      <c r="DM185" s="199"/>
      <c r="DN185" s="199"/>
      <c r="DO185" s="199"/>
      <c r="DP185" s="199"/>
      <c r="DQ185" s="199"/>
      <c r="DR185" s="199"/>
      <c r="DS185" s="199"/>
      <c r="DT185" s="199"/>
      <c r="DU185" s="199"/>
      <c r="DV185" s="199"/>
      <c r="DW185" s="199"/>
      <c r="DX185" s="199"/>
      <c r="DY185" s="199"/>
      <c r="DZ185" s="199"/>
      <c r="EA185" s="199"/>
      <c r="EB185" s="199"/>
      <c r="EC185" s="199"/>
      <c r="ED185" s="199"/>
      <c r="EE185" s="199"/>
      <c r="EF185" s="199"/>
      <c r="EG185" s="199"/>
      <c r="EH185" s="199"/>
      <c r="EI185" s="199"/>
      <c r="EJ185" s="199"/>
      <c r="EK185" s="199"/>
      <c r="EL185" s="199"/>
      <c r="EM185" s="199"/>
      <c r="EN185" s="199"/>
    </row>
    <row r="186" customFormat="false" ht="15" hidden="false" customHeight="true" outlineLevel="0" collapsed="false">
      <c r="A186" s="183" t="s">
        <v>285</v>
      </c>
      <c r="B186" s="184" t="s">
        <v>121</v>
      </c>
      <c r="C186" s="185" t="n">
        <v>74.43</v>
      </c>
      <c r="D186" s="185" t="n">
        <v>77.43</v>
      </c>
      <c r="E186" s="186" t="n">
        <v>0.92</v>
      </c>
      <c r="F186" s="187" t="n">
        <v>68176.9</v>
      </c>
      <c r="G186" s="188" t="s">
        <v>108</v>
      </c>
      <c r="H186" s="189" t="s">
        <v>118</v>
      </c>
      <c r="I186" s="190" t="n">
        <v>341.814</v>
      </c>
      <c r="J186" s="191" t="n">
        <v>1.669</v>
      </c>
      <c r="K186" s="192" t="n">
        <v>0.24</v>
      </c>
      <c r="L186" s="192" t="n">
        <v>0.885</v>
      </c>
      <c r="M186" s="192" t="n">
        <v>0.077</v>
      </c>
      <c r="N186" s="192" t="n">
        <v>0.062</v>
      </c>
      <c r="O186" s="192" t="n">
        <v>4.521</v>
      </c>
      <c r="P186" s="193" t="n">
        <v>7.455</v>
      </c>
      <c r="Q186" s="191" t="n">
        <v>1.327</v>
      </c>
      <c r="R186" s="192" t="n">
        <v>0.282</v>
      </c>
      <c r="S186" s="192" t="n">
        <v>0.92</v>
      </c>
      <c r="T186" s="192" t="n">
        <v>0.121</v>
      </c>
      <c r="U186" s="192" t="n">
        <v>0.062</v>
      </c>
      <c r="V186" s="192" t="n">
        <v>4.766</v>
      </c>
      <c r="W186" s="194" t="n">
        <v>7.477</v>
      </c>
      <c r="X186" s="191" t="n">
        <v>1.669</v>
      </c>
      <c r="Y186" s="192" t="n">
        <v>0.24</v>
      </c>
      <c r="Z186" s="192" t="n">
        <v>1.46</v>
      </c>
      <c r="AA186" s="192" t="n">
        <v>0.305</v>
      </c>
      <c r="AB186" s="192" t="n">
        <v>0.062</v>
      </c>
      <c r="AC186" s="195" t="n">
        <v>3.737</v>
      </c>
      <c r="AD186" s="196" t="n">
        <v>-3.74</v>
      </c>
      <c r="AE186" s="197" t="n">
        <v>2.323</v>
      </c>
      <c r="AF186" s="198" t="n">
        <v>2.001</v>
      </c>
      <c r="AG186" s="90"/>
      <c r="AH186" s="90"/>
      <c r="AI186" s="90"/>
      <c r="AJ186" s="90"/>
      <c r="AK186" s="90"/>
      <c r="AL186" s="90"/>
      <c r="AM186" s="90"/>
      <c r="AN186" s="90"/>
      <c r="AO186" s="90"/>
      <c r="AP186" s="90"/>
      <c r="AQ186" s="199"/>
      <c r="AR186" s="199"/>
      <c r="AS186" s="199"/>
      <c r="AT186" s="199"/>
      <c r="AU186" s="199"/>
      <c r="AV186" s="199"/>
      <c r="AW186" s="199"/>
      <c r="AX186" s="199"/>
      <c r="AY186" s="199"/>
      <c r="AZ186" s="199"/>
      <c r="BA186" s="199"/>
      <c r="BB186" s="199"/>
      <c r="BC186" s="199"/>
      <c r="BD186" s="199"/>
      <c r="BE186" s="199"/>
      <c r="BF186" s="199"/>
      <c r="BG186" s="199"/>
      <c r="BH186" s="199"/>
      <c r="BI186" s="199"/>
      <c r="BJ186" s="199"/>
      <c r="BK186" s="199"/>
      <c r="BL186" s="199"/>
      <c r="BM186" s="199"/>
      <c r="BN186" s="199"/>
      <c r="BO186" s="199"/>
      <c r="BP186" s="199"/>
      <c r="BQ186" s="199"/>
      <c r="BR186" s="199"/>
      <c r="BS186" s="199"/>
      <c r="BT186" s="199"/>
      <c r="BU186" s="199"/>
      <c r="BV186" s="199"/>
      <c r="BW186" s="199"/>
      <c r="BX186" s="199"/>
      <c r="BY186" s="199"/>
      <c r="BZ186" s="199"/>
      <c r="CA186" s="199"/>
      <c r="CB186" s="199"/>
      <c r="CC186" s="199"/>
      <c r="CD186" s="199"/>
      <c r="CE186" s="199"/>
      <c r="CF186" s="199"/>
      <c r="CG186" s="199"/>
      <c r="CH186" s="199"/>
      <c r="CI186" s="199"/>
      <c r="CJ186" s="199"/>
      <c r="CK186" s="199"/>
      <c r="CL186" s="199"/>
      <c r="CM186" s="199"/>
      <c r="CN186" s="199"/>
      <c r="CO186" s="199"/>
      <c r="CP186" s="199"/>
      <c r="CQ186" s="199"/>
      <c r="CR186" s="199"/>
      <c r="CS186" s="199"/>
      <c r="CT186" s="199"/>
      <c r="CU186" s="199"/>
      <c r="CV186" s="199"/>
      <c r="CW186" s="199"/>
      <c r="CX186" s="199"/>
      <c r="CY186" s="199"/>
      <c r="CZ186" s="199"/>
      <c r="DA186" s="199"/>
      <c r="DB186" s="199"/>
      <c r="DC186" s="199"/>
      <c r="DD186" s="199"/>
      <c r="DE186" s="199"/>
      <c r="DF186" s="199"/>
      <c r="DG186" s="199"/>
      <c r="DH186" s="199"/>
      <c r="DI186" s="199"/>
      <c r="DJ186" s="199"/>
      <c r="DK186" s="199"/>
      <c r="DL186" s="199"/>
      <c r="DM186" s="199"/>
      <c r="DN186" s="199"/>
      <c r="DO186" s="199"/>
      <c r="DP186" s="199"/>
      <c r="DQ186" s="199"/>
      <c r="DR186" s="199"/>
      <c r="DS186" s="199"/>
      <c r="DT186" s="199"/>
      <c r="DU186" s="199"/>
      <c r="DV186" s="199"/>
      <c r="DW186" s="199"/>
      <c r="DX186" s="199"/>
      <c r="DY186" s="199"/>
      <c r="DZ186" s="199"/>
      <c r="EA186" s="199"/>
      <c r="EB186" s="199"/>
      <c r="EC186" s="199"/>
      <c r="ED186" s="199"/>
      <c r="EE186" s="199"/>
      <c r="EF186" s="199"/>
      <c r="EG186" s="199"/>
      <c r="EH186" s="199"/>
      <c r="EI186" s="199"/>
      <c r="EJ186" s="199"/>
      <c r="EK186" s="199"/>
      <c r="EL186" s="199"/>
      <c r="EM186" s="199"/>
      <c r="EN186" s="199"/>
    </row>
    <row r="187" customFormat="false" ht="15" hidden="false" customHeight="true" outlineLevel="0" collapsed="false">
      <c r="A187" s="183" t="s">
        <v>286</v>
      </c>
      <c r="B187" s="184" t="s">
        <v>121</v>
      </c>
      <c r="C187" s="185" t="n">
        <v>69.24</v>
      </c>
      <c r="D187" s="185" t="n">
        <v>71.67</v>
      </c>
      <c r="E187" s="186" t="n">
        <v>0.72</v>
      </c>
      <c r="F187" s="187" t="n">
        <v>8733.06</v>
      </c>
      <c r="G187" s="188" t="s">
        <v>107</v>
      </c>
      <c r="H187" s="189" t="s">
        <v>114</v>
      </c>
      <c r="I187" s="190" t="n">
        <v>35.6738</v>
      </c>
      <c r="J187" s="191" t="n">
        <v>0.436</v>
      </c>
      <c r="K187" s="192" t="n">
        <v>0.154</v>
      </c>
      <c r="L187" s="192" t="n">
        <v>0</v>
      </c>
      <c r="M187" s="192" t="n">
        <v>0.006</v>
      </c>
      <c r="N187" s="192" t="n">
        <v>0.079</v>
      </c>
      <c r="O187" s="192" t="n">
        <v>1.222</v>
      </c>
      <c r="P187" s="193" t="n">
        <v>1.896</v>
      </c>
      <c r="Q187" s="191" t="n">
        <v>0.517</v>
      </c>
      <c r="R187" s="192" t="n">
        <v>0.182</v>
      </c>
      <c r="S187" s="192" t="n">
        <v>0.094</v>
      </c>
      <c r="T187" s="192" t="n">
        <v>0.008</v>
      </c>
      <c r="U187" s="192" t="n">
        <v>0.079</v>
      </c>
      <c r="V187" s="192" t="n">
        <v>1.311</v>
      </c>
      <c r="W187" s="194" t="n">
        <v>2.19</v>
      </c>
      <c r="X187" s="191" t="n">
        <v>0.436</v>
      </c>
      <c r="Y187" s="192" t="n">
        <v>0.154</v>
      </c>
      <c r="Z187" s="192" t="n">
        <v>0.054</v>
      </c>
      <c r="AA187" s="192" t="n">
        <v>0.008</v>
      </c>
      <c r="AB187" s="192" t="n">
        <v>0.079</v>
      </c>
      <c r="AC187" s="195" t="n">
        <v>0.73</v>
      </c>
      <c r="AD187" s="196" t="n">
        <v>-1.46</v>
      </c>
      <c r="AE187" s="197" t="n">
        <v>0.681</v>
      </c>
      <c r="AF187" s="198" t="n">
        <v>3</v>
      </c>
      <c r="AG187" s="90"/>
      <c r="AH187" s="90"/>
      <c r="AI187" s="90"/>
      <c r="AJ187" s="90"/>
      <c r="AK187" s="90"/>
      <c r="AL187" s="90"/>
      <c r="AM187" s="90"/>
      <c r="AN187" s="90"/>
      <c r="AO187" s="90"/>
      <c r="AP187" s="90"/>
      <c r="AQ187" s="199"/>
      <c r="AR187" s="199"/>
      <c r="AS187" s="199"/>
      <c r="AT187" s="199"/>
      <c r="AU187" s="199"/>
      <c r="AV187" s="199"/>
      <c r="AW187" s="199"/>
      <c r="AX187" s="199"/>
      <c r="AY187" s="199"/>
      <c r="AZ187" s="199"/>
      <c r="BA187" s="199"/>
      <c r="BB187" s="199"/>
      <c r="BC187" s="199"/>
      <c r="BD187" s="199"/>
      <c r="BE187" s="199"/>
      <c r="BF187" s="199"/>
      <c r="BG187" s="199"/>
      <c r="BH187" s="199"/>
      <c r="BI187" s="199"/>
      <c r="BJ187" s="199"/>
      <c r="BK187" s="199"/>
      <c r="BL187" s="199"/>
      <c r="BM187" s="199"/>
      <c r="BN187" s="199"/>
      <c r="BO187" s="199"/>
      <c r="BP187" s="199"/>
      <c r="BQ187" s="199"/>
      <c r="BR187" s="199"/>
      <c r="BS187" s="199"/>
      <c r="BT187" s="199"/>
      <c r="BU187" s="199"/>
      <c r="BV187" s="199"/>
      <c r="BW187" s="199"/>
      <c r="BX187" s="199"/>
      <c r="BY187" s="199"/>
      <c r="BZ187" s="199"/>
      <c r="CA187" s="199"/>
      <c r="CB187" s="199"/>
      <c r="CC187" s="199"/>
      <c r="CD187" s="199"/>
      <c r="CE187" s="199"/>
      <c r="CF187" s="199"/>
      <c r="CG187" s="199"/>
      <c r="CH187" s="199"/>
      <c r="CI187" s="199"/>
      <c r="CJ187" s="199"/>
      <c r="CK187" s="199"/>
      <c r="CL187" s="199"/>
      <c r="CM187" s="199"/>
      <c r="CN187" s="199"/>
      <c r="CO187" s="199"/>
      <c r="CP187" s="199"/>
      <c r="CQ187" s="199"/>
      <c r="CR187" s="199"/>
      <c r="CS187" s="199"/>
      <c r="CT187" s="199"/>
      <c r="CU187" s="199"/>
      <c r="CV187" s="199"/>
      <c r="CW187" s="199"/>
      <c r="CX187" s="199"/>
      <c r="CY187" s="199"/>
      <c r="CZ187" s="199"/>
      <c r="DA187" s="199"/>
      <c r="DB187" s="199"/>
      <c r="DC187" s="199"/>
      <c r="DD187" s="199"/>
      <c r="DE187" s="199"/>
      <c r="DF187" s="199"/>
      <c r="DG187" s="199"/>
      <c r="DH187" s="199"/>
      <c r="DI187" s="199"/>
      <c r="DJ187" s="199"/>
      <c r="DK187" s="199"/>
      <c r="DL187" s="199"/>
      <c r="DM187" s="199"/>
      <c r="DN187" s="199"/>
      <c r="DO187" s="199"/>
      <c r="DP187" s="199"/>
      <c r="DQ187" s="199"/>
      <c r="DR187" s="199"/>
      <c r="DS187" s="199"/>
      <c r="DT187" s="199"/>
      <c r="DU187" s="199"/>
      <c r="DV187" s="199"/>
      <c r="DW187" s="199"/>
      <c r="DX187" s="199"/>
      <c r="DY187" s="199"/>
      <c r="DZ187" s="199"/>
      <c r="EA187" s="199"/>
      <c r="EB187" s="199"/>
      <c r="EC187" s="199"/>
      <c r="ED187" s="199"/>
      <c r="EE187" s="199"/>
      <c r="EF187" s="199"/>
      <c r="EG187" s="199"/>
      <c r="EH187" s="199"/>
      <c r="EI187" s="199"/>
      <c r="EJ187" s="199"/>
      <c r="EK187" s="199"/>
      <c r="EL187" s="199"/>
      <c r="EM187" s="199"/>
      <c r="EN187" s="199"/>
    </row>
    <row r="188" customFormat="false" ht="15" hidden="false" customHeight="true" outlineLevel="0" collapsed="false">
      <c r="A188" s="183" t="s">
        <v>287</v>
      </c>
      <c r="B188" s="184" t="s">
        <v>121</v>
      </c>
      <c r="C188" s="185" t="n">
        <v>62.46</v>
      </c>
      <c r="D188" s="185" t="n">
        <v>71.11</v>
      </c>
      <c r="E188" s="186" t="n">
        <v>0.69</v>
      </c>
      <c r="F188" s="187" t="n">
        <v>6776.65</v>
      </c>
      <c r="G188" s="188" t="s">
        <v>110</v>
      </c>
      <c r="H188" s="189" t="s">
        <v>116</v>
      </c>
      <c r="I188" s="190" t="n">
        <v>29.3953</v>
      </c>
      <c r="J188" s="191" t="n">
        <v>0.202</v>
      </c>
      <c r="K188" s="192" t="n">
        <v>0.59</v>
      </c>
      <c r="L188" s="192" t="n">
        <v>0.09</v>
      </c>
      <c r="M188" s="192" t="n">
        <v>0.082</v>
      </c>
      <c r="N188" s="192" t="n">
        <v>0.029</v>
      </c>
      <c r="O188" s="192" t="n">
        <v>0.78</v>
      </c>
      <c r="P188" s="193" t="n">
        <v>1.772</v>
      </c>
      <c r="Q188" s="191" t="n">
        <v>0.318</v>
      </c>
      <c r="R188" s="192" t="n">
        <v>0.586</v>
      </c>
      <c r="S188" s="192" t="n">
        <v>0.093</v>
      </c>
      <c r="T188" s="192" t="n">
        <v>0.072</v>
      </c>
      <c r="U188" s="192" t="n">
        <v>0.029</v>
      </c>
      <c r="V188" s="192" t="n">
        <v>0.794</v>
      </c>
      <c r="W188" s="194" t="n">
        <v>1.891</v>
      </c>
      <c r="X188" s="191" t="n">
        <v>0.202</v>
      </c>
      <c r="Y188" s="192" t="n">
        <v>0.59</v>
      </c>
      <c r="Z188" s="192" t="n">
        <v>1.785</v>
      </c>
      <c r="AA188" s="192" t="n">
        <v>0.246</v>
      </c>
      <c r="AB188" s="192" t="n">
        <v>0.029</v>
      </c>
      <c r="AC188" s="195" t="n">
        <v>2.851</v>
      </c>
      <c r="AD188" s="196" t="n">
        <v>0.96</v>
      </c>
      <c r="AE188" s="197" t="n">
        <v>0.588</v>
      </c>
      <c r="AF188" s="198" t="n">
        <v>0.663</v>
      </c>
      <c r="AG188" s="90"/>
      <c r="AH188" s="90"/>
      <c r="AI188" s="90"/>
      <c r="AJ188" s="90"/>
      <c r="AK188" s="90"/>
      <c r="AL188" s="90"/>
      <c r="AM188" s="90"/>
      <c r="AN188" s="90"/>
      <c r="AO188" s="90"/>
      <c r="AP188" s="90"/>
      <c r="AQ188" s="199"/>
      <c r="AR188" s="199"/>
      <c r="AS188" s="199"/>
      <c r="AT188" s="199"/>
      <c r="AU188" s="199"/>
      <c r="AV188" s="199"/>
      <c r="AW188" s="199"/>
      <c r="AX188" s="199"/>
      <c r="AY188" s="199"/>
      <c r="AZ188" s="199"/>
      <c r="BA188" s="199"/>
      <c r="BB188" s="199"/>
      <c r="BC188" s="199"/>
      <c r="BD188" s="199"/>
      <c r="BE188" s="199"/>
      <c r="BF188" s="199"/>
      <c r="BG188" s="199"/>
      <c r="BH188" s="199"/>
      <c r="BI188" s="199"/>
      <c r="BJ188" s="199"/>
      <c r="BK188" s="199"/>
      <c r="BL188" s="199"/>
      <c r="BM188" s="199"/>
      <c r="BN188" s="199"/>
      <c r="BO188" s="199"/>
      <c r="BP188" s="199"/>
      <c r="BQ188" s="199"/>
      <c r="BR188" s="199"/>
      <c r="BS188" s="199"/>
      <c r="BT188" s="199"/>
      <c r="BU188" s="199"/>
      <c r="BV188" s="199"/>
      <c r="BW188" s="199"/>
      <c r="BX188" s="199"/>
      <c r="BY188" s="199"/>
      <c r="BZ188" s="199"/>
      <c r="CA188" s="199"/>
      <c r="CB188" s="199"/>
      <c r="CC188" s="199"/>
      <c r="CD188" s="199"/>
      <c r="CE188" s="199"/>
      <c r="CF188" s="199"/>
      <c r="CG188" s="199"/>
      <c r="CH188" s="199"/>
      <c r="CI188" s="199"/>
      <c r="CJ188" s="199"/>
      <c r="CK188" s="199"/>
      <c r="CL188" s="199"/>
      <c r="CM188" s="199"/>
      <c r="CN188" s="199"/>
      <c r="CO188" s="199"/>
      <c r="CP188" s="199"/>
      <c r="CQ188" s="199"/>
      <c r="CR188" s="199"/>
      <c r="CS188" s="199"/>
      <c r="CT188" s="199"/>
      <c r="CU188" s="199"/>
      <c r="CV188" s="199"/>
      <c r="CW188" s="199"/>
      <c r="CX188" s="199"/>
      <c r="CY188" s="199"/>
      <c r="CZ188" s="199"/>
      <c r="DA188" s="199"/>
      <c r="DB188" s="199"/>
      <c r="DC188" s="199"/>
      <c r="DD188" s="199"/>
      <c r="DE188" s="199"/>
      <c r="DF188" s="199"/>
      <c r="DG188" s="199"/>
      <c r="DH188" s="199"/>
      <c r="DI188" s="199"/>
      <c r="DJ188" s="199"/>
      <c r="DK188" s="199"/>
      <c r="DL188" s="199"/>
      <c r="DM188" s="199"/>
      <c r="DN188" s="199"/>
      <c r="DO188" s="199"/>
      <c r="DP188" s="199"/>
      <c r="DQ188" s="199"/>
      <c r="DR188" s="199"/>
      <c r="DS188" s="199"/>
      <c r="DT188" s="199"/>
      <c r="DU188" s="199"/>
      <c r="DV188" s="199"/>
      <c r="DW188" s="199"/>
      <c r="DX188" s="199"/>
      <c r="DY188" s="199"/>
      <c r="DZ188" s="199"/>
      <c r="EA188" s="199"/>
      <c r="EB188" s="199"/>
      <c r="EC188" s="199"/>
      <c r="ED188" s="199"/>
      <c r="EE188" s="199"/>
      <c r="EF188" s="199"/>
      <c r="EG188" s="199"/>
      <c r="EH188" s="199"/>
      <c r="EI188" s="199"/>
      <c r="EJ188" s="199"/>
      <c r="EK188" s="199"/>
      <c r="EL188" s="199"/>
      <c r="EM188" s="199"/>
      <c r="EN188" s="199"/>
    </row>
    <row r="189" customFormat="false" ht="15" hidden="false" customHeight="true" outlineLevel="0" collapsed="false">
      <c r="A189" s="183" t="s">
        <v>288</v>
      </c>
      <c r="B189" s="184" t="s">
        <v>121</v>
      </c>
      <c r="C189" s="185" t="n">
        <v>73.32</v>
      </c>
      <c r="D189" s="185" t="n">
        <v>74.58</v>
      </c>
      <c r="E189" s="186" t="n">
        <v>0.73</v>
      </c>
      <c r="F189" s="187" t="n">
        <v>12353.9</v>
      </c>
      <c r="G189" s="188" t="s">
        <v>104</v>
      </c>
      <c r="H189" s="189" t="s">
        <v>114</v>
      </c>
      <c r="I189" s="190" t="n">
        <v>99.4977</v>
      </c>
      <c r="J189" s="191" t="n">
        <v>0.417</v>
      </c>
      <c r="K189" s="192" t="n">
        <v>0.004</v>
      </c>
      <c r="L189" s="192" t="n">
        <v>0.403</v>
      </c>
      <c r="M189" s="192" t="n">
        <v>0.113</v>
      </c>
      <c r="N189" s="192" t="n">
        <v>0.075</v>
      </c>
      <c r="O189" s="192" t="n">
        <v>1.462</v>
      </c>
      <c r="P189" s="193" t="n">
        <v>2.474</v>
      </c>
      <c r="Q189" s="191" t="n">
        <v>0.592</v>
      </c>
      <c r="R189" s="192" t="n">
        <v>0.027</v>
      </c>
      <c r="S189" s="192" t="n">
        <v>0.436</v>
      </c>
      <c r="T189" s="192" t="n">
        <v>0.099</v>
      </c>
      <c r="U189" s="192" t="n">
        <v>0.075</v>
      </c>
      <c r="V189" s="192" t="n">
        <v>1.473</v>
      </c>
      <c r="W189" s="194" t="n">
        <v>2.703</v>
      </c>
      <c r="X189" s="191" t="n">
        <v>0.417</v>
      </c>
      <c r="Y189" s="192" t="n">
        <v>0.008</v>
      </c>
      <c r="Z189" s="192" t="n">
        <v>0.16</v>
      </c>
      <c r="AA189" s="192" t="n">
        <v>0.146</v>
      </c>
      <c r="AB189" s="192" t="n">
        <v>0.075</v>
      </c>
      <c r="AC189" s="195" t="n">
        <v>0.806</v>
      </c>
      <c r="AD189" s="196" t="n">
        <v>-1.897</v>
      </c>
      <c r="AE189" s="197" t="n">
        <v>0.84</v>
      </c>
      <c r="AF189" s="198" t="n">
        <v>3.354</v>
      </c>
      <c r="AG189" s="90"/>
      <c r="AH189" s="90"/>
      <c r="AI189" s="90"/>
      <c r="AJ189" s="90"/>
      <c r="AK189" s="90"/>
      <c r="AL189" s="90"/>
      <c r="AM189" s="90"/>
      <c r="AN189" s="90"/>
      <c r="AO189" s="90"/>
      <c r="AP189" s="90"/>
      <c r="AQ189" s="199"/>
      <c r="AR189" s="199"/>
      <c r="AS189" s="199"/>
      <c r="AT189" s="199"/>
      <c r="AU189" s="199"/>
      <c r="AV189" s="199"/>
      <c r="AW189" s="199"/>
      <c r="AX189" s="199"/>
      <c r="AY189" s="199"/>
      <c r="AZ189" s="199"/>
      <c r="BA189" s="199"/>
      <c r="BB189" s="199"/>
      <c r="BC189" s="199"/>
      <c r="BD189" s="199"/>
      <c r="BE189" s="199"/>
      <c r="BF189" s="199"/>
      <c r="BG189" s="199"/>
      <c r="BH189" s="199"/>
      <c r="BI189" s="199"/>
      <c r="BJ189" s="199"/>
      <c r="BK189" s="199"/>
      <c r="BL189" s="199"/>
      <c r="BM189" s="199"/>
      <c r="BN189" s="199"/>
      <c r="BO189" s="199"/>
      <c r="BP189" s="199"/>
      <c r="BQ189" s="199"/>
      <c r="BR189" s="199"/>
      <c r="BS189" s="199"/>
      <c r="BT189" s="199"/>
      <c r="BU189" s="199"/>
      <c r="BV189" s="199"/>
      <c r="BW189" s="199"/>
      <c r="BX189" s="199"/>
      <c r="BY189" s="199"/>
      <c r="BZ189" s="199"/>
      <c r="CA189" s="199"/>
      <c r="CB189" s="199"/>
      <c r="CC189" s="199"/>
      <c r="CD189" s="199"/>
      <c r="CE189" s="199"/>
      <c r="CF189" s="199"/>
      <c r="CG189" s="199"/>
      <c r="CH189" s="199"/>
      <c r="CI189" s="199"/>
      <c r="CJ189" s="199"/>
      <c r="CK189" s="199"/>
      <c r="CL189" s="199"/>
      <c r="CM189" s="199"/>
      <c r="CN189" s="199"/>
      <c r="CO189" s="199"/>
      <c r="CP189" s="199"/>
      <c r="CQ189" s="199"/>
      <c r="CR189" s="199"/>
      <c r="CS189" s="199"/>
      <c r="CT189" s="199"/>
      <c r="CU189" s="199"/>
      <c r="CV189" s="199"/>
      <c r="CW189" s="199"/>
      <c r="CX189" s="199"/>
      <c r="CY189" s="199"/>
      <c r="CZ189" s="199"/>
      <c r="DA189" s="199"/>
      <c r="DB189" s="199"/>
      <c r="DC189" s="199"/>
      <c r="DD189" s="199"/>
      <c r="DE189" s="199"/>
      <c r="DF189" s="199"/>
      <c r="DG189" s="199"/>
      <c r="DH189" s="199"/>
      <c r="DI189" s="199"/>
      <c r="DJ189" s="199"/>
      <c r="DK189" s="199"/>
      <c r="DL189" s="199"/>
      <c r="DM189" s="199"/>
      <c r="DN189" s="199"/>
      <c r="DO189" s="199"/>
      <c r="DP189" s="199"/>
      <c r="DQ189" s="199"/>
      <c r="DR189" s="199"/>
      <c r="DS189" s="199"/>
      <c r="DT189" s="199"/>
      <c r="DU189" s="199"/>
      <c r="DV189" s="199"/>
      <c r="DW189" s="199"/>
      <c r="DX189" s="199"/>
      <c r="DY189" s="199"/>
      <c r="DZ189" s="199"/>
      <c r="EA189" s="199"/>
      <c r="EB189" s="199"/>
      <c r="EC189" s="199"/>
      <c r="ED189" s="199"/>
      <c r="EE189" s="199"/>
      <c r="EF189" s="199"/>
      <c r="EG189" s="199"/>
      <c r="EH189" s="199"/>
      <c r="EI189" s="199"/>
      <c r="EJ189" s="199"/>
      <c r="EK189" s="199"/>
      <c r="EL189" s="199"/>
      <c r="EM189" s="199"/>
      <c r="EN189" s="199"/>
    </row>
    <row r="190" customFormat="false" ht="15" hidden="false" customHeight="true" outlineLevel="0" collapsed="false">
      <c r="A190" s="183" t="s">
        <v>289</v>
      </c>
      <c r="B190" s="184" t="s">
        <v>121</v>
      </c>
      <c r="C190" s="185" t="n">
        <v>46.87</v>
      </c>
      <c r="D190" s="185" t="n">
        <v>63.72</v>
      </c>
      <c r="E190" s="186" t="n">
        <v>0.43</v>
      </c>
      <c r="F190" s="187" t="n">
        <v>1594.35</v>
      </c>
      <c r="G190" s="188" t="s">
        <v>107</v>
      </c>
      <c r="H190" s="189" t="s">
        <v>114</v>
      </c>
      <c r="I190" s="190" t="n">
        <v>35.2199</v>
      </c>
      <c r="J190" s="191" t="n">
        <v>0.068</v>
      </c>
      <c r="K190" s="192" t="n">
        <v>0.082</v>
      </c>
      <c r="L190" s="192" t="n">
        <v>0.007</v>
      </c>
      <c r="M190" s="192" t="n">
        <v>0.095</v>
      </c>
      <c r="N190" s="192" t="n">
        <v>0.032</v>
      </c>
      <c r="O190" s="192" t="n">
        <v>0.089</v>
      </c>
      <c r="P190" s="193" t="n">
        <v>0.372</v>
      </c>
      <c r="Q190" s="191" t="n">
        <v>0.217</v>
      </c>
      <c r="R190" s="192" t="n">
        <v>0.088</v>
      </c>
      <c r="S190" s="192" t="n">
        <v>0.02</v>
      </c>
      <c r="T190" s="192" t="n">
        <v>0.049</v>
      </c>
      <c r="U190" s="192" t="n">
        <v>0.032</v>
      </c>
      <c r="V190" s="192" t="n">
        <v>0.147</v>
      </c>
      <c r="W190" s="194" t="n">
        <v>0.553</v>
      </c>
      <c r="X190" s="191" t="n">
        <v>0.068</v>
      </c>
      <c r="Y190" s="192" t="n">
        <v>0.082</v>
      </c>
      <c r="Z190" s="192" t="n">
        <v>0.03</v>
      </c>
      <c r="AA190" s="192" t="n">
        <v>0.138</v>
      </c>
      <c r="AB190" s="192" t="n">
        <v>0.032</v>
      </c>
      <c r="AC190" s="195" t="n">
        <v>0.35</v>
      </c>
      <c r="AD190" s="196" t="n">
        <v>-0.203</v>
      </c>
      <c r="AE190" s="197" t="n">
        <v>0.172</v>
      </c>
      <c r="AF190" s="198" t="n">
        <v>1.58</v>
      </c>
      <c r="AG190" s="90"/>
      <c r="AH190" s="90"/>
      <c r="AI190" s="90"/>
      <c r="AJ190" s="90"/>
      <c r="AK190" s="90"/>
      <c r="AL190" s="90"/>
      <c r="AM190" s="90"/>
      <c r="AN190" s="90"/>
      <c r="AO190" s="90"/>
      <c r="AP190" s="90"/>
      <c r="AQ190" s="199"/>
      <c r="AR190" s="199"/>
      <c r="AS190" s="199"/>
      <c r="AT190" s="199"/>
      <c r="AU190" s="199"/>
      <c r="AV190" s="199"/>
      <c r="AW190" s="199"/>
      <c r="AX190" s="199"/>
      <c r="AY190" s="199"/>
      <c r="AZ190" s="199"/>
      <c r="BA190" s="199"/>
      <c r="BB190" s="199"/>
      <c r="BC190" s="199"/>
      <c r="BD190" s="199"/>
      <c r="BE190" s="199"/>
      <c r="BF190" s="199"/>
      <c r="BG190" s="199"/>
      <c r="BH190" s="199"/>
      <c r="BI190" s="199"/>
      <c r="BJ190" s="199"/>
      <c r="BK190" s="199"/>
      <c r="BL190" s="199"/>
      <c r="BM190" s="199"/>
      <c r="BN190" s="199"/>
      <c r="BO190" s="199"/>
      <c r="BP190" s="199"/>
      <c r="BQ190" s="199"/>
      <c r="BR190" s="199"/>
      <c r="BS190" s="199"/>
      <c r="BT190" s="199"/>
      <c r="BU190" s="199"/>
      <c r="BV190" s="199"/>
      <c r="BW190" s="199"/>
      <c r="BX190" s="199"/>
      <c r="BY190" s="199"/>
      <c r="BZ190" s="199"/>
      <c r="CA190" s="199"/>
      <c r="CB190" s="199"/>
      <c r="CC190" s="199"/>
      <c r="CD190" s="199"/>
      <c r="CE190" s="199"/>
      <c r="CF190" s="199"/>
      <c r="CG190" s="199"/>
      <c r="CH190" s="199"/>
      <c r="CI190" s="199"/>
      <c r="CJ190" s="199"/>
      <c r="CK190" s="199"/>
      <c r="CL190" s="199"/>
      <c r="CM190" s="199"/>
      <c r="CN190" s="199"/>
      <c r="CO190" s="199"/>
      <c r="CP190" s="199"/>
      <c r="CQ190" s="199"/>
      <c r="CR190" s="199"/>
      <c r="CS190" s="199"/>
      <c r="CT190" s="199"/>
      <c r="CU190" s="199"/>
      <c r="CV190" s="199"/>
      <c r="CW190" s="199"/>
      <c r="CX190" s="199"/>
      <c r="CY190" s="199"/>
      <c r="CZ190" s="199"/>
      <c r="DA190" s="199"/>
      <c r="DB190" s="199"/>
      <c r="DC190" s="199"/>
      <c r="DD190" s="199"/>
      <c r="DE190" s="199"/>
      <c r="DF190" s="199"/>
      <c r="DG190" s="199"/>
      <c r="DH190" s="199"/>
      <c r="DI190" s="199"/>
      <c r="DJ190" s="199"/>
      <c r="DK190" s="199"/>
      <c r="DL190" s="199"/>
      <c r="DM190" s="199"/>
      <c r="DN190" s="199"/>
      <c r="DO190" s="199"/>
      <c r="DP190" s="199"/>
      <c r="DQ190" s="199"/>
      <c r="DR190" s="199"/>
      <c r="DS190" s="199"/>
      <c r="DT190" s="199"/>
      <c r="DU190" s="199"/>
      <c r="DV190" s="199"/>
      <c r="DW190" s="199"/>
      <c r="DX190" s="199"/>
      <c r="DY190" s="199"/>
      <c r="DZ190" s="199"/>
      <c r="EA190" s="199"/>
      <c r="EB190" s="199"/>
      <c r="EC190" s="199"/>
      <c r="ED190" s="199"/>
      <c r="EE190" s="199"/>
      <c r="EF190" s="199"/>
      <c r="EG190" s="199"/>
      <c r="EH190" s="199"/>
      <c r="EI190" s="199"/>
      <c r="EJ190" s="199"/>
      <c r="EK190" s="199"/>
      <c r="EL190" s="199"/>
      <c r="EM190" s="199"/>
      <c r="EN190" s="199"/>
    </row>
    <row r="191" customFormat="false" ht="15" hidden="false" customHeight="true" outlineLevel="0" collapsed="false">
      <c r="A191" s="183" t="s">
        <v>290</v>
      </c>
      <c r="B191" s="184" t="s">
        <v>121</v>
      </c>
      <c r="C191" s="185" t="n">
        <v>54.44</v>
      </c>
      <c r="D191" s="185" t="n">
        <v>61.8</v>
      </c>
      <c r="E191" s="186" t="n">
        <v>0.57</v>
      </c>
      <c r="F191" s="187" t="n">
        <v>3482.84</v>
      </c>
      <c r="G191" s="188" t="s">
        <v>103</v>
      </c>
      <c r="H191" s="189" t="s">
        <v>114</v>
      </c>
      <c r="I191" s="190" t="n">
        <v>21.1347</v>
      </c>
      <c r="J191" s="191" t="n">
        <v>0.232</v>
      </c>
      <c r="K191" s="192" t="n">
        <v>0.153</v>
      </c>
      <c r="L191" s="192" t="n">
        <v>0.513</v>
      </c>
      <c r="M191" s="192" t="n">
        <v>0.007</v>
      </c>
      <c r="N191" s="192" t="n">
        <v>0.053</v>
      </c>
      <c r="O191" s="192" t="n">
        <v>0.194</v>
      </c>
      <c r="P191" s="193" t="n">
        <v>1.152</v>
      </c>
      <c r="Q191" s="191" t="n">
        <v>0.169</v>
      </c>
      <c r="R191" s="192" t="n">
        <v>0.132</v>
      </c>
      <c r="S191" s="192" t="n">
        <v>0.521</v>
      </c>
      <c r="T191" s="192" t="n">
        <v>0.03</v>
      </c>
      <c r="U191" s="192" t="n">
        <v>0.053</v>
      </c>
      <c r="V191" s="192" t="n">
        <v>0.305</v>
      </c>
      <c r="W191" s="194" t="n">
        <v>1.21</v>
      </c>
      <c r="X191" s="191" t="n">
        <v>0.232</v>
      </c>
      <c r="Y191" s="192" t="n">
        <v>0.635</v>
      </c>
      <c r="Z191" s="192" t="n">
        <v>0.6</v>
      </c>
      <c r="AA191" s="192" t="n">
        <v>0.016</v>
      </c>
      <c r="AB191" s="192" t="n">
        <v>0.053</v>
      </c>
      <c r="AC191" s="195" t="n">
        <v>1.536</v>
      </c>
      <c r="AD191" s="196" t="n">
        <v>0.326</v>
      </c>
      <c r="AE191" s="197" t="n">
        <v>0.376</v>
      </c>
      <c r="AF191" s="198" t="n">
        <v>0.788</v>
      </c>
      <c r="AG191" s="90"/>
      <c r="AH191" s="90"/>
      <c r="AI191" s="90"/>
      <c r="AJ191" s="90"/>
      <c r="AK191" s="90"/>
      <c r="AL191" s="90"/>
      <c r="AM191" s="90"/>
      <c r="AN191" s="90"/>
      <c r="AO191" s="90"/>
      <c r="AP191" s="90"/>
      <c r="AQ191" s="199"/>
      <c r="AR191" s="199"/>
      <c r="AS191" s="199"/>
      <c r="AT191" s="199"/>
      <c r="AU191" s="199"/>
      <c r="AV191" s="199"/>
      <c r="AW191" s="199"/>
      <c r="AX191" s="199"/>
      <c r="AY191" s="199"/>
      <c r="AZ191" s="199"/>
      <c r="BA191" s="199"/>
      <c r="BB191" s="199"/>
      <c r="BC191" s="199"/>
      <c r="BD191" s="199"/>
      <c r="BE191" s="199"/>
      <c r="BF191" s="199"/>
      <c r="BG191" s="199"/>
      <c r="BH191" s="199"/>
      <c r="BI191" s="199"/>
      <c r="BJ191" s="199"/>
      <c r="BK191" s="199"/>
      <c r="BL191" s="199"/>
      <c r="BM191" s="199"/>
      <c r="BN191" s="199"/>
      <c r="BO191" s="199"/>
      <c r="BP191" s="199"/>
      <c r="BQ191" s="199"/>
      <c r="BR191" s="199"/>
      <c r="BS191" s="199"/>
      <c r="BT191" s="199"/>
      <c r="BU191" s="199"/>
      <c r="BV191" s="199"/>
      <c r="BW191" s="199"/>
      <c r="BX191" s="199"/>
      <c r="BY191" s="199"/>
      <c r="BZ191" s="199"/>
      <c r="CA191" s="199"/>
      <c r="CB191" s="199"/>
      <c r="CC191" s="199"/>
      <c r="CD191" s="199"/>
      <c r="CE191" s="199"/>
      <c r="CF191" s="199"/>
      <c r="CG191" s="199"/>
      <c r="CH191" s="199"/>
      <c r="CI191" s="199"/>
      <c r="CJ191" s="199"/>
      <c r="CK191" s="199"/>
      <c r="CL191" s="199"/>
      <c r="CM191" s="199"/>
      <c r="CN191" s="199"/>
      <c r="CO191" s="199"/>
      <c r="CP191" s="199"/>
      <c r="CQ191" s="199"/>
      <c r="CR191" s="199"/>
      <c r="CS191" s="199"/>
      <c r="CT191" s="199"/>
      <c r="CU191" s="199"/>
      <c r="CV191" s="199"/>
      <c r="CW191" s="199"/>
      <c r="CX191" s="199"/>
      <c r="CY191" s="199"/>
      <c r="CZ191" s="199"/>
      <c r="DA191" s="199"/>
      <c r="DB191" s="199"/>
      <c r="DC191" s="199"/>
      <c r="DD191" s="199"/>
      <c r="DE191" s="199"/>
      <c r="DF191" s="199"/>
      <c r="DG191" s="199"/>
      <c r="DH191" s="199"/>
      <c r="DI191" s="199"/>
      <c r="DJ191" s="199"/>
      <c r="DK191" s="199"/>
      <c r="DL191" s="199"/>
      <c r="DM191" s="199"/>
      <c r="DN191" s="199"/>
      <c r="DO191" s="199"/>
      <c r="DP191" s="199"/>
      <c r="DQ191" s="199"/>
      <c r="DR191" s="199"/>
      <c r="DS191" s="199"/>
      <c r="DT191" s="199"/>
      <c r="DU191" s="199"/>
      <c r="DV191" s="199"/>
      <c r="DW191" s="199"/>
      <c r="DX191" s="199"/>
      <c r="DY191" s="199"/>
      <c r="DZ191" s="199"/>
      <c r="EA191" s="199"/>
      <c r="EB191" s="199"/>
      <c r="EC191" s="199"/>
      <c r="ED191" s="199"/>
      <c r="EE191" s="199"/>
      <c r="EF191" s="199"/>
      <c r="EG191" s="199"/>
      <c r="EH191" s="199"/>
      <c r="EI191" s="199"/>
      <c r="EJ191" s="199"/>
      <c r="EK191" s="199"/>
      <c r="EL191" s="199"/>
      <c r="EM191" s="199"/>
      <c r="EN191" s="199"/>
    </row>
    <row r="192" customFormat="false" ht="15" hidden="false" customHeight="true" outlineLevel="0" collapsed="false">
      <c r="A192" s="204" t="s">
        <v>291</v>
      </c>
      <c r="B192" s="205" t="s">
        <v>121</v>
      </c>
      <c r="C192" s="206" t="n">
        <v>57.76</v>
      </c>
      <c r="D192" s="207" t="n">
        <v>59.39</v>
      </c>
      <c r="E192" s="208" t="n">
        <v>0.55</v>
      </c>
      <c r="F192" s="209" t="n">
        <v>2376</v>
      </c>
      <c r="G192" s="210" t="s">
        <v>103</v>
      </c>
      <c r="H192" s="211" t="s">
        <v>112</v>
      </c>
      <c r="I192" s="212" t="n">
        <v>17.0203</v>
      </c>
      <c r="J192" s="213" t="n">
        <v>0.207</v>
      </c>
      <c r="K192" s="214" t="n">
        <v>0.264</v>
      </c>
      <c r="L192" s="214" t="n">
        <v>0.239</v>
      </c>
      <c r="M192" s="214" t="n">
        <v>0.002</v>
      </c>
      <c r="N192" s="214" t="n">
        <v>0.025</v>
      </c>
      <c r="O192" s="214" t="n">
        <v>0.215</v>
      </c>
      <c r="P192" s="215" t="n">
        <v>0.951</v>
      </c>
      <c r="Q192" s="213" t="n">
        <v>0.239</v>
      </c>
      <c r="R192" s="214" t="n">
        <v>0.264</v>
      </c>
      <c r="S192" s="214" t="n">
        <v>0.248</v>
      </c>
      <c r="T192" s="214" t="n">
        <v>0.006</v>
      </c>
      <c r="U192" s="214" t="n">
        <v>0.025</v>
      </c>
      <c r="V192" s="214" t="n">
        <v>0.399</v>
      </c>
      <c r="W192" s="216" t="n">
        <v>1.18</v>
      </c>
      <c r="X192" s="213" t="n">
        <v>0.207</v>
      </c>
      <c r="Y192" s="214" t="n">
        <v>0.264</v>
      </c>
      <c r="Z192" s="214" t="n">
        <v>0.116</v>
      </c>
      <c r="AA192" s="214" t="n">
        <v>0.008</v>
      </c>
      <c r="AB192" s="214" t="n">
        <v>0.025</v>
      </c>
      <c r="AC192" s="217" t="n">
        <v>0.62</v>
      </c>
      <c r="AD192" s="218" t="n">
        <v>-0.56</v>
      </c>
      <c r="AE192" s="219" t="n">
        <v>0.367</v>
      </c>
      <c r="AF192" s="220" t="n">
        <v>1.903</v>
      </c>
      <c r="AG192" s="90"/>
      <c r="AH192" s="90"/>
      <c r="AI192" s="90"/>
      <c r="AJ192" s="90"/>
      <c r="AK192" s="90"/>
      <c r="AL192" s="90"/>
      <c r="AM192" s="90"/>
      <c r="AN192" s="90"/>
      <c r="AO192" s="90"/>
      <c r="AP192" s="90"/>
      <c r="AQ192" s="199"/>
      <c r="AR192" s="199"/>
      <c r="AS192" s="199"/>
      <c r="AT192" s="199"/>
      <c r="AU192" s="199"/>
      <c r="AV192" s="199"/>
      <c r="AW192" s="199"/>
      <c r="AX192" s="199"/>
      <c r="AY192" s="199"/>
      <c r="AZ192" s="199"/>
      <c r="BA192" s="199"/>
      <c r="BB192" s="199"/>
      <c r="BC192" s="199"/>
      <c r="BD192" s="199"/>
      <c r="BE192" s="199"/>
      <c r="BF192" s="199"/>
      <c r="BG192" s="199"/>
      <c r="BH192" s="199"/>
      <c r="BI192" s="199"/>
      <c r="BJ192" s="199"/>
      <c r="BK192" s="199"/>
      <c r="BL192" s="199"/>
      <c r="BM192" s="199"/>
      <c r="BN192" s="199"/>
      <c r="BO192" s="199"/>
      <c r="BP192" s="199"/>
      <c r="BQ192" s="199"/>
      <c r="BR192" s="199"/>
      <c r="BS192" s="199"/>
      <c r="BT192" s="199"/>
      <c r="BU192" s="199"/>
      <c r="BV192" s="199"/>
      <c r="BW192" s="199"/>
      <c r="BX192" s="199"/>
      <c r="BY192" s="199"/>
      <c r="BZ192" s="199"/>
      <c r="CA192" s="199"/>
      <c r="CB192" s="199"/>
      <c r="CC192" s="199"/>
      <c r="CD192" s="199"/>
      <c r="CE192" s="199"/>
      <c r="CF192" s="199"/>
      <c r="CG192" s="199"/>
      <c r="CH192" s="199"/>
      <c r="CI192" s="199"/>
      <c r="CJ192" s="199"/>
      <c r="CK192" s="199"/>
      <c r="CL192" s="199"/>
      <c r="CM192" s="199"/>
      <c r="CN192" s="199"/>
      <c r="CO192" s="199"/>
      <c r="CP192" s="199"/>
      <c r="CQ192" s="199"/>
      <c r="CR192" s="199"/>
      <c r="CS192" s="199"/>
      <c r="CT192" s="199"/>
      <c r="CU192" s="199"/>
      <c r="CV192" s="199"/>
      <c r="CW192" s="199"/>
      <c r="CX192" s="199"/>
      <c r="CY192" s="199"/>
      <c r="CZ192" s="199"/>
      <c r="DA192" s="199"/>
      <c r="DB192" s="199"/>
      <c r="DC192" s="199"/>
      <c r="DD192" s="199"/>
      <c r="DE192" s="199"/>
      <c r="DF192" s="199"/>
      <c r="DG192" s="199"/>
      <c r="DH192" s="199"/>
      <c r="DI192" s="199"/>
      <c r="DJ192" s="199"/>
      <c r="DK192" s="199"/>
      <c r="DL192" s="199"/>
      <c r="DM192" s="199"/>
      <c r="DN192" s="199"/>
      <c r="DO192" s="199"/>
      <c r="DP192" s="199"/>
      <c r="DQ192" s="199"/>
      <c r="DR192" s="199"/>
      <c r="DS192" s="199"/>
      <c r="DT192" s="199"/>
      <c r="DU192" s="199"/>
      <c r="DV192" s="199"/>
      <c r="DW192" s="199"/>
      <c r="DX192" s="199"/>
      <c r="DY192" s="199"/>
      <c r="DZ192" s="199"/>
      <c r="EA192" s="199"/>
      <c r="EB192" s="199"/>
      <c r="EC192" s="199"/>
      <c r="ED192" s="199"/>
      <c r="EE192" s="199"/>
      <c r="EF192" s="199"/>
      <c r="EG192" s="199"/>
      <c r="EH192" s="199"/>
      <c r="EI192" s="199"/>
      <c r="EJ192" s="199"/>
      <c r="EK192" s="199"/>
      <c r="EL192" s="199"/>
      <c r="EM192" s="199"/>
      <c r="EN192" s="199"/>
    </row>
    <row r="193" customFormat="false" ht="15" hidden="false" customHeight="true" outlineLevel="0" collapsed="false">
      <c r="I193" s="238"/>
      <c r="X193" s="199"/>
      <c r="Y193" s="199"/>
      <c r="Z193" s="199"/>
      <c r="AA193" s="199"/>
      <c r="AB193" s="199"/>
      <c r="AC193" s="199"/>
      <c r="AD193" s="199"/>
      <c r="AE193" s="199"/>
      <c r="AF193" s="199"/>
      <c r="AG193" s="90"/>
      <c r="AH193" s="90"/>
      <c r="AI193" s="90"/>
      <c r="AJ193" s="90"/>
      <c r="AK193" s="90"/>
      <c r="AL193" s="90"/>
      <c r="AM193" s="90"/>
      <c r="AN193" s="90"/>
      <c r="AO193" s="90"/>
      <c r="AP193" s="90"/>
      <c r="AQ193" s="199"/>
      <c r="AR193" s="199"/>
      <c r="AS193" s="199"/>
      <c r="AT193" s="199"/>
      <c r="AU193" s="199"/>
      <c r="AV193" s="199"/>
      <c r="AW193" s="199"/>
      <c r="AX193" s="199"/>
      <c r="AY193" s="199"/>
      <c r="AZ193" s="199"/>
      <c r="BA193" s="199"/>
      <c r="BB193" s="199"/>
      <c r="BC193" s="199"/>
      <c r="BD193" s="199"/>
      <c r="BE193" s="199"/>
      <c r="BF193" s="199"/>
      <c r="BG193" s="199"/>
      <c r="BH193" s="199"/>
      <c r="BI193" s="199"/>
      <c r="BJ193" s="199"/>
      <c r="BK193" s="199"/>
      <c r="BL193" s="199"/>
      <c r="BM193" s="199"/>
      <c r="BN193" s="199"/>
      <c r="BO193" s="199"/>
      <c r="BP193" s="199"/>
      <c r="BQ193" s="199"/>
      <c r="BR193" s="199"/>
      <c r="BS193" s="199"/>
      <c r="BT193" s="199"/>
      <c r="BU193" s="199"/>
      <c r="BV193" s="199"/>
      <c r="BW193" s="199"/>
      <c r="BX193" s="199"/>
      <c r="BY193" s="199"/>
      <c r="BZ193" s="199"/>
      <c r="CA193" s="199"/>
      <c r="CB193" s="199"/>
      <c r="CC193" s="199"/>
      <c r="CD193" s="199"/>
      <c r="CE193" s="199"/>
      <c r="CF193" s="199"/>
      <c r="CG193" s="199"/>
      <c r="CH193" s="199"/>
      <c r="CI193" s="199"/>
      <c r="CJ193" s="199"/>
      <c r="CK193" s="199"/>
      <c r="CL193" s="199"/>
      <c r="CM193" s="199"/>
      <c r="CN193" s="199"/>
      <c r="CO193" s="199"/>
      <c r="CP193" s="199"/>
      <c r="CQ193" s="199"/>
      <c r="CR193" s="199"/>
      <c r="CS193" s="199"/>
      <c r="CT193" s="199"/>
      <c r="CU193" s="199"/>
      <c r="CV193" s="199"/>
      <c r="CW193" s="199"/>
      <c r="CX193" s="199"/>
      <c r="CY193" s="199"/>
      <c r="CZ193" s="199"/>
      <c r="DA193" s="199"/>
      <c r="DB193" s="199"/>
      <c r="DC193" s="199"/>
      <c r="DD193" s="199"/>
      <c r="DE193" s="199"/>
      <c r="DF193" s="199"/>
      <c r="DG193" s="199"/>
      <c r="DH193" s="199"/>
      <c r="DI193" s="199"/>
      <c r="DJ193" s="199"/>
      <c r="DK193" s="199"/>
      <c r="DL193" s="199"/>
      <c r="DM193" s="199"/>
      <c r="DN193" s="199"/>
      <c r="DO193" s="199"/>
      <c r="DP193" s="199"/>
      <c r="DQ193" s="199"/>
      <c r="DR193" s="199"/>
      <c r="DS193" s="199"/>
      <c r="DT193" s="199"/>
      <c r="DU193" s="199"/>
      <c r="DV193" s="199"/>
      <c r="DW193" s="199"/>
      <c r="DX193" s="199"/>
      <c r="DY193" s="199"/>
      <c r="DZ193" s="199"/>
      <c r="EA193" s="199"/>
      <c r="EB193" s="199"/>
      <c r="EC193" s="199"/>
      <c r="ED193" s="199"/>
      <c r="EE193" s="199"/>
      <c r="EF193" s="199"/>
      <c r="EG193" s="199"/>
      <c r="EH193" s="199"/>
      <c r="EI193" s="199"/>
      <c r="EJ193" s="199"/>
      <c r="EK193" s="199"/>
      <c r="EL193" s="199"/>
      <c r="EM193" s="199"/>
      <c r="EN193" s="199"/>
    </row>
    <row r="194" customFormat="false" ht="15" hidden="false" customHeight="true" outlineLevel="0" collapsed="false">
      <c r="A194" s="221" t="s">
        <v>292</v>
      </c>
      <c r="B194" s="222"/>
      <c r="C194" s="222"/>
      <c r="D194" s="222"/>
      <c r="E194" s="222"/>
      <c r="F194" s="222"/>
      <c r="G194" s="222"/>
      <c r="H194" s="223"/>
      <c r="I194" s="223"/>
      <c r="J194" s="223"/>
      <c r="K194" s="223"/>
      <c r="L194" s="223"/>
      <c r="M194" s="223"/>
      <c r="N194" s="223"/>
      <c r="O194" s="223"/>
      <c r="P194" s="223"/>
      <c r="Q194" s="223"/>
      <c r="R194" s="223"/>
      <c r="S194" s="223"/>
      <c r="T194" s="223"/>
      <c r="U194" s="223"/>
      <c r="V194" s="223"/>
      <c r="W194" s="223"/>
      <c r="X194" s="199"/>
      <c r="Y194" s="199"/>
      <c r="Z194" s="199"/>
      <c r="AA194" s="199"/>
      <c r="AB194" s="199"/>
      <c r="AC194" s="199"/>
      <c r="AD194" s="199"/>
      <c r="AE194" s="199"/>
      <c r="AF194" s="199"/>
      <c r="AG194" s="90"/>
      <c r="AH194" s="90"/>
      <c r="AI194" s="90"/>
      <c r="AJ194" s="90"/>
      <c r="AK194" s="90"/>
      <c r="AL194" s="90"/>
      <c r="AM194" s="90"/>
      <c r="AN194" s="90"/>
      <c r="AO194" s="90"/>
      <c r="AP194" s="90"/>
      <c r="AQ194" s="199"/>
      <c r="AR194" s="199"/>
      <c r="AS194" s="199"/>
      <c r="AT194" s="199"/>
      <c r="AU194" s="199"/>
      <c r="AV194" s="199"/>
      <c r="AW194" s="199"/>
      <c r="AX194" s="199"/>
      <c r="AY194" s="199"/>
      <c r="AZ194" s="199"/>
      <c r="BA194" s="199"/>
      <c r="BB194" s="199"/>
      <c r="BC194" s="199"/>
      <c r="BD194" s="199"/>
      <c r="BE194" s="199"/>
      <c r="BF194" s="199"/>
      <c r="BG194" s="199"/>
      <c r="BH194" s="199"/>
      <c r="BI194" s="199"/>
      <c r="BJ194" s="199"/>
      <c r="BK194" s="199"/>
      <c r="BL194" s="199"/>
      <c r="BM194" s="199"/>
      <c r="BN194" s="199"/>
      <c r="BO194" s="199"/>
      <c r="BP194" s="199"/>
      <c r="BQ194" s="199"/>
      <c r="BR194" s="199"/>
      <c r="BS194" s="199"/>
      <c r="BT194" s="199"/>
      <c r="BU194" s="199"/>
      <c r="BV194" s="199"/>
      <c r="BW194" s="199"/>
      <c r="BX194" s="199"/>
      <c r="BY194" s="199"/>
      <c r="BZ194" s="199"/>
      <c r="CA194" s="199"/>
      <c r="CB194" s="199"/>
      <c r="CC194" s="199"/>
      <c r="CD194" s="199"/>
      <c r="CE194" s="199"/>
      <c r="CF194" s="199"/>
      <c r="CG194" s="199"/>
      <c r="CH194" s="199"/>
      <c r="CI194" s="199"/>
      <c r="CJ194" s="199"/>
      <c r="CK194" s="199"/>
      <c r="CL194" s="199"/>
      <c r="CM194" s="199"/>
      <c r="CN194" s="199"/>
      <c r="CO194" s="199"/>
      <c r="CP194" s="199"/>
      <c r="CQ194" s="199"/>
      <c r="CR194" s="199"/>
      <c r="CS194" s="199"/>
      <c r="CT194" s="199"/>
      <c r="CU194" s="199"/>
      <c r="CV194" s="199"/>
      <c r="CW194" s="199"/>
      <c r="CX194" s="199"/>
      <c r="CY194" s="199"/>
      <c r="CZ194" s="199"/>
      <c r="DA194" s="199"/>
      <c r="DB194" s="199"/>
      <c r="DC194" s="199"/>
      <c r="DD194" s="199"/>
      <c r="DE194" s="199"/>
      <c r="DF194" s="199"/>
      <c r="DG194" s="199"/>
      <c r="DH194" s="199"/>
      <c r="DI194" s="199"/>
      <c r="DJ194" s="199"/>
      <c r="DK194" s="199"/>
      <c r="DL194" s="199"/>
      <c r="DM194" s="199"/>
      <c r="DN194" s="199"/>
      <c r="DO194" s="199"/>
      <c r="DP194" s="199"/>
      <c r="DQ194" s="199"/>
      <c r="DR194" s="199"/>
      <c r="DS194" s="199"/>
      <c r="DT194" s="199"/>
      <c r="DU194" s="199"/>
      <c r="DV194" s="199"/>
      <c r="DW194" s="199"/>
      <c r="DX194" s="199"/>
      <c r="DY194" s="199"/>
      <c r="DZ194" s="199"/>
      <c r="EA194" s="199"/>
      <c r="EB194" s="199"/>
      <c r="EC194" s="199"/>
      <c r="ED194" s="199"/>
      <c r="EE194" s="199"/>
      <c r="EF194" s="199"/>
      <c r="EG194" s="199"/>
      <c r="EH194" s="199"/>
      <c r="EI194" s="199"/>
      <c r="EJ194" s="199"/>
      <c r="EK194" s="199"/>
      <c r="EL194" s="199"/>
      <c r="EM194" s="199"/>
      <c r="EN194" s="199"/>
    </row>
    <row r="195" customFormat="false" ht="15" hidden="false" customHeight="true" outlineLevel="0" collapsed="false">
      <c r="A195" s="224" t="s">
        <v>293</v>
      </c>
      <c r="B195" s="224"/>
      <c r="C195" s="224"/>
      <c r="D195" s="224"/>
      <c r="E195" s="224"/>
      <c r="F195" s="224"/>
      <c r="G195" s="224"/>
      <c r="H195" s="224"/>
      <c r="I195" s="224"/>
      <c r="J195" s="224"/>
      <c r="K195" s="224"/>
      <c r="L195" s="224"/>
      <c r="M195" s="224"/>
      <c r="N195" s="224"/>
      <c r="O195" s="224"/>
      <c r="P195" s="225"/>
      <c r="Q195" s="225"/>
      <c r="R195" s="225"/>
      <c r="S195" s="225"/>
      <c r="T195" s="225"/>
      <c r="U195" s="225"/>
      <c r="V195" s="225"/>
      <c r="W195" s="225"/>
      <c r="X195" s="199"/>
      <c r="Y195" s="199"/>
      <c r="Z195" s="199"/>
      <c r="AA195" s="199"/>
      <c r="AB195" s="199"/>
      <c r="AC195" s="199"/>
      <c r="AD195" s="199"/>
      <c r="AE195" s="199"/>
      <c r="AF195" s="199"/>
      <c r="AG195" s="90"/>
      <c r="AH195" s="90"/>
      <c r="AI195" s="90"/>
      <c r="AJ195" s="90"/>
      <c r="AK195" s="90"/>
      <c r="AL195" s="90"/>
      <c r="AM195" s="90"/>
      <c r="AN195" s="90"/>
      <c r="AO195" s="90"/>
      <c r="AP195" s="90"/>
      <c r="AQ195" s="199"/>
      <c r="AR195" s="199"/>
      <c r="AS195" s="199"/>
      <c r="AT195" s="199"/>
      <c r="AU195" s="199"/>
      <c r="AV195" s="199"/>
      <c r="AW195" s="199"/>
      <c r="AX195" s="199"/>
      <c r="AY195" s="199"/>
      <c r="AZ195" s="199"/>
      <c r="BA195" s="199"/>
      <c r="BB195" s="199"/>
      <c r="BC195" s="199"/>
      <c r="BD195" s="199"/>
      <c r="BE195" s="199"/>
      <c r="BF195" s="199"/>
      <c r="BG195" s="199"/>
      <c r="BH195" s="199"/>
      <c r="BI195" s="199"/>
      <c r="BJ195" s="199"/>
      <c r="BK195" s="199"/>
      <c r="BL195" s="199"/>
      <c r="BM195" s="199"/>
      <c r="BN195" s="199"/>
      <c r="BO195" s="199"/>
      <c r="BP195" s="199"/>
      <c r="BQ195" s="199"/>
      <c r="BR195" s="199"/>
      <c r="BS195" s="199"/>
      <c r="BT195" s="199"/>
      <c r="BU195" s="199"/>
      <c r="BV195" s="199"/>
      <c r="BW195" s="199"/>
      <c r="BX195" s="199"/>
      <c r="BY195" s="199"/>
      <c r="BZ195" s="199"/>
      <c r="CA195" s="199"/>
      <c r="CB195" s="199"/>
      <c r="CC195" s="199"/>
      <c r="CD195" s="199"/>
      <c r="CE195" s="199"/>
      <c r="CF195" s="199"/>
      <c r="CG195" s="199"/>
      <c r="CH195" s="199"/>
      <c r="CI195" s="199"/>
      <c r="CJ195" s="199"/>
      <c r="CK195" s="199"/>
      <c r="CL195" s="199"/>
      <c r="CM195" s="199"/>
      <c r="CN195" s="199"/>
      <c r="CO195" s="199"/>
      <c r="CP195" s="199"/>
      <c r="CQ195" s="199"/>
      <c r="CR195" s="199"/>
      <c r="CS195" s="199"/>
      <c r="CT195" s="199"/>
      <c r="CU195" s="199"/>
      <c r="CV195" s="199"/>
      <c r="CW195" s="199"/>
      <c r="CX195" s="199"/>
      <c r="CY195" s="199"/>
      <c r="CZ195" s="199"/>
      <c r="DA195" s="199"/>
      <c r="DB195" s="199"/>
      <c r="DC195" s="199"/>
      <c r="DD195" s="199"/>
      <c r="DE195" s="199"/>
      <c r="DF195" s="199"/>
      <c r="DG195" s="199"/>
      <c r="DH195" s="199"/>
      <c r="DI195" s="199"/>
      <c r="DJ195" s="199"/>
      <c r="DK195" s="199"/>
      <c r="DL195" s="199"/>
      <c r="DM195" s="199"/>
      <c r="DN195" s="199"/>
      <c r="DO195" s="199"/>
      <c r="DP195" s="199"/>
      <c r="DQ195" s="199"/>
      <c r="DR195" s="199"/>
      <c r="DS195" s="199"/>
      <c r="DT195" s="199"/>
      <c r="DU195" s="199"/>
      <c r="DV195" s="199"/>
      <c r="DW195" s="199"/>
      <c r="DX195" s="199"/>
      <c r="DY195" s="199"/>
      <c r="DZ195" s="199"/>
      <c r="EA195" s="199"/>
      <c r="EB195" s="199"/>
      <c r="EC195" s="199"/>
      <c r="ED195" s="199"/>
      <c r="EE195" s="199"/>
      <c r="EF195" s="199"/>
      <c r="EG195" s="199"/>
      <c r="EH195" s="199"/>
      <c r="EI195" s="199"/>
      <c r="EJ195" s="199"/>
      <c r="EK195" s="199"/>
      <c r="EL195" s="199"/>
      <c r="EM195" s="199"/>
      <c r="EN195" s="199"/>
    </row>
    <row r="196" customFormat="false" ht="15" hidden="false" customHeight="true" outlineLevel="0" collapsed="false">
      <c r="A196" s="226" t="s">
        <v>294</v>
      </c>
      <c r="B196" s="224"/>
      <c r="C196" s="224"/>
      <c r="D196" s="224"/>
      <c r="E196" s="224"/>
      <c r="F196" s="224"/>
      <c r="G196" s="224"/>
      <c r="H196" s="224"/>
      <c r="I196" s="224"/>
      <c r="J196" s="224"/>
      <c r="K196" s="224"/>
      <c r="L196" s="224"/>
      <c r="M196" s="224"/>
      <c r="N196" s="224"/>
      <c r="O196" s="224"/>
      <c r="P196" s="225"/>
      <c r="Q196" s="225"/>
      <c r="R196" s="225"/>
      <c r="S196" s="225"/>
      <c r="T196" s="225"/>
      <c r="U196" s="225"/>
      <c r="V196" s="225"/>
      <c r="W196" s="225"/>
      <c r="X196" s="199"/>
      <c r="Y196" s="199"/>
      <c r="Z196" s="199"/>
      <c r="AA196" s="199"/>
      <c r="AB196" s="199"/>
      <c r="AC196" s="199"/>
      <c r="AD196" s="199"/>
      <c r="AE196" s="199"/>
      <c r="AF196" s="199"/>
      <c r="AG196" s="90"/>
      <c r="AH196" s="90"/>
      <c r="AI196" s="90"/>
      <c r="AJ196" s="90"/>
      <c r="AK196" s="90"/>
      <c r="AL196" s="90"/>
      <c r="AM196" s="90"/>
      <c r="AN196" s="90"/>
      <c r="AO196" s="90"/>
      <c r="AP196" s="90"/>
      <c r="AQ196" s="199"/>
      <c r="AR196" s="199"/>
      <c r="AS196" s="199"/>
      <c r="AT196" s="199"/>
      <c r="AU196" s="199"/>
      <c r="AV196" s="199"/>
      <c r="AW196" s="199"/>
      <c r="AX196" s="199"/>
      <c r="AY196" s="199"/>
      <c r="AZ196" s="199"/>
      <c r="BA196" s="199"/>
      <c r="BB196" s="199"/>
      <c r="BC196" s="199"/>
      <c r="BD196" s="199"/>
      <c r="BE196" s="199"/>
      <c r="BF196" s="199"/>
      <c r="BG196" s="199"/>
      <c r="BH196" s="199"/>
      <c r="BI196" s="199"/>
      <c r="BJ196" s="199"/>
      <c r="BK196" s="199"/>
      <c r="BL196" s="199"/>
      <c r="BM196" s="199"/>
      <c r="BN196" s="199"/>
      <c r="BO196" s="199"/>
      <c r="BP196" s="199"/>
      <c r="BQ196" s="199"/>
      <c r="BR196" s="199"/>
      <c r="BS196" s="199"/>
      <c r="BT196" s="199"/>
      <c r="BU196" s="199"/>
      <c r="BV196" s="199"/>
      <c r="BW196" s="199"/>
      <c r="BX196" s="199"/>
      <c r="BY196" s="199"/>
      <c r="BZ196" s="199"/>
      <c r="CA196" s="199"/>
      <c r="CB196" s="199"/>
      <c r="CC196" s="199"/>
      <c r="CD196" s="199"/>
      <c r="CE196" s="199"/>
      <c r="CF196" s="199"/>
      <c r="CG196" s="199"/>
      <c r="CH196" s="199"/>
      <c r="CI196" s="199"/>
      <c r="CJ196" s="199"/>
      <c r="CK196" s="199"/>
      <c r="CL196" s="199"/>
      <c r="CM196" s="199"/>
      <c r="CN196" s="199"/>
      <c r="CO196" s="199"/>
      <c r="CP196" s="199"/>
      <c r="CQ196" s="199"/>
      <c r="CR196" s="199"/>
      <c r="CS196" s="199"/>
      <c r="CT196" s="199"/>
      <c r="CU196" s="199"/>
      <c r="CV196" s="199"/>
      <c r="CW196" s="199"/>
      <c r="CX196" s="199"/>
      <c r="CY196" s="199"/>
      <c r="CZ196" s="199"/>
      <c r="DA196" s="199"/>
      <c r="DB196" s="199"/>
      <c r="DC196" s="199"/>
      <c r="DD196" s="199"/>
      <c r="DE196" s="199"/>
      <c r="DF196" s="199"/>
      <c r="DG196" s="199"/>
      <c r="DH196" s="199"/>
      <c r="DI196" s="199"/>
      <c r="DJ196" s="199"/>
      <c r="DK196" s="199"/>
      <c r="DL196" s="199"/>
      <c r="DM196" s="199"/>
      <c r="DN196" s="199"/>
      <c r="DO196" s="199"/>
      <c r="DP196" s="199"/>
      <c r="DQ196" s="199"/>
      <c r="DR196" s="199"/>
      <c r="DS196" s="199"/>
      <c r="DT196" s="199"/>
      <c r="DU196" s="199"/>
      <c r="DV196" s="199"/>
      <c r="DW196" s="199"/>
      <c r="DX196" s="199"/>
      <c r="DY196" s="199"/>
      <c r="DZ196" s="199"/>
      <c r="EA196" s="199"/>
      <c r="EB196" s="199"/>
      <c r="EC196" s="199"/>
      <c r="ED196" s="199"/>
      <c r="EE196" s="199"/>
      <c r="EF196" s="199"/>
      <c r="EG196" s="199"/>
      <c r="EH196" s="199"/>
      <c r="EI196" s="199"/>
      <c r="EJ196" s="199"/>
      <c r="EK196" s="199"/>
      <c r="EL196" s="199"/>
      <c r="EM196" s="199"/>
      <c r="EN196" s="199"/>
    </row>
    <row r="197" customFormat="false" ht="15" hidden="false" customHeight="true" outlineLevel="0" collapsed="false">
      <c r="A197" s="37" t="s">
        <v>295</v>
      </c>
      <c r="B197" s="1"/>
      <c r="C197" s="1"/>
      <c r="D197" s="1"/>
      <c r="E197" s="1"/>
      <c r="F197" s="1"/>
      <c r="G197" s="1"/>
      <c r="H197" s="1"/>
      <c r="I197" s="1"/>
      <c r="J197" s="1"/>
      <c r="K197" s="1"/>
      <c r="L197" s="1"/>
      <c r="M197" s="1"/>
      <c r="N197" s="1"/>
      <c r="O197" s="1"/>
      <c r="V197" s="227"/>
      <c r="W197" s="223"/>
      <c r="X197" s="199"/>
      <c r="Y197" s="199"/>
      <c r="Z197" s="199"/>
      <c r="AA197" s="199"/>
      <c r="AB197" s="199"/>
      <c r="AC197" s="199"/>
      <c r="AD197" s="199"/>
      <c r="AE197" s="199"/>
      <c r="AF197" s="199"/>
      <c r="AG197" s="90"/>
      <c r="AH197" s="90"/>
      <c r="AI197" s="90"/>
      <c r="AJ197" s="90"/>
      <c r="AK197" s="90"/>
      <c r="AL197" s="90"/>
      <c r="AM197" s="90"/>
      <c r="AN197" s="90"/>
      <c r="AO197" s="90"/>
      <c r="AP197" s="90"/>
      <c r="AQ197" s="199"/>
      <c r="AR197" s="199"/>
      <c r="AS197" s="199"/>
      <c r="AT197" s="199"/>
      <c r="AU197" s="199"/>
      <c r="AV197" s="199"/>
      <c r="AW197" s="199"/>
      <c r="AX197" s="199"/>
      <c r="AY197" s="199"/>
      <c r="AZ197" s="199"/>
      <c r="BA197" s="199"/>
      <c r="BB197" s="199"/>
      <c r="BC197" s="199"/>
      <c r="BD197" s="199"/>
      <c r="BE197" s="199"/>
      <c r="BF197" s="199"/>
      <c r="BG197" s="199"/>
      <c r="BH197" s="199"/>
      <c r="BI197" s="199"/>
      <c r="BJ197" s="199"/>
      <c r="BK197" s="199"/>
      <c r="BL197" s="199"/>
      <c r="BM197" s="199"/>
      <c r="BN197" s="199"/>
      <c r="BO197" s="199"/>
      <c r="BP197" s="199"/>
      <c r="BQ197" s="199"/>
      <c r="BR197" s="199"/>
      <c r="BS197" s="199"/>
      <c r="BT197" s="199"/>
      <c r="BU197" s="199"/>
      <c r="BV197" s="199"/>
      <c r="BW197" s="199"/>
      <c r="BX197" s="199"/>
      <c r="BY197" s="199"/>
      <c r="BZ197" s="199"/>
      <c r="CA197" s="199"/>
      <c r="CB197" s="199"/>
      <c r="CC197" s="199"/>
      <c r="CD197" s="199"/>
      <c r="CE197" s="199"/>
      <c r="CF197" s="199"/>
      <c r="CG197" s="199"/>
      <c r="CH197" s="199"/>
      <c r="CI197" s="199"/>
      <c r="CJ197" s="199"/>
      <c r="CK197" s="199"/>
      <c r="CL197" s="199"/>
      <c r="CM197" s="199"/>
      <c r="CN197" s="199"/>
      <c r="CO197" s="199"/>
      <c r="CP197" s="199"/>
      <c r="CQ197" s="199"/>
      <c r="CR197" s="199"/>
      <c r="CS197" s="199"/>
      <c r="CT197" s="199"/>
      <c r="CU197" s="199"/>
      <c r="CV197" s="199"/>
      <c r="CW197" s="199"/>
      <c r="CX197" s="199"/>
      <c r="CY197" s="199"/>
      <c r="CZ197" s="199"/>
      <c r="DA197" s="199"/>
      <c r="DB197" s="199"/>
      <c r="DC197" s="199"/>
      <c r="DD197" s="199"/>
      <c r="DE197" s="199"/>
      <c r="DF197" s="199"/>
      <c r="DG197" s="199"/>
      <c r="DH197" s="199"/>
      <c r="DI197" s="199"/>
      <c r="DJ197" s="199"/>
      <c r="DK197" s="199"/>
      <c r="DL197" s="199"/>
      <c r="DM197" s="199"/>
      <c r="DN197" s="199"/>
      <c r="DO197" s="199"/>
      <c r="DP197" s="199"/>
      <c r="DQ197" s="199"/>
      <c r="DR197" s="199"/>
      <c r="DS197" s="199"/>
      <c r="DT197" s="199"/>
      <c r="DU197" s="199"/>
      <c r="DV197" s="199"/>
      <c r="DW197" s="199"/>
      <c r="DX197" s="199"/>
      <c r="DY197" s="199"/>
      <c r="DZ197" s="199"/>
      <c r="EA197" s="199"/>
      <c r="EB197" s="199"/>
      <c r="EC197" s="199"/>
      <c r="ED197" s="199"/>
      <c r="EE197" s="199"/>
      <c r="EF197" s="199"/>
      <c r="EG197" s="199"/>
      <c r="EH197" s="199"/>
      <c r="EI197" s="199"/>
      <c r="EJ197" s="199"/>
      <c r="EK197" s="199"/>
      <c r="EL197" s="199"/>
      <c r="EM197" s="199"/>
      <c r="EN197" s="199"/>
    </row>
    <row r="198" customFormat="false" ht="15" hidden="false" customHeight="true" outlineLevel="0" collapsed="false">
      <c r="A198" s="0" t="s">
        <v>296</v>
      </c>
      <c r="B198" s="1"/>
      <c r="C198" s="1"/>
      <c r="D198" s="1"/>
      <c r="E198" s="1"/>
      <c r="F198" s="1"/>
      <c r="G198" s="1"/>
      <c r="H198" s="1"/>
      <c r="I198" s="1"/>
      <c r="J198" s="1"/>
      <c r="K198" s="1"/>
      <c r="L198" s="1"/>
      <c r="M198" s="1"/>
      <c r="N198" s="1"/>
      <c r="O198" s="1"/>
      <c r="P198" s="1"/>
      <c r="V198" s="227"/>
      <c r="W198" s="223"/>
      <c r="X198" s="199"/>
      <c r="Y198" s="199"/>
      <c r="Z198" s="199"/>
      <c r="AA198" s="199"/>
      <c r="AB198" s="199"/>
      <c r="AC198" s="199"/>
      <c r="AD198" s="199"/>
      <c r="AE198" s="199"/>
      <c r="AF198" s="199"/>
      <c r="AG198" s="90"/>
      <c r="AH198" s="90"/>
      <c r="AI198" s="90"/>
      <c r="AJ198" s="90"/>
      <c r="AK198" s="90"/>
      <c r="AL198" s="90"/>
      <c r="AM198" s="90"/>
      <c r="AN198" s="90"/>
      <c r="AO198" s="90"/>
      <c r="AP198" s="90"/>
      <c r="AQ198" s="199"/>
      <c r="AR198" s="199"/>
      <c r="AS198" s="199"/>
      <c r="AT198" s="199"/>
      <c r="AU198" s="199"/>
      <c r="AV198" s="199"/>
      <c r="AW198" s="199"/>
      <c r="AX198" s="199"/>
      <c r="AY198" s="199"/>
      <c r="AZ198" s="199"/>
      <c r="BA198" s="199"/>
      <c r="BB198" s="199"/>
      <c r="BC198" s="199"/>
      <c r="BD198" s="199"/>
      <c r="BE198" s="199"/>
      <c r="BF198" s="199"/>
      <c r="BG198" s="199"/>
      <c r="BH198" s="199"/>
      <c r="BI198" s="199"/>
      <c r="BJ198" s="199"/>
      <c r="BK198" s="199"/>
      <c r="BL198" s="199"/>
      <c r="BM198" s="199"/>
      <c r="BN198" s="199"/>
      <c r="BO198" s="199"/>
      <c r="BP198" s="199"/>
      <c r="BQ198" s="199"/>
      <c r="BR198" s="199"/>
      <c r="BS198" s="199"/>
      <c r="BT198" s="199"/>
      <c r="BU198" s="199"/>
      <c r="BV198" s="199"/>
      <c r="BW198" s="199"/>
      <c r="BX198" s="199"/>
      <c r="BY198" s="199"/>
      <c r="BZ198" s="199"/>
      <c r="CA198" s="199"/>
      <c r="CB198" s="199"/>
      <c r="CC198" s="199"/>
      <c r="CD198" s="199"/>
      <c r="CE198" s="199"/>
      <c r="CF198" s="199"/>
      <c r="CG198" s="199"/>
      <c r="CH198" s="199"/>
      <c r="CI198" s="199"/>
      <c r="CJ198" s="199"/>
      <c r="CK198" s="199"/>
      <c r="CL198" s="199"/>
      <c r="CM198" s="199"/>
      <c r="CN198" s="199"/>
      <c r="CO198" s="199"/>
      <c r="CP198" s="199"/>
      <c r="CQ198" s="199"/>
      <c r="CR198" s="199"/>
      <c r="CS198" s="199"/>
      <c r="CT198" s="199"/>
      <c r="CU198" s="199"/>
      <c r="CV198" s="199"/>
      <c r="CW198" s="199"/>
      <c r="CX198" s="199"/>
      <c r="CY198" s="199"/>
      <c r="CZ198" s="199"/>
      <c r="DA198" s="199"/>
      <c r="DB198" s="199"/>
      <c r="DC198" s="199"/>
      <c r="DD198" s="199"/>
      <c r="DE198" s="199"/>
      <c r="DF198" s="199"/>
      <c r="DG198" s="199"/>
      <c r="DH198" s="199"/>
      <c r="DI198" s="199"/>
      <c r="DJ198" s="199"/>
      <c r="DK198" s="199"/>
      <c r="DL198" s="199"/>
      <c r="DM198" s="199"/>
      <c r="DN198" s="199"/>
      <c r="DO198" s="199"/>
      <c r="DP198" s="199"/>
      <c r="DQ198" s="199"/>
      <c r="DR198" s="199"/>
      <c r="DS198" s="199"/>
      <c r="DT198" s="199"/>
      <c r="DU198" s="199"/>
      <c r="DV198" s="199"/>
      <c r="DW198" s="199"/>
      <c r="DX198" s="199"/>
      <c r="DY198" s="199"/>
      <c r="DZ198" s="199"/>
      <c r="EA198" s="199"/>
      <c r="EB198" s="199"/>
      <c r="EC198" s="199"/>
      <c r="ED198" s="199"/>
      <c r="EE198" s="199"/>
      <c r="EF198" s="199"/>
      <c r="EG198" s="199"/>
      <c r="EH198" s="199"/>
      <c r="EI198" s="199"/>
      <c r="EJ198" s="199"/>
      <c r="EK198" s="199"/>
      <c r="EL198" s="199"/>
      <c r="EM198" s="199"/>
      <c r="EN198" s="199"/>
    </row>
    <row r="199" customFormat="false" ht="15" hidden="false" customHeight="false" outlineLevel="0" collapsed="false">
      <c r="A199" s="0" t="s">
        <v>297</v>
      </c>
      <c r="B199" s="224"/>
      <c r="C199" s="224"/>
      <c r="D199" s="224"/>
      <c r="E199" s="224"/>
      <c r="F199" s="224"/>
      <c r="G199" s="224"/>
      <c r="H199" s="224"/>
      <c r="I199" s="224"/>
      <c r="J199" s="224"/>
      <c r="K199" s="224"/>
      <c r="L199" s="224"/>
      <c r="M199" s="224"/>
      <c r="N199" s="224"/>
      <c r="O199" s="228"/>
      <c r="P199" s="228"/>
      <c r="Q199" s="228"/>
      <c r="R199" s="228"/>
      <c r="S199" s="228"/>
      <c r="T199" s="228"/>
      <c r="U199" s="228"/>
      <c r="V199" s="228"/>
      <c r="W199" s="223"/>
      <c r="X199" s="199"/>
      <c r="Y199" s="199"/>
      <c r="Z199" s="199"/>
      <c r="AA199" s="199"/>
      <c r="AB199" s="199"/>
      <c r="AC199" s="199"/>
      <c r="AD199" s="199"/>
      <c r="AE199" s="199"/>
      <c r="AF199" s="199"/>
      <c r="AG199" s="167"/>
      <c r="AH199" s="199"/>
      <c r="AI199" s="199"/>
      <c r="AP199" s="199"/>
      <c r="AQ199" s="199"/>
      <c r="AR199" s="199"/>
      <c r="AS199" s="199"/>
      <c r="AT199" s="199"/>
      <c r="AU199" s="199"/>
      <c r="AV199" s="199"/>
      <c r="AW199" s="199"/>
      <c r="AX199" s="199"/>
      <c r="AY199" s="199"/>
      <c r="AZ199" s="199"/>
      <c r="BA199" s="199"/>
      <c r="BB199" s="199"/>
      <c r="BC199" s="199"/>
      <c r="BD199" s="199"/>
      <c r="BE199" s="199"/>
      <c r="BF199" s="199"/>
      <c r="BG199" s="199"/>
      <c r="BH199" s="199"/>
      <c r="BI199" s="199"/>
      <c r="BJ199" s="199"/>
      <c r="BK199" s="199"/>
      <c r="BL199" s="199"/>
      <c r="BM199" s="199"/>
      <c r="BN199" s="199"/>
      <c r="BO199" s="199"/>
      <c r="BP199" s="199"/>
      <c r="BQ199" s="199"/>
      <c r="BR199" s="199"/>
      <c r="BS199" s="199"/>
      <c r="BT199" s="199"/>
      <c r="BU199" s="199"/>
      <c r="BV199" s="199"/>
      <c r="BW199" s="199"/>
      <c r="BX199" s="199"/>
      <c r="BY199" s="199"/>
      <c r="BZ199" s="199"/>
      <c r="CA199" s="199"/>
      <c r="CB199" s="199"/>
      <c r="CC199" s="199"/>
      <c r="CD199" s="199"/>
      <c r="CE199" s="199"/>
      <c r="CF199" s="199"/>
      <c r="CG199" s="199"/>
      <c r="CH199" s="199"/>
      <c r="CI199" s="199"/>
      <c r="CJ199" s="199"/>
      <c r="CK199" s="199"/>
      <c r="CL199" s="199"/>
      <c r="CM199" s="199"/>
      <c r="CN199" s="199"/>
      <c r="CO199" s="199"/>
      <c r="CP199" s="199"/>
      <c r="CQ199" s="199"/>
      <c r="CR199" s="199"/>
      <c r="CS199" s="199"/>
      <c r="CT199" s="199"/>
      <c r="CU199" s="199"/>
      <c r="CV199" s="199"/>
      <c r="CW199" s="199"/>
      <c r="CX199" s="199"/>
      <c r="CY199" s="199"/>
      <c r="CZ199" s="199"/>
      <c r="DA199" s="199"/>
      <c r="DB199" s="199"/>
      <c r="DC199" s="199"/>
      <c r="DD199" s="199"/>
      <c r="DE199" s="199"/>
      <c r="DF199" s="199"/>
      <c r="DG199" s="199"/>
      <c r="DH199" s="199"/>
      <c r="DI199" s="199"/>
      <c r="DJ199" s="199"/>
      <c r="DK199" s="199"/>
      <c r="DL199" s="199"/>
      <c r="DM199" s="199"/>
      <c r="DN199" s="199"/>
      <c r="DO199" s="199"/>
      <c r="DP199" s="199"/>
      <c r="DQ199" s="199"/>
      <c r="DR199" s="199"/>
      <c r="DS199" s="199"/>
      <c r="DT199" s="199"/>
      <c r="DU199" s="199"/>
      <c r="DV199" s="199"/>
      <c r="DW199" s="199"/>
      <c r="DX199" s="199"/>
      <c r="DY199" s="199"/>
      <c r="DZ199" s="199"/>
      <c r="EA199" s="199"/>
      <c r="EB199" s="199"/>
      <c r="EC199" s="199"/>
      <c r="ED199" s="199"/>
      <c r="EE199" s="199"/>
      <c r="EF199" s="199"/>
      <c r="EG199" s="199"/>
      <c r="EH199" s="199"/>
      <c r="EI199" s="199"/>
      <c r="EJ199" s="199"/>
      <c r="EK199" s="199"/>
      <c r="EL199" s="199"/>
      <c r="EM199" s="199"/>
      <c r="EN199" s="199"/>
    </row>
    <row r="200" customFormat="false" ht="15" hidden="false" customHeight="false" outlineLevel="0" collapsed="false">
      <c r="A200" s="0" t="s">
        <v>298</v>
      </c>
      <c r="B200" s="224"/>
      <c r="C200" s="224"/>
      <c r="D200" s="224"/>
      <c r="E200" s="224"/>
      <c r="F200" s="224"/>
      <c r="G200" s="224"/>
      <c r="H200" s="224"/>
      <c r="I200" s="224"/>
      <c r="J200" s="224"/>
      <c r="K200" s="224"/>
      <c r="L200" s="224"/>
      <c r="M200" s="224"/>
      <c r="N200" s="224"/>
      <c r="O200" s="228"/>
      <c r="P200" s="228"/>
      <c r="Q200" s="228"/>
      <c r="R200" s="228"/>
      <c r="S200" s="228"/>
      <c r="T200" s="228"/>
      <c r="U200" s="228"/>
      <c r="V200" s="228"/>
      <c r="W200" s="228"/>
      <c r="X200" s="199"/>
      <c r="Y200" s="199"/>
      <c r="Z200" s="199"/>
      <c r="AA200" s="199"/>
      <c r="AB200" s="199"/>
      <c r="AC200" s="199"/>
      <c r="AD200" s="199"/>
      <c r="AE200" s="199"/>
      <c r="AF200" s="199"/>
      <c r="AG200" s="167"/>
      <c r="AH200" s="199"/>
      <c r="AI200" s="199"/>
      <c r="AP200" s="199"/>
      <c r="AQ200" s="199"/>
      <c r="AR200" s="199"/>
      <c r="AS200" s="199"/>
      <c r="AT200" s="199"/>
      <c r="AU200" s="199"/>
      <c r="AV200" s="199"/>
      <c r="AW200" s="199"/>
      <c r="AX200" s="199"/>
      <c r="AY200" s="199"/>
      <c r="AZ200" s="199"/>
      <c r="BA200" s="199"/>
      <c r="BB200" s="199"/>
      <c r="BC200" s="199"/>
      <c r="BD200" s="199"/>
      <c r="BE200" s="199"/>
      <c r="BF200" s="199"/>
      <c r="BG200" s="199"/>
      <c r="BH200" s="199"/>
      <c r="BI200" s="199"/>
      <c r="BJ200" s="199"/>
      <c r="BK200" s="199"/>
      <c r="BL200" s="199"/>
      <c r="BM200" s="199"/>
      <c r="BN200" s="199"/>
      <c r="BO200" s="199"/>
      <c r="BP200" s="199"/>
      <c r="BQ200" s="199"/>
      <c r="BR200" s="199"/>
      <c r="BS200" s="199"/>
      <c r="BT200" s="199"/>
      <c r="BU200" s="199"/>
      <c r="BV200" s="199"/>
      <c r="BW200" s="199"/>
      <c r="BX200" s="199"/>
      <c r="BY200" s="199"/>
      <c r="BZ200" s="199"/>
      <c r="CA200" s="199"/>
      <c r="CB200" s="199"/>
      <c r="CC200" s="199"/>
      <c r="CD200" s="199"/>
      <c r="CE200" s="199"/>
      <c r="CF200" s="199"/>
      <c r="CG200" s="199"/>
      <c r="CH200" s="199"/>
      <c r="CI200" s="199"/>
      <c r="CJ200" s="199"/>
      <c r="CK200" s="199"/>
      <c r="CL200" s="199"/>
      <c r="CM200" s="199"/>
      <c r="CN200" s="199"/>
      <c r="CO200" s="199"/>
      <c r="CP200" s="199"/>
      <c r="CQ200" s="199"/>
      <c r="CR200" s="199"/>
      <c r="CS200" s="199"/>
      <c r="CT200" s="199"/>
      <c r="CU200" s="199"/>
      <c r="CV200" s="199"/>
      <c r="CW200" s="199"/>
      <c r="CX200" s="199"/>
      <c r="CY200" s="199"/>
      <c r="CZ200" s="199"/>
      <c r="DA200" s="199"/>
      <c r="DB200" s="199"/>
      <c r="DC200" s="199"/>
      <c r="DD200" s="199"/>
      <c r="DE200" s="199"/>
      <c r="DF200" s="199"/>
      <c r="DG200" s="199"/>
      <c r="DH200" s="199"/>
      <c r="DI200" s="199"/>
      <c r="DJ200" s="199"/>
      <c r="DK200" s="199"/>
      <c r="DL200" s="199"/>
      <c r="DM200" s="199"/>
      <c r="DN200" s="199"/>
      <c r="DO200" s="199"/>
      <c r="DP200" s="199"/>
      <c r="DQ200" s="199"/>
      <c r="DR200" s="199"/>
      <c r="DS200" s="199"/>
      <c r="DT200" s="199"/>
      <c r="DU200" s="199"/>
      <c r="DV200" s="199"/>
      <c r="DW200" s="199"/>
      <c r="DX200" s="199"/>
      <c r="DY200" s="199"/>
      <c r="DZ200" s="199"/>
      <c r="EA200" s="199"/>
      <c r="EB200" s="199"/>
      <c r="EC200" s="199"/>
      <c r="ED200" s="199"/>
      <c r="EE200" s="199"/>
      <c r="EF200" s="199"/>
      <c r="EG200" s="199"/>
      <c r="EH200" s="199"/>
      <c r="EI200" s="199"/>
      <c r="EJ200" s="199"/>
      <c r="EK200" s="199"/>
      <c r="EL200" s="199"/>
      <c r="EM200" s="199"/>
      <c r="EN200" s="199"/>
    </row>
    <row r="201" customFormat="false" ht="15" hidden="false" customHeight="false" outlineLevel="0" collapsed="false">
      <c r="A201" s="0" t="s">
        <v>299</v>
      </c>
      <c r="B201" s="224"/>
      <c r="C201" s="224"/>
      <c r="D201" s="224"/>
      <c r="E201" s="224"/>
      <c r="F201" s="224"/>
      <c r="G201" s="224"/>
      <c r="H201" s="224"/>
      <c r="I201" s="224"/>
      <c r="J201" s="224"/>
      <c r="K201" s="224"/>
      <c r="L201" s="224"/>
      <c r="M201" s="224"/>
      <c r="N201" s="224"/>
      <c r="O201" s="228"/>
      <c r="P201" s="228"/>
      <c r="Q201" s="228"/>
      <c r="R201" s="228"/>
      <c r="S201" s="228"/>
      <c r="T201" s="228"/>
      <c r="U201" s="228"/>
      <c r="V201" s="228"/>
      <c r="W201" s="228"/>
      <c r="X201" s="199"/>
      <c r="Y201" s="199"/>
      <c r="Z201" s="199"/>
      <c r="AA201" s="199"/>
      <c r="AB201" s="199"/>
      <c r="AC201" s="199"/>
      <c r="AD201" s="199"/>
      <c r="AE201" s="199"/>
      <c r="AF201" s="199"/>
      <c r="AG201" s="167"/>
      <c r="AH201" s="199"/>
      <c r="AI201" s="199"/>
      <c r="AP201" s="199"/>
      <c r="AQ201" s="199"/>
      <c r="AR201" s="199"/>
      <c r="AS201" s="199"/>
      <c r="AT201" s="199"/>
      <c r="AU201" s="199"/>
      <c r="AV201" s="199"/>
      <c r="AW201" s="199"/>
      <c r="AX201" s="199"/>
      <c r="AY201" s="199"/>
      <c r="AZ201" s="199"/>
      <c r="BA201" s="199"/>
      <c r="BB201" s="199"/>
      <c r="BC201" s="199"/>
      <c r="BD201" s="199"/>
      <c r="BE201" s="199"/>
      <c r="BF201" s="199"/>
      <c r="BG201" s="199"/>
      <c r="BH201" s="199"/>
      <c r="BI201" s="199"/>
      <c r="BJ201" s="199"/>
      <c r="BK201" s="199"/>
      <c r="BL201" s="199"/>
      <c r="BM201" s="199"/>
      <c r="BN201" s="199"/>
      <c r="BO201" s="199"/>
      <c r="BP201" s="199"/>
      <c r="BQ201" s="199"/>
      <c r="BR201" s="199"/>
      <c r="BS201" s="199"/>
      <c r="BT201" s="199"/>
      <c r="BU201" s="199"/>
      <c r="BV201" s="199"/>
      <c r="BW201" s="199"/>
      <c r="BX201" s="199"/>
      <c r="BY201" s="199"/>
      <c r="BZ201" s="199"/>
      <c r="CA201" s="199"/>
      <c r="CB201" s="199"/>
      <c r="CC201" s="199"/>
      <c r="CD201" s="199"/>
      <c r="CE201" s="199"/>
      <c r="CF201" s="199"/>
      <c r="CG201" s="199"/>
      <c r="CH201" s="199"/>
      <c r="CI201" s="199"/>
      <c r="CJ201" s="199"/>
      <c r="CK201" s="199"/>
      <c r="CL201" s="199"/>
      <c r="CM201" s="199"/>
      <c r="CN201" s="199"/>
      <c r="CO201" s="199"/>
      <c r="CP201" s="199"/>
      <c r="CQ201" s="199"/>
      <c r="CR201" s="199"/>
      <c r="CS201" s="199"/>
      <c r="CT201" s="199"/>
      <c r="CU201" s="199"/>
      <c r="CV201" s="199"/>
      <c r="CW201" s="199"/>
      <c r="CX201" s="199"/>
      <c r="CY201" s="199"/>
      <c r="CZ201" s="199"/>
      <c r="DA201" s="199"/>
      <c r="DB201" s="199"/>
      <c r="DC201" s="199"/>
      <c r="DD201" s="199"/>
      <c r="DE201" s="199"/>
      <c r="DF201" s="199"/>
      <c r="DG201" s="199"/>
      <c r="DH201" s="199"/>
      <c r="DI201" s="199"/>
      <c r="DJ201" s="199"/>
      <c r="DK201" s="199"/>
      <c r="DL201" s="199"/>
      <c r="DM201" s="199"/>
      <c r="DN201" s="199"/>
      <c r="DO201" s="199"/>
      <c r="DP201" s="199"/>
      <c r="DQ201" s="199"/>
      <c r="DR201" s="199"/>
      <c r="DS201" s="199"/>
      <c r="DT201" s="199"/>
      <c r="DU201" s="199"/>
      <c r="DV201" s="199"/>
      <c r="DW201" s="199"/>
      <c r="DX201" s="199"/>
      <c r="DY201" s="199"/>
      <c r="DZ201" s="199"/>
      <c r="EA201" s="199"/>
      <c r="EB201" s="199"/>
      <c r="EC201" s="199"/>
      <c r="ED201" s="199"/>
      <c r="EE201" s="199"/>
      <c r="EF201" s="199"/>
      <c r="EG201" s="199"/>
      <c r="EH201" s="199"/>
      <c r="EI201" s="199"/>
      <c r="EJ201" s="199"/>
      <c r="EK201" s="199"/>
      <c r="EL201" s="199"/>
      <c r="EM201" s="199"/>
      <c r="EN201" s="199"/>
    </row>
    <row r="202" customFormat="false" ht="15" hidden="false" customHeight="true" outlineLevel="0" collapsed="false">
      <c r="A202" s="224" t="s">
        <v>300</v>
      </c>
      <c r="B202" s="224"/>
      <c r="C202" s="224"/>
      <c r="D202" s="224"/>
      <c r="E202" s="224"/>
      <c r="F202" s="224"/>
      <c r="G202" s="224"/>
      <c r="H202" s="224"/>
      <c r="I202" s="224"/>
      <c r="J202" s="224"/>
      <c r="K202" s="224"/>
      <c r="L202" s="224"/>
      <c r="M202" s="224"/>
      <c r="N202" s="224"/>
      <c r="O202" s="228"/>
      <c r="P202" s="228"/>
      <c r="Q202" s="228"/>
      <c r="R202" s="228"/>
      <c r="S202" s="228"/>
      <c r="T202" s="228"/>
      <c r="U202" s="228"/>
      <c r="V202" s="228"/>
      <c r="W202" s="223"/>
      <c r="X202" s="199"/>
      <c r="Y202" s="199"/>
      <c r="Z202" s="199"/>
      <c r="AA202" s="199"/>
      <c r="AB202" s="199"/>
      <c r="AC202" s="199"/>
      <c r="AD202" s="199"/>
      <c r="AE202" s="199"/>
      <c r="AF202" s="199"/>
      <c r="AG202" s="167"/>
      <c r="AH202" s="199"/>
      <c r="AI202" s="199"/>
      <c r="AP202" s="199"/>
      <c r="AQ202" s="199"/>
      <c r="AR202" s="199"/>
      <c r="AS202" s="199"/>
      <c r="AT202" s="199"/>
      <c r="AU202" s="199"/>
      <c r="AV202" s="199"/>
      <c r="AW202" s="199"/>
      <c r="AX202" s="199"/>
      <c r="AY202" s="199"/>
      <c r="AZ202" s="199"/>
      <c r="BA202" s="199"/>
      <c r="BB202" s="199"/>
      <c r="BC202" s="199"/>
      <c r="BD202" s="199"/>
      <c r="BE202" s="199"/>
      <c r="BF202" s="199"/>
      <c r="BG202" s="199"/>
      <c r="BH202" s="199"/>
      <c r="BI202" s="199"/>
      <c r="BJ202" s="199"/>
      <c r="BK202" s="199"/>
      <c r="BL202" s="199"/>
      <c r="BM202" s="199"/>
      <c r="BN202" s="199"/>
      <c r="BO202" s="199"/>
      <c r="BP202" s="199"/>
      <c r="BQ202" s="199"/>
      <c r="BR202" s="199"/>
      <c r="BS202" s="199"/>
      <c r="BT202" s="199"/>
      <c r="BU202" s="199"/>
      <c r="BV202" s="199"/>
      <c r="BW202" s="199"/>
      <c r="BX202" s="199"/>
      <c r="BY202" s="199"/>
      <c r="BZ202" s="199"/>
      <c r="CA202" s="199"/>
      <c r="CB202" s="199"/>
      <c r="CC202" s="199"/>
      <c r="CD202" s="199"/>
      <c r="CE202" s="199"/>
      <c r="CF202" s="199"/>
      <c r="CG202" s="199"/>
      <c r="CH202" s="199"/>
      <c r="CI202" s="199"/>
      <c r="CJ202" s="199"/>
      <c r="CK202" s="199"/>
      <c r="CL202" s="199"/>
      <c r="CM202" s="199"/>
      <c r="CN202" s="199"/>
      <c r="CO202" s="199"/>
      <c r="CP202" s="199"/>
      <c r="CQ202" s="199"/>
      <c r="CR202" s="199"/>
      <c r="CS202" s="199"/>
      <c r="CT202" s="199"/>
      <c r="CU202" s="199"/>
      <c r="CV202" s="199"/>
      <c r="CW202" s="199"/>
      <c r="CX202" s="199"/>
      <c r="CY202" s="199"/>
      <c r="CZ202" s="199"/>
      <c r="DA202" s="199"/>
      <c r="DB202" s="199"/>
      <c r="DC202" s="199"/>
      <c r="DD202" s="199"/>
      <c r="DE202" s="199"/>
      <c r="DF202" s="199"/>
      <c r="DG202" s="199"/>
      <c r="DH202" s="199"/>
      <c r="DI202" s="199"/>
      <c r="DJ202" s="199"/>
      <c r="DK202" s="199"/>
      <c r="DL202" s="199"/>
      <c r="DM202" s="199"/>
      <c r="DN202" s="199"/>
      <c r="DO202" s="199"/>
      <c r="DP202" s="199"/>
      <c r="DQ202" s="199"/>
      <c r="DR202" s="199"/>
      <c r="DS202" s="199"/>
      <c r="DT202" s="199"/>
      <c r="DU202" s="199"/>
      <c r="DV202" s="199"/>
      <c r="DW202" s="199"/>
      <c r="DX202" s="199"/>
      <c r="DY202" s="199"/>
      <c r="DZ202" s="199"/>
      <c r="EA202" s="199"/>
      <c r="EB202" s="199"/>
      <c r="EC202" s="199"/>
      <c r="ED202" s="199"/>
      <c r="EE202" s="199"/>
      <c r="EF202" s="199"/>
      <c r="EG202" s="199"/>
      <c r="EH202" s="199"/>
      <c r="EI202" s="199"/>
      <c r="EJ202" s="199"/>
      <c r="EK202" s="199"/>
      <c r="EL202" s="199"/>
      <c r="EM202" s="199"/>
      <c r="EN202" s="199"/>
    </row>
    <row r="203" customFormat="false" ht="15" hidden="false" customHeight="false" outlineLevel="0" collapsed="false">
      <c r="A203" s="224" t="s">
        <v>301</v>
      </c>
      <c r="B203" s="224"/>
      <c r="C203" s="224"/>
      <c r="D203" s="224"/>
      <c r="E203" s="224"/>
      <c r="F203" s="224"/>
      <c r="G203" s="224"/>
      <c r="H203" s="229"/>
      <c r="I203" s="229"/>
      <c r="J203" s="229"/>
      <c r="K203" s="229"/>
      <c r="L203" s="229"/>
      <c r="M203" s="229"/>
      <c r="N203" s="229"/>
      <c r="O203" s="227"/>
      <c r="P203" s="227"/>
      <c r="Q203" s="227"/>
      <c r="R203" s="227"/>
      <c r="S203" s="227"/>
      <c r="T203" s="227"/>
      <c r="U203" s="227"/>
      <c r="V203" s="227"/>
      <c r="W203" s="223"/>
      <c r="X203" s="199"/>
      <c r="Y203" s="199"/>
      <c r="Z203" s="199"/>
      <c r="AA203" s="199"/>
      <c r="AB203" s="199"/>
      <c r="AC203" s="199"/>
      <c r="AD203" s="199"/>
      <c r="AE203" s="199"/>
      <c r="AF203" s="199"/>
      <c r="AG203" s="167"/>
      <c r="AH203" s="199"/>
      <c r="AI203" s="199"/>
      <c r="AP203" s="199"/>
      <c r="AQ203" s="199"/>
      <c r="AR203" s="199"/>
      <c r="AS203" s="199"/>
      <c r="AT203" s="199"/>
      <c r="AU203" s="199"/>
      <c r="AV203" s="199"/>
      <c r="AW203" s="199"/>
      <c r="AX203" s="199"/>
      <c r="AY203" s="199"/>
      <c r="AZ203" s="199"/>
      <c r="BA203" s="199"/>
      <c r="BB203" s="199"/>
      <c r="BC203" s="199"/>
      <c r="BD203" s="199"/>
      <c r="BE203" s="199"/>
      <c r="BF203" s="199"/>
      <c r="BG203" s="199"/>
      <c r="BH203" s="199"/>
      <c r="BI203" s="199"/>
      <c r="BJ203" s="199"/>
      <c r="BK203" s="199"/>
      <c r="BL203" s="199"/>
      <c r="BM203" s="199"/>
      <c r="BN203" s="199"/>
      <c r="BO203" s="199"/>
      <c r="BP203" s="199"/>
      <c r="BQ203" s="199"/>
      <c r="BR203" s="199"/>
      <c r="BS203" s="199"/>
      <c r="BT203" s="199"/>
      <c r="BU203" s="199"/>
      <c r="BV203" s="199"/>
      <c r="BW203" s="199"/>
      <c r="BX203" s="199"/>
      <c r="BY203" s="199"/>
      <c r="BZ203" s="199"/>
      <c r="CA203" s="199"/>
      <c r="CB203" s="199"/>
      <c r="CC203" s="199"/>
      <c r="CD203" s="199"/>
      <c r="CE203" s="199"/>
      <c r="CF203" s="199"/>
      <c r="CG203" s="199"/>
      <c r="CH203" s="199"/>
      <c r="CI203" s="199"/>
      <c r="CJ203" s="199"/>
      <c r="CK203" s="199"/>
      <c r="CL203" s="199"/>
      <c r="CM203" s="199"/>
      <c r="CN203" s="199"/>
      <c r="CO203" s="199"/>
      <c r="CP203" s="199"/>
      <c r="CQ203" s="199"/>
      <c r="CR203" s="199"/>
      <c r="CS203" s="199"/>
      <c r="CT203" s="199"/>
      <c r="CU203" s="199"/>
      <c r="CV203" s="199"/>
      <c r="CW203" s="199"/>
      <c r="CX203" s="199"/>
      <c r="CY203" s="199"/>
      <c r="CZ203" s="199"/>
      <c r="DA203" s="199"/>
      <c r="DB203" s="199"/>
      <c r="DC203" s="199"/>
      <c r="DD203" s="199"/>
      <c r="DE203" s="199"/>
      <c r="DF203" s="199"/>
      <c r="DG203" s="199"/>
      <c r="DH203" s="199"/>
      <c r="DI203" s="199"/>
      <c r="DJ203" s="199"/>
      <c r="DK203" s="199"/>
      <c r="DL203" s="199"/>
      <c r="DM203" s="199"/>
      <c r="DN203" s="199"/>
      <c r="DO203" s="199"/>
      <c r="DP203" s="199"/>
      <c r="DQ203" s="199"/>
      <c r="DR203" s="199"/>
      <c r="DS203" s="199"/>
      <c r="DT203" s="199"/>
      <c r="DU203" s="199"/>
      <c r="DV203" s="199"/>
      <c r="DW203" s="199"/>
      <c r="DX203" s="199"/>
      <c r="DY203" s="199"/>
      <c r="DZ203" s="199"/>
      <c r="EA203" s="199"/>
      <c r="EB203" s="199"/>
      <c r="EC203" s="199"/>
      <c r="ED203" s="199"/>
      <c r="EE203" s="199"/>
      <c r="EF203" s="199"/>
      <c r="EG203" s="199"/>
      <c r="EH203" s="199"/>
      <c r="EI203" s="199"/>
      <c r="EJ203" s="199"/>
      <c r="EK203" s="199"/>
      <c r="EL203" s="199"/>
    </row>
    <row r="204" customFormat="false" ht="15" hidden="false" customHeight="true" outlineLevel="0" collapsed="false">
      <c r="A204" s="230" t="s">
        <v>302</v>
      </c>
      <c r="B204" s="224"/>
      <c r="C204" s="224"/>
      <c r="D204" s="224"/>
      <c r="E204" s="224"/>
      <c r="F204" s="224"/>
      <c r="G204" s="224"/>
      <c r="H204" s="224"/>
      <c r="I204" s="224"/>
      <c r="J204" s="224"/>
      <c r="K204" s="224"/>
      <c r="L204" s="224"/>
      <c r="M204" s="224"/>
      <c r="N204" s="224"/>
      <c r="O204" s="228"/>
      <c r="P204" s="228"/>
      <c r="Q204" s="228"/>
      <c r="R204" s="228"/>
      <c r="S204" s="228"/>
      <c r="T204" s="228"/>
      <c r="U204" s="228"/>
      <c r="V204" s="228"/>
      <c r="W204" s="228"/>
      <c r="X204" s="199"/>
      <c r="Y204" s="199"/>
      <c r="Z204" s="199"/>
      <c r="AA204" s="199"/>
      <c r="AB204" s="199"/>
      <c r="AC204" s="199"/>
      <c r="AD204" s="199"/>
      <c r="AE204" s="199"/>
      <c r="AF204" s="199"/>
      <c r="AG204" s="167"/>
      <c r="AH204" s="199"/>
      <c r="AI204" s="199"/>
      <c r="AP204" s="199"/>
      <c r="AQ204" s="199"/>
      <c r="AR204" s="199"/>
      <c r="AS204" s="199"/>
      <c r="AT204" s="199"/>
      <c r="AU204" s="199"/>
      <c r="AV204" s="199"/>
      <c r="AW204" s="199"/>
      <c r="AX204" s="199"/>
      <c r="AY204" s="199"/>
      <c r="AZ204" s="199"/>
      <c r="BA204" s="199"/>
      <c r="BB204" s="199"/>
      <c r="BC204" s="199"/>
      <c r="BD204" s="199"/>
      <c r="BE204" s="199"/>
      <c r="BF204" s="199"/>
      <c r="BG204" s="199"/>
      <c r="BH204" s="199"/>
      <c r="BI204" s="199"/>
      <c r="BJ204" s="199"/>
      <c r="BK204" s="199"/>
      <c r="BL204" s="199"/>
      <c r="BM204" s="199"/>
      <c r="BN204" s="199"/>
      <c r="BO204" s="199"/>
      <c r="BP204" s="199"/>
      <c r="BQ204" s="199"/>
      <c r="BR204" s="199"/>
      <c r="BS204" s="199"/>
      <c r="BT204" s="199"/>
      <c r="BU204" s="199"/>
      <c r="BV204" s="199"/>
      <c r="BW204" s="199"/>
      <c r="BX204" s="199"/>
      <c r="BY204" s="199"/>
      <c r="BZ204" s="199"/>
      <c r="CA204" s="199"/>
      <c r="CB204" s="199"/>
      <c r="CC204" s="199"/>
      <c r="CD204" s="199"/>
      <c r="CE204" s="199"/>
      <c r="CF204" s="199"/>
      <c r="CG204" s="199"/>
      <c r="CH204" s="199"/>
      <c r="CI204" s="199"/>
      <c r="CJ204" s="199"/>
      <c r="CK204" s="199"/>
      <c r="CL204" s="199"/>
      <c r="CM204" s="199"/>
      <c r="CN204" s="199"/>
      <c r="CO204" s="199"/>
      <c r="CP204" s="199"/>
      <c r="CQ204" s="199"/>
      <c r="CR204" s="199"/>
      <c r="CS204" s="199"/>
      <c r="CT204" s="199"/>
      <c r="CU204" s="199"/>
      <c r="CV204" s="199"/>
      <c r="CW204" s="199"/>
      <c r="CX204" s="199"/>
      <c r="CY204" s="199"/>
      <c r="CZ204" s="199"/>
      <c r="DA204" s="199"/>
      <c r="DB204" s="199"/>
      <c r="DC204" s="199"/>
      <c r="DD204" s="199"/>
      <c r="DE204" s="199"/>
      <c r="DF204" s="199"/>
      <c r="DG204" s="199"/>
      <c r="DH204" s="199"/>
      <c r="DI204" s="199"/>
      <c r="DJ204" s="199"/>
      <c r="DK204" s="199"/>
      <c r="DL204" s="199"/>
      <c r="DM204" s="199"/>
      <c r="DN204" s="199"/>
      <c r="DO204" s="199"/>
      <c r="DP204" s="199"/>
      <c r="DQ204" s="199"/>
      <c r="DR204" s="199"/>
      <c r="DS204" s="199"/>
      <c r="DT204" s="199"/>
      <c r="DU204" s="199"/>
      <c r="DV204" s="199"/>
      <c r="DW204" s="199"/>
      <c r="DX204" s="199"/>
      <c r="DY204" s="199"/>
      <c r="DZ204" s="199"/>
      <c r="EA204" s="199"/>
      <c r="EB204" s="199"/>
      <c r="EC204" s="199"/>
      <c r="ED204" s="199"/>
      <c r="EE204" s="199"/>
      <c r="EF204" s="199"/>
      <c r="EG204" s="199"/>
      <c r="EH204" s="199"/>
      <c r="EI204" s="199"/>
      <c r="EJ204" s="199"/>
      <c r="EK204" s="199"/>
      <c r="EL204" s="199"/>
    </row>
    <row r="205" customFormat="false" ht="15" hidden="false" customHeight="true" outlineLevel="0" collapsed="false">
      <c r="A205" s="231" t="s">
        <v>303</v>
      </c>
      <c r="B205" s="232"/>
      <c r="C205" s="232"/>
      <c r="D205" s="232"/>
      <c r="E205" s="232"/>
      <c r="F205" s="232"/>
      <c r="G205" s="232"/>
      <c r="H205" s="227"/>
      <c r="I205" s="227"/>
      <c r="J205" s="227"/>
      <c r="K205" s="227"/>
      <c r="L205" s="227"/>
      <c r="M205" s="227"/>
      <c r="N205" s="227"/>
      <c r="O205" s="227"/>
      <c r="P205" s="227"/>
      <c r="Q205" s="227"/>
      <c r="R205" s="227"/>
      <c r="S205" s="227"/>
      <c r="T205" s="227"/>
      <c r="U205" s="227"/>
      <c r="V205" s="227"/>
      <c r="W205" s="223"/>
      <c r="X205" s="199"/>
      <c r="Y205" s="199"/>
      <c r="Z205" s="199"/>
      <c r="AA205" s="199"/>
      <c r="AB205" s="199"/>
      <c r="AC205" s="199"/>
      <c r="AD205" s="199"/>
      <c r="AE205" s="199"/>
      <c r="AF205" s="199"/>
      <c r="AG205" s="167"/>
      <c r="AH205" s="199"/>
      <c r="AI205" s="199"/>
      <c r="AP205" s="199"/>
      <c r="AQ205" s="199"/>
      <c r="AR205" s="199"/>
      <c r="AS205" s="199"/>
      <c r="AT205" s="199"/>
      <c r="AU205" s="199"/>
      <c r="AV205" s="199"/>
      <c r="AW205" s="199"/>
      <c r="AX205" s="199"/>
      <c r="AY205" s="199"/>
      <c r="AZ205" s="199"/>
      <c r="BA205" s="199"/>
      <c r="BB205" s="199"/>
      <c r="BC205" s="199"/>
      <c r="BD205" s="199"/>
      <c r="BE205" s="199"/>
      <c r="BF205" s="199"/>
      <c r="BG205" s="199"/>
      <c r="BH205" s="199"/>
      <c r="BI205" s="199"/>
      <c r="BJ205" s="199"/>
      <c r="BK205" s="199"/>
      <c r="BL205" s="199"/>
      <c r="BM205" s="199"/>
      <c r="BN205" s="199"/>
      <c r="BO205" s="199"/>
      <c r="BP205" s="199"/>
      <c r="BQ205" s="199"/>
      <c r="BR205" s="199"/>
      <c r="BS205" s="199"/>
      <c r="BT205" s="199"/>
      <c r="BU205" s="199"/>
      <c r="BV205" s="199"/>
      <c r="BW205" s="199"/>
      <c r="BX205" s="199"/>
      <c r="BY205" s="199"/>
      <c r="BZ205" s="199"/>
      <c r="CA205" s="199"/>
      <c r="CB205" s="199"/>
      <c r="CC205" s="199"/>
      <c r="CD205" s="199"/>
      <c r="CE205" s="199"/>
      <c r="CF205" s="199"/>
      <c r="CG205" s="199"/>
      <c r="CH205" s="199"/>
      <c r="CI205" s="199"/>
      <c r="CJ205" s="199"/>
      <c r="CK205" s="199"/>
      <c r="CL205" s="199"/>
      <c r="CM205" s="199"/>
      <c r="CN205" s="199"/>
      <c r="CO205" s="199"/>
      <c r="CP205" s="199"/>
      <c r="CQ205" s="199"/>
      <c r="CR205" s="199"/>
      <c r="CS205" s="199"/>
      <c r="CT205" s="199"/>
      <c r="CU205" s="199"/>
      <c r="CV205" s="199"/>
      <c r="CW205" s="199"/>
      <c r="CX205" s="199"/>
      <c r="CY205" s="199"/>
      <c r="CZ205" s="199"/>
      <c r="DA205" s="199"/>
      <c r="DB205" s="199"/>
      <c r="DC205" s="199"/>
      <c r="DD205" s="199"/>
      <c r="DE205" s="199"/>
      <c r="DF205" s="199"/>
      <c r="DG205" s="199"/>
      <c r="DH205" s="199"/>
      <c r="DI205" s="199"/>
      <c r="DJ205" s="199"/>
      <c r="DK205" s="199"/>
      <c r="DL205" s="199"/>
      <c r="DM205" s="199"/>
      <c r="DN205" s="199"/>
      <c r="DO205" s="199"/>
      <c r="DP205" s="199"/>
      <c r="DQ205" s="199"/>
      <c r="DR205" s="199"/>
      <c r="DS205" s="199"/>
      <c r="DT205" s="199"/>
      <c r="DU205" s="199"/>
      <c r="DV205" s="199"/>
      <c r="DW205" s="199"/>
      <c r="DX205" s="199"/>
      <c r="DY205" s="199"/>
      <c r="DZ205" s="199"/>
      <c r="EA205" s="199"/>
      <c r="EB205" s="199"/>
      <c r="EC205" s="199"/>
      <c r="ED205" s="199"/>
      <c r="EE205" s="199"/>
      <c r="EF205" s="199"/>
      <c r="EG205" s="199"/>
      <c r="EH205" s="199"/>
      <c r="EI205" s="199"/>
      <c r="EJ205" s="199"/>
      <c r="EK205" s="199"/>
      <c r="EL205" s="199"/>
    </row>
    <row r="206" customFormat="false" ht="15" hidden="false" customHeight="true" outlineLevel="0" collapsed="false">
      <c r="B206" s="231"/>
      <c r="C206" s="231"/>
      <c r="D206" s="231"/>
      <c r="E206" s="231"/>
      <c r="F206" s="231"/>
      <c r="G206" s="231"/>
      <c r="H206" s="223"/>
      <c r="I206" s="223"/>
      <c r="J206" s="223"/>
      <c r="K206" s="223"/>
      <c r="L206" s="223"/>
      <c r="M206" s="223"/>
      <c r="N206" s="223"/>
      <c r="O206" s="223"/>
      <c r="P206" s="223"/>
      <c r="Q206" s="223"/>
      <c r="R206" s="223"/>
      <c r="S206" s="223"/>
      <c r="T206" s="223"/>
      <c r="U206" s="223"/>
      <c r="V206" s="223"/>
      <c r="W206" s="223"/>
      <c r="X206" s="199"/>
      <c r="Y206" s="199"/>
      <c r="Z206" s="199"/>
      <c r="AA206" s="199"/>
      <c r="AB206" s="199"/>
      <c r="AC206" s="199"/>
      <c r="AD206" s="199"/>
      <c r="AE206" s="199"/>
      <c r="AF206" s="199"/>
      <c r="AG206" s="167"/>
      <c r="AH206" s="199"/>
      <c r="AI206" s="199"/>
      <c r="AP206" s="199"/>
      <c r="AQ206" s="199"/>
      <c r="AR206" s="199"/>
      <c r="AS206" s="199"/>
      <c r="AT206" s="199"/>
      <c r="AU206" s="199"/>
      <c r="AV206" s="199"/>
      <c r="AW206" s="199"/>
      <c r="AX206" s="199"/>
      <c r="AY206" s="199"/>
      <c r="AZ206" s="199"/>
      <c r="BA206" s="199"/>
      <c r="BB206" s="199"/>
      <c r="BC206" s="199"/>
      <c r="BD206" s="199"/>
      <c r="BE206" s="199"/>
      <c r="BF206" s="199"/>
      <c r="BG206" s="199"/>
      <c r="BH206" s="199"/>
      <c r="BI206" s="199"/>
      <c r="BJ206" s="199"/>
      <c r="BK206" s="199"/>
      <c r="BL206" s="199"/>
      <c r="BM206" s="199"/>
      <c r="BN206" s="199"/>
      <c r="BO206" s="199"/>
      <c r="BP206" s="199"/>
      <c r="BQ206" s="199"/>
      <c r="BR206" s="199"/>
      <c r="BS206" s="199"/>
      <c r="BT206" s="199"/>
      <c r="BU206" s="199"/>
      <c r="BV206" s="199"/>
      <c r="BW206" s="199"/>
      <c r="BX206" s="199"/>
      <c r="BY206" s="199"/>
      <c r="BZ206" s="199"/>
      <c r="CA206" s="199"/>
      <c r="CB206" s="199"/>
      <c r="CC206" s="199"/>
      <c r="CD206" s="199"/>
      <c r="CE206" s="199"/>
      <c r="CF206" s="199"/>
      <c r="CG206" s="199"/>
      <c r="CH206" s="199"/>
      <c r="CI206" s="199"/>
      <c r="CJ206" s="199"/>
      <c r="CK206" s="199"/>
      <c r="CL206" s="199"/>
      <c r="CM206" s="199"/>
      <c r="CN206" s="199"/>
      <c r="CO206" s="199"/>
      <c r="CP206" s="199"/>
      <c r="CQ206" s="199"/>
      <c r="CR206" s="199"/>
      <c r="CS206" s="199"/>
      <c r="CT206" s="199"/>
      <c r="CU206" s="199"/>
      <c r="CV206" s="199"/>
      <c r="CW206" s="199"/>
      <c r="CX206" s="199"/>
      <c r="CY206" s="199"/>
      <c r="CZ206" s="199"/>
      <c r="DA206" s="199"/>
      <c r="DB206" s="199"/>
      <c r="DC206" s="199"/>
      <c r="DD206" s="199"/>
      <c r="DE206" s="199"/>
      <c r="DF206" s="199"/>
      <c r="DG206" s="199"/>
      <c r="DH206" s="199"/>
      <c r="DI206" s="199"/>
      <c r="DJ206" s="199"/>
      <c r="DK206" s="199"/>
      <c r="DL206" s="199"/>
      <c r="DM206" s="199"/>
      <c r="DN206" s="199"/>
      <c r="DO206" s="199"/>
      <c r="DP206" s="199"/>
      <c r="DQ206" s="199"/>
      <c r="DR206" s="199"/>
      <c r="DS206" s="199"/>
      <c r="DT206" s="199"/>
      <c r="DU206" s="199"/>
      <c r="DV206" s="199"/>
      <c r="DW206" s="199"/>
      <c r="DX206" s="199"/>
      <c r="DY206" s="199"/>
      <c r="DZ206" s="199"/>
      <c r="EA206" s="199"/>
      <c r="EB206" s="199"/>
      <c r="EC206" s="199"/>
      <c r="ED206" s="199"/>
      <c r="EE206" s="199"/>
      <c r="EF206" s="199"/>
      <c r="EG206" s="199"/>
      <c r="EH206" s="199"/>
      <c r="EI206" s="199"/>
      <c r="EJ206" s="199"/>
      <c r="EK206" s="199"/>
      <c r="EL206" s="199"/>
    </row>
    <row r="207" customFormat="false" ht="15" hidden="false" customHeight="true" outlineLevel="0" collapsed="false">
      <c r="B207" s="233"/>
      <c r="C207" s="233"/>
      <c r="D207" s="233"/>
      <c r="E207" s="233"/>
      <c r="F207" s="233"/>
      <c r="G207" s="233"/>
      <c r="H207" s="188"/>
      <c r="I207" s="188"/>
      <c r="J207" s="188"/>
      <c r="K207" s="188"/>
      <c r="L207" s="188"/>
      <c r="M207" s="188"/>
      <c r="N207" s="188"/>
      <c r="O207" s="188"/>
      <c r="P207" s="188"/>
      <c r="Q207" s="188"/>
      <c r="R207" s="188"/>
      <c r="S207" s="188"/>
      <c r="T207" s="188"/>
      <c r="U207" s="188"/>
      <c r="V207" s="188"/>
      <c r="W207" s="188"/>
      <c r="X207" s="199"/>
      <c r="Y207" s="199"/>
      <c r="Z207" s="199"/>
      <c r="AA207" s="199"/>
      <c r="AB207" s="199"/>
      <c r="AC207" s="199"/>
      <c r="AD207" s="199"/>
      <c r="AE207" s="199"/>
      <c r="AF207" s="199"/>
      <c r="AG207" s="167"/>
      <c r="AH207" s="199"/>
      <c r="AI207" s="199"/>
      <c r="AP207" s="199"/>
      <c r="AQ207" s="199"/>
      <c r="AR207" s="199"/>
      <c r="AS207" s="199"/>
      <c r="AT207" s="199"/>
      <c r="AU207" s="199"/>
      <c r="AV207" s="199"/>
      <c r="AW207" s="199"/>
      <c r="AX207" s="199"/>
      <c r="AY207" s="199"/>
      <c r="AZ207" s="199"/>
      <c r="BA207" s="199"/>
      <c r="BB207" s="199"/>
      <c r="BC207" s="199"/>
      <c r="BD207" s="199"/>
      <c r="BE207" s="199"/>
      <c r="BF207" s="199"/>
      <c r="BG207" s="199"/>
      <c r="BH207" s="199"/>
      <c r="BI207" s="199"/>
      <c r="BJ207" s="199"/>
      <c r="BK207" s="199"/>
      <c r="BL207" s="199"/>
      <c r="BM207" s="199"/>
      <c r="BN207" s="199"/>
      <c r="BO207" s="199"/>
      <c r="BP207" s="199"/>
      <c r="BQ207" s="199"/>
      <c r="BR207" s="199"/>
      <c r="BS207" s="199"/>
      <c r="BT207" s="199"/>
      <c r="BU207" s="199"/>
      <c r="BV207" s="199"/>
      <c r="BW207" s="199"/>
      <c r="BX207" s="199"/>
      <c r="BY207" s="199"/>
      <c r="BZ207" s="199"/>
      <c r="CA207" s="199"/>
      <c r="CB207" s="199"/>
      <c r="CC207" s="199"/>
      <c r="CD207" s="199"/>
      <c r="CE207" s="199"/>
      <c r="CF207" s="199"/>
      <c r="CG207" s="199"/>
      <c r="CH207" s="199"/>
      <c r="CI207" s="199"/>
      <c r="CJ207" s="199"/>
      <c r="CK207" s="199"/>
      <c r="CL207" s="199"/>
      <c r="CM207" s="199"/>
      <c r="CN207" s="199"/>
      <c r="CO207" s="199"/>
      <c r="CP207" s="199"/>
      <c r="CQ207" s="199"/>
      <c r="CR207" s="199"/>
      <c r="CS207" s="199"/>
      <c r="CT207" s="199"/>
      <c r="CU207" s="199"/>
      <c r="CV207" s="199"/>
      <c r="CW207" s="199"/>
      <c r="CX207" s="199"/>
      <c r="CY207" s="199"/>
      <c r="CZ207" s="199"/>
      <c r="DA207" s="199"/>
      <c r="DB207" s="199"/>
      <c r="DC207" s="199"/>
      <c r="DD207" s="199"/>
      <c r="DE207" s="199"/>
      <c r="DF207" s="199"/>
      <c r="DG207" s="199"/>
      <c r="DH207" s="199"/>
      <c r="DI207" s="199"/>
      <c r="DJ207" s="199"/>
      <c r="DK207" s="199"/>
      <c r="DL207" s="199"/>
      <c r="DM207" s="199"/>
      <c r="DN207" s="199"/>
      <c r="DO207" s="199"/>
      <c r="DP207" s="199"/>
      <c r="DQ207" s="199"/>
      <c r="DR207" s="199"/>
      <c r="DS207" s="199"/>
      <c r="DT207" s="199"/>
      <c r="DU207" s="199"/>
      <c r="DV207" s="199"/>
      <c r="DW207" s="199"/>
      <c r="DX207" s="199"/>
      <c r="DY207" s="199"/>
      <c r="DZ207" s="199"/>
      <c r="EA207" s="199"/>
      <c r="EB207" s="199"/>
      <c r="EC207" s="199"/>
      <c r="ED207" s="199"/>
      <c r="EE207" s="199"/>
      <c r="EF207" s="199"/>
      <c r="EG207" s="199"/>
      <c r="EH207" s="199"/>
      <c r="EI207" s="199"/>
      <c r="EJ207" s="199"/>
      <c r="EK207" s="199"/>
      <c r="EL207" s="199"/>
    </row>
    <row r="208" customFormat="false" ht="15" hidden="false" customHeight="false" outlineLevel="0" collapsed="false">
      <c r="A208" s="234" t="s">
        <v>304</v>
      </c>
      <c r="B208" s="233"/>
      <c r="C208" s="233"/>
      <c r="D208" s="233"/>
      <c r="E208" s="233"/>
      <c r="F208" s="233"/>
      <c r="G208" s="233"/>
      <c r="H208" s="188"/>
      <c r="I208" s="188"/>
      <c r="J208" s="188"/>
      <c r="K208" s="188"/>
      <c r="L208" s="188"/>
      <c r="M208" s="188"/>
      <c r="N208" s="188"/>
      <c r="O208" s="188"/>
      <c r="P208" s="188"/>
      <c r="Q208" s="188"/>
      <c r="R208" s="188"/>
      <c r="S208" s="188"/>
      <c r="T208" s="188"/>
      <c r="U208" s="188"/>
      <c r="V208" s="188"/>
      <c r="W208" s="188"/>
      <c r="X208" s="199"/>
      <c r="Y208" s="199"/>
      <c r="Z208" s="199"/>
      <c r="AA208" s="199"/>
      <c r="AB208" s="199"/>
      <c r="AC208" s="199"/>
      <c r="AD208" s="199"/>
      <c r="AE208" s="199"/>
      <c r="AF208" s="199"/>
      <c r="AG208" s="167"/>
      <c r="AH208" s="199"/>
      <c r="AI208" s="199"/>
      <c r="AP208" s="199"/>
      <c r="AQ208" s="199"/>
      <c r="AR208" s="199"/>
      <c r="AS208" s="199"/>
      <c r="AT208" s="199"/>
      <c r="AU208" s="199"/>
      <c r="AV208" s="199"/>
      <c r="AW208" s="199"/>
      <c r="AX208" s="199"/>
      <c r="AY208" s="199"/>
      <c r="AZ208" s="199"/>
      <c r="BA208" s="199"/>
      <c r="BB208" s="199"/>
      <c r="BC208" s="199"/>
      <c r="BD208" s="199"/>
      <c r="BE208" s="199"/>
      <c r="BF208" s="199"/>
      <c r="BG208" s="199"/>
      <c r="BH208" s="199"/>
      <c r="BI208" s="199"/>
      <c r="BJ208" s="199"/>
      <c r="BK208" s="199"/>
      <c r="BL208" s="199"/>
      <c r="BM208" s="199"/>
      <c r="BN208" s="199"/>
      <c r="BO208" s="199"/>
      <c r="BP208" s="199"/>
      <c r="BQ208" s="199"/>
      <c r="BR208" s="199"/>
      <c r="BS208" s="199"/>
      <c r="BT208" s="199"/>
      <c r="BU208" s="199"/>
      <c r="BV208" s="199"/>
      <c r="BW208" s="199"/>
      <c r="BX208" s="199"/>
      <c r="BY208" s="199"/>
      <c r="BZ208" s="199"/>
      <c r="CA208" s="199"/>
      <c r="CB208" s="199"/>
      <c r="CC208" s="199"/>
      <c r="CD208" s="199"/>
      <c r="CE208" s="199"/>
      <c r="CF208" s="199"/>
      <c r="CG208" s="199"/>
      <c r="CH208" s="199"/>
      <c r="CI208" s="199"/>
      <c r="CJ208" s="199"/>
      <c r="CK208" s="199"/>
      <c r="CL208" s="199"/>
      <c r="CM208" s="199"/>
      <c r="CN208" s="199"/>
      <c r="CO208" s="199"/>
      <c r="CP208" s="199"/>
      <c r="CQ208" s="199"/>
      <c r="CR208" s="199"/>
      <c r="CS208" s="199"/>
      <c r="CT208" s="199"/>
      <c r="CU208" s="199"/>
      <c r="CV208" s="199"/>
      <c r="CW208" s="199"/>
      <c r="CX208" s="199"/>
      <c r="CY208" s="199"/>
      <c r="CZ208" s="199"/>
      <c r="DA208" s="199"/>
      <c r="DB208" s="199"/>
      <c r="DC208" s="199"/>
      <c r="DD208" s="199"/>
      <c r="DE208" s="199"/>
      <c r="DF208" s="199"/>
      <c r="DG208" s="199"/>
      <c r="DH208" s="199"/>
      <c r="DI208" s="199"/>
      <c r="DJ208" s="199"/>
      <c r="DK208" s="199"/>
      <c r="DL208" s="199"/>
      <c r="DM208" s="199"/>
      <c r="DN208" s="199"/>
      <c r="DO208" s="199"/>
      <c r="DP208" s="199"/>
      <c r="DQ208" s="199"/>
      <c r="DR208" s="199"/>
      <c r="DS208" s="199"/>
      <c r="DT208" s="199"/>
      <c r="DU208" s="199"/>
      <c r="DV208" s="199"/>
      <c r="DW208" s="199"/>
      <c r="DX208" s="199"/>
      <c r="DY208" s="199"/>
      <c r="DZ208" s="199"/>
      <c r="EA208" s="199"/>
      <c r="EB208" s="199"/>
      <c r="EC208" s="199"/>
      <c r="ED208" s="199"/>
      <c r="EE208" s="199"/>
      <c r="EF208" s="199"/>
      <c r="EG208" s="199"/>
      <c r="EH208" s="199"/>
      <c r="EI208" s="199"/>
      <c r="EJ208" s="199"/>
      <c r="EK208" s="199"/>
      <c r="EL208" s="199"/>
    </row>
    <row r="209" customFormat="false" ht="15" hidden="false" customHeight="false" outlineLevel="0" collapsed="false">
      <c r="A209" s="234" t="s">
        <v>305</v>
      </c>
      <c r="B209" s="233"/>
      <c r="C209" s="233"/>
      <c r="D209" s="233"/>
      <c r="E209" s="233"/>
      <c r="F209" s="233"/>
      <c r="G209" s="233"/>
      <c r="H209" s="188"/>
      <c r="I209" s="188"/>
      <c r="J209" s="188"/>
      <c r="K209" s="188"/>
      <c r="L209" s="188"/>
      <c r="M209" s="188"/>
      <c r="N209" s="188"/>
      <c r="O209" s="188"/>
      <c r="P209" s="188"/>
      <c r="Q209" s="188"/>
      <c r="R209" s="188"/>
      <c r="S209" s="188"/>
      <c r="T209" s="188"/>
      <c r="U209" s="188"/>
      <c r="V209" s="188"/>
      <c r="W209" s="188"/>
      <c r="X209" s="199"/>
      <c r="Y209" s="199"/>
      <c r="Z209" s="199"/>
      <c r="AA209" s="199"/>
      <c r="AB209" s="199"/>
      <c r="AC209" s="199"/>
      <c r="AG209" s="167"/>
      <c r="AH209" s="199"/>
      <c r="AI209" s="199"/>
      <c r="AP209" s="199"/>
      <c r="AQ209" s="199"/>
      <c r="AR209" s="199"/>
      <c r="AS209" s="199"/>
      <c r="AT209" s="199"/>
      <c r="AU209" s="199"/>
      <c r="AV209" s="199"/>
      <c r="AW209" s="199"/>
      <c r="AX209" s="199"/>
      <c r="AY209" s="199"/>
      <c r="AZ209" s="199"/>
      <c r="BA209" s="199"/>
      <c r="BB209" s="199"/>
      <c r="BC209" s="199"/>
      <c r="BD209" s="199"/>
      <c r="BE209" s="199"/>
      <c r="BF209" s="199"/>
      <c r="BG209" s="199"/>
      <c r="BH209" s="199"/>
      <c r="BI209" s="199"/>
      <c r="BJ209" s="199"/>
      <c r="BK209" s="199"/>
      <c r="BL209" s="199"/>
      <c r="BM209" s="199"/>
      <c r="BN209" s="199"/>
      <c r="BO209" s="199"/>
      <c r="BP209" s="199"/>
      <c r="BQ209" s="199"/>
      <c r="BR209" s="199"/>
      <c r="BS209" s="199"/>
      <c r="BT209" s="199"/>
      <c r="BU209" s="199"/>
      <c r="BV209" s="199"/>
      <c r="BW209" s="199"/>
      <c r="BX209" s="199"/>
      <c r="BY209" s="199"/>
      <c r="BZ209" s="199"/>
      <c r="CA209" s="199"/>
      <c r="CB209" s="199"/>
      <c r="CC209" s="199"/>
      <c r="CD209" s="199"/>
      <c r="CE209" s="199"/>
      <c r="CF209" s="199"/>
      <c r="CG209" s="199"/>
      <c r="CH209" s="199"/>
      <c r="CI209" s="199"/>
      <c r="CJ209" s="199"/>
      <c r="CK209" s="199"/>
      <c r="CL209" s="199"/>
      <c r="CM209" s="199"/>
      <c r="CN209" s="199"/>
      <c r="CO209" s="199"/>
      <c r="CP209" s="199"/>
      <c r="CQ209" s="199"/>
      <c r="CR209" s="199"/>
      <c r="CS209" s="199"/>
      <c r="CT209" s="199"/>
      <c r="CU209" s="199"/>
      <c r="CV209" s="199"/>
      <c r="CW209" s="199"/>
      <c r="CX209" s="199"/>
      <c r="CY209" s="199"/>
      <c r="CZ209" s="199"/>
      <c r="DA209" s="199"/>
      <c r="DB209" s="199"/>
      <c r="DC209" s="199"/>
      <c r="DD209" s="199"/>
      <c r="DE209" s="199"/>
      <c r="DF209" s="199"/>
      <c r="DG209" s="199"/>
      <c r="DH209" s="199"/>
      <c r="DI209" s="199"/>
      <c r="DJ209" s="199"/>
      <c r="DK209" s="199"/>
      <c r="DL209" s="199"/>
      <c r="DM209" s="199"/>
      <c r="DN209" s="199"/>
      <c r="DO209" s="199"/>
      <c r="DP209" s="199"/>
      <c r="DQ209" s="199"/>
      <c r="DR209" s="199"/>
      <c r="DS209" s="199"/>
      <c r="DT209" s="199"/>
      <c r="DU209" s="199"/>
      <c r="DV209" s="199"/>
      <c r="DW209" s="199"/>
      <c r="DX209" s="199"/>
      <c r="DY209" s="199"/>
      <c r="DZ209" s="199"/>
      <c r="EA209" s="199"/>
      <c r="EB209" s="199"/>
      <c r="EC209" s="199"/>
      <c r="ED209" s="199"/>
      <c r="EE209" s="199"/>
      <c r="EF209" s="199"/>
      <c r="EG209" s="199"/>
      <c r="EH209" s="199"/>
      <c r="EI209" s="199"/>
      <c r="EJ209" s="199"/>
      <c r="EK209" s="199"/>
      <c r="EL209" s="199"/>
    </row>
    <row r="210" customFormat="false" ht="15" hidden="false" customHeight="false" outlineLevel="0" collapsed="false">
      <c r="A210" s="199" t="s">
        <v>306</v>
      </c>
      <c r="B210" s="199"/>
      <c r="C210" s="199"/>
      <c r="D210" s="199"/>
      <c r="E210" s="199"/>
      <c r="F210" s="199"/>
      <c r="G210" s="199"/>
      <c r="H210" s="199"/>
      <c r="I210" s="199"/>
      <c r="J210" s="199"/>
      <c r="K210" s="199"/>
      <c r="L210" s="199"/>
      <c r="M210" s="199"/>
      <c r="N210" s="199"/>
      <c r="O210" s="199"/>
      <c r="P210" s="199"/>
      <c r="Q210" s="199"/>
      <c r="R210" s="199"/>
      <c r="S210" s="199"/>
      <c r="T210" s="199"/>
      <c r="U210" s="199"/>
      <c r="V210" s="199"/>
      <c r="W210" s="199"/>
      <c r="X210" s="199"/>
      <c r="Y210" s="199"/>
      <c r="Z210" s="199"/>
      <c r="AA210" s="199"/>
      <c r="AB210" s="199"/>
      <c r="AC210" s="199"/>
      <c r="AG210" s="167"/>
      <c r="AH210" s="199"/>
      <c r="AI210" s="199"/>
      <c r="AP210" s="199"/>
      <c r="AQ210" s="199"/>
      <c r="AR210" s="199"/>
      <c r="AS210" s="199"/>
      <c r="AT210" s="199"/>
      <c r="AU210" s="199"/>
      <c r="AV210" s="199"/>
      <c r="AW210" s="199"/>
      <c r="AX210" s="199"/>
      <c r="AY210" s="199"/>
      <c r="AZ210" s="199"/>
      <c r="BA210" s="199"/>
      <c r="BB210" s="199"/>
      <c r="BC210" s="199"/>
      <c r="BD210" s="199"/>
      <c r="BE210" s="199"/>
      <c r="BF210" s="199"/>
      <c r="BG210" s="199"/>
      <c r="BH210" s="199"/>
      <c r="BI210" s="199"/>
      <c r="BJ210" s="199"/>
      <c r="BK210" s="199"/>
      <c r="BL210" s="199"/>
      <c r="BM210" s="199"/>
      <c r="BN210" s="199"/>
      <c r="BO210" s="199"/>
      <c r="BP210" s="199"/>
      <c r="BQ210" s="199"/>
      <c r="BR210" s="199"/>
      <c r="BS210" s="199"/>
      <c r="BT210" s="199"/>
      <c r="BU210" s="199"/>
      <c r="BV210" s="199"/>
      <c r="BW210" s="199"/>
      <c r="BX210" s="199"/>
      <c r="BY210" s="199"/>
      <c r="BZ210" s="199"/>
      <c r="CA210" s="199"/>
      <c r="CB210" s="199"/>
      <c r="CC210" s="199"/>
      <c r="CD210" s="199"/>
      <c r="CE210" s="199"/>
      <c r="CF210" s="199"/>
      <c r="CG210" s="199"/>
      <c r="CH210" s="199"/>
      <c r="CI210" s="199"/>
      <c r="CJ210" s="199"/>
      <c r="CK210" s="199"/>
      <c r="CL210" s="199"/>
      <c r="CM210" s="199"/>
      <c r="CN210" s="199"/>
      <c r="CO210" s="199"/>
      <c r="CP210" s="199"/>
      <c r="CQ210" s="199"/>
      <c r="CR210" s="199"/>
      <c r="CS210" s="199"/>
      <c r="CT210" s="199"/>
      <c r="CU210" s="199"/>
      <c r="CV210" s="199"/>
      <c r="CW210" s="199"/>
      <c r="CX210" s="199"/>
      <c r="CY210" s="199"/>
      <c r="CZ210" s="199"/>
      <c r="DA210" s="199"/>
      <c r="DB210" s="199"/>
      <c r="DC210" s="199"/>
      <c r="DD210" s="199"/>
      <c r="DE210" s="199"/>
      <c r="DF210" s="199"/>
      <c r="DG210" s="199"/>
      <c r="DH210" s="199"/>
      <c r="DI210" s="199"/>
      <c r="DJ210" s="199"/>
      <c r="DK210" s="199"/>
      <c r="DL210" s="199"/>
      <c r="DM210" s="199"/>
      <c r="DN210" s="199"/>
      <c r="DO210" s="199"/>
      <c r="DP210" s="199"/>
      <c r="DQ210" s="199"/>
      <c r="DR210" s="199"/>
      <c r="DS210" s="199"/>
      <c r="DT210" s="199"/>
      <c r="DU210" s="199"/>
      <c r="DV210" s="199"/>
      <c r="DW210" s="199"/>
      <c r="DX210" s="199"/>
      <c r="DY210" s="199"/>
      <c r="DZ210" s="199"/>
      <c r="EA210" s="199"/>
      <c r="EB210" s="199"/>
      <c r="EC210" s="199"/>
      <c r="ED210" s="199"/>
      <c r="EE210" s="199"/>
      <c r="EF210" s="199"/>
      <c r="EG210" s="199"/>
      <c r="EH210" s="199"/>
      <c r="EI210" s="199"/>
      <c r="EJ210" s="199"/>
      <c r="EK210" s="199"/>
      <c r="EL210" s="199"/>
    </row>
    <row r="211" customFormat="false" ht="15" hidden="false" customHeight="false" outlineLevel="0" collapsed="false">
      <c r="AG211" s="167"/>
      <c r="AH211" s="199"/>
      <c r="AI211" s="199"/>
      <c r="AP211" s="199"/>
      <c r="AQ211" s="199"/>
      <c r="AR211" s="199"/>
      <c r="AS211" s="199"/>
      <c r="AT211" s="199"/>
      <c r="AU211" s="199"/>
      <c r="AV211" s="199"/>
      <c r="AW211" s="199"/>
      <c r="AX211" s="199"/>
      <c r="AY211" s="199"/>
      <c r="AZ211" s="199"/>
      <c r="BA211" s="199"/>
      <c r="BB211" s="199"/>
      <c r="BC211" s="199"/>
      <c r="BD211" s="199"/>
      <c r="BE211" s="199"/>
      <c r="BF211" s="199"/>
      <c r="BG211" s="199"/>
      <c r="BH211" s="199"/>
      <c r="BI211" s="199"/>
      <c r="BJ211" s="199"/>
      <c r="BK211" s="199"/>
      <c r="BL211" s="199"/>
      <c r="BM211" s="199"/>
      <c r="BN211" s="199"/>
      <c r="BO211" s="199"/>
      <c r="BP211" s="199"/>
      <c r="BQ211" s="199"/>
      <c r="BR211" s="199"/>
      <c r="BS211" s="199"/>
      <c r="BT211" s="199"/>
      <c r="BU211" s="199"/>
      <c r="BV211" s="199"/>
      <c r="BW211" s="199"/>
      <c r="BX211" s="199"/>
      <c r="BY211" s="199"/>
      <c r="BZ211" s="199"/>
      <c r="CA211" s="199"/>
      <c r="CB211" s="199"/>
      <c r="CC211" s="199"/>
      <c r="CD211" s="199"/>
      <c r="CE211" s="199"/>
      <c r="CF211" s="199"/>
      <c r="CG211" s="199"/>
      <c r="CH211" s="199"/>
      <c r="CI211" s="199"/>
      <c r="CJ211" s="199"/>
      <c r="CK211" s="199"/>
      <c r="CL211" s="199"/>
      <c r="CM211" s="199"/>
      <c r="CN211" s="199"/>
      <c r="CO211" s="199"/>
      <c r="CP211" s="199"/>
      <c r="CQ211" s="199"/>
      <c r="CR211" s="199"/>
      <c r="CS211" s="199"/>
      <c r="CT211" s="199"/>
      <c r="CU211" s="199"/>
      <c r="CV211" s="199"/>
      <c r="CW211" s="199"/>
      <c r="CX211" s="199"/>
      <c r="CY211" s="199"/>
      <c r="CZ211" s="199"/>
      <c r="DA211" s="199"/>
      <c r="DB211" s="199"/>
      <c r="DC211" s="199"/>
      <c r="DD211" s="199"/>
      <c r="DE211" s="199"/>
      <c r="DF211" s="199"/>
      <c r="DG211" s="199"/>
      <c r="DH211" s="199"/>
      <c r="DI211" s="199"/>
      <c r="DJ211" s="199"/>
      <c r="DK211" s="199"/>
      <c r="DL211" s="199"/>
      <c r="DM211" s="199"/>
      <c r="DN211" s="199"/>
      <c r="DO211" s="199"/>
      <c r="DP211" s="199"/>
      <c r="DQ211" s="199"/>
      <c r="DR211" s="199"/>
      <c r="DS211" s="199"/>
      <c r="DT211" s="199"/>
      <c r="DU211" s="199"/>
      <c r="DV211" s="199"/>
      <c r="DW211" s="199"/>
      <c r="DX211" s="199"/>
      <c r="DY211" s="199"/>
      <c r="DZ211" s="199"/>
      <c r="EA211" s="199"/>
      <c r="EB211" s="199"/>
      <c r="EC211" s="199"/>
      <c r="ED211" s="199"/>
      <c r="EE211" s="199"/>
      <c r="EF211" s="199"/>
      <c r="EG211" s="199"/>
      <c r="EH211" s="199"/>
      <c r="EI211" s="199"/>
      <c r="EJ211" s="199"/>
      <c r="EK211" s="199"/>
      <c r="EL211" s="199"/>
    </row>
    <row r="212" customFormat="false" ht="15" hidden="false" customHeight="true" outlineLevel="0" collapsed="false">
      <c r="AG212" s="167"/>
      <c r="AH212" s="199"/>
      <c r="AI212" s="199"/>
      <c r="AP212" s="199"/>
      <c r="AQ212" s="199"/>
      <c r="AR212" s="199"/>
      <c r="AS212" s="199"/>
      <c r="AT212" s="199"/>
      <c r="AU212" s="199"/>
      <c r="AV212" s="199"/>
      <c r="AW212" s="199"/>
      <c r="AX212" s="199"/>
      <c r="AY212" s="199"/>
      <c r="AZ212" s="199"/>
      <c r="BA212" s="199"/>
      <c r="BB212" s="199"/>
      <c r="BC212" s="199"/>
      <c r="BD212" s="199"/>
      <c r="BE212" s="199"/>
      <c r="BF212" s="199"/>
      <c r="BG212" s="199"/>
      <c r="BH212" s="199"/>
      <c r="BI212" s="199"/>
      <c r="BJ212" s="199"/>
      <c r="BK212" s="199"/>
      <c r="BL212" s="199"/>
      <c r="BM212" s="199"/>
      <c r="BN212" s="199"/>
      <c r="BO212" s="199"/>
      <c r="BP212" s="199"/>
      <c r="BQ212" s="199"/>
      <c r="BR212" s="199"/>
      <c r="BS212" s="199"/>
      <c r="BT212" s="199"/>
      <c r="BU212" s="199"/>
      <c r="BV212" s="199"/>
      <c r="BW212" s="199"/>
      <c r="BX212" s="199"/>
      <c r="BY212" s="199"/>
      <c r="BZ212" s="199"/>
      <c r="CA212" s="199"/>
      <c r="CB212" s="199"/>
      <c r="CC212" s="199"/>
      <c r="CD212" s="199"/>
      <c r="CE212" s="199"/>
      <c r="CF212" s="199"/>
      <c r="CG212" s="199"/>
      <c r="CH212" s="199"/>
      <c r="CI212" s="199"/>
      <c r="CJ212" s="199"/>
      <c r="CK212" s="199"/>
      <c r="CL212" s="199"/>
      <c r="CM212" s="199"/>
      <c r="CN212" s="199"/>
      <c r="CO212" s="199"/>
      <c r="CP212" s="199"/>
      <c r="CQ212" s="199"/>
      <c r="CR212" s="199"/>
      <c r="CS212" s="199"/>
      <c r="CT212" s="199"/>
      <c r="CU212" s="199"/>
      <c r="CV212" s="199"/>
      <c r="CW212" s="199"/>
      <c r="CX212" s="199"/>
      <c r="CY212" s="199"/>
      <c r="CZ212" s="199"/>
      <c r="DA212" s="199"/>
      <c r="DB212" s="199"/>
      <c r="DC212" s="199"/>
      <c r="DD212" s="199"/>
      <c r="DE212" s="199"/>
      <c r="DF212" s="199"/>
      <c r="DG212" s="199"/>
      <c r="DH212" s="199"/>
      <c r="DI212" s="199"/>
      <c r="DJ212" s="199"/>
      <c r="DK212" s="199"/>
      <c r="DL212" s="199"/>
      <c r="DM212" s="199"/>
      <c r="DN212" s="199"/>
      <c r="DO212" s="199"/>
      <c r="DP212" s="199"/>
      <c r="DQ212" s="199"/>
      <c r="DR212" s="199"/>
      <c r="DS212" s="199"/>
      <c r="DT212" s="199"/>
      <c r="DU212" s="199"/>
      <c r="DV212" s="199"/>
      <c r="DW212" s="199"/>
      <c r="DX212" s="199"/>
      <c r="DY212" s="199"/>
      <c r="DZ212" s="199"/>
      <c r="EA212" s="199"/>
      <c r="EB212" s="199"/>
      <c r="EC212" s="199"/>
      <c r="ED212" s="199"/>
      <c r="EE212" s="199"/>
      <c r="EF212" s="199"/>
      <c r="EG212" s="199"/>
      <c r="EH212" s="199"/>
      <c r="EI212" s="199"/>
      <c r="EJ212" s="199"/>
      <c r="EK212" s="199"/>
      <c r="EL212" s="199"/>
    </row>
    <row r="213" customFormat="false" ht="15" hidden="false" customHeight="true" outlineLevel="0" collapsed="false">
      <c r="AG213" s="167"/>
      <c r="AH213" s="199"/>
      <c r="AI213" s="199"/>
      <c r="AP213" s="199"/>
      <c r="AQ213" s="199"/>
      <c r="AR213" s="199"/>
      <c r="AS213" s="199"/>
      <c r="AT213" s="199"/>
      <c r="AU213" s="199"/>
      <c r="AV213" s="199"/>
      <c r="AW213" s="199"/>
      <c r="AX213" s="199"/>
      <c r="AY213" s="199"/>
      <c r="AZ213" s="199"/>
      <c r="BA213" s="199"/>
      <c r="BB213" s="199"/>
      <c r="BC213" s="199"/>
      <c r="BD213" s="199"/>
      <c r="BE213" s="199"/>
      <c r="BF213" s="199"/>
      <c r="BG213" s="199"/>
      <c r="BH213" s="199"/>
      <c r="BI213" s="199"/>
      <c r="BJ213" s="199"/>
      <c r="BK213" s="199"/>
      <c r="BL213" s="199"/>
      <c r="BM213" s="199"/>
      <c r="BN213" s="199"/>
      <c r="BO213" s="199"/>
      <c r="BP213" s="199"/>
      <c r="BQ213" s="199"/>
      <c r="BR213" s="199"/>
      <c r="BS213" s="199"/>
      <c r="BT213" s="199"/>
      <c r="BU213" s="199"/>
      <c r="BV213" s="199"/>
      <c r="BW213" s="199"/>
      <c r="BX213" s="199"/>
      <c r="BY213" s="199"/>
      <c r="BZ213" s="199"/>
      <c r="CA213" s="199"/>
      <c r="CB213" s="199"/>
      <c r="CC213" s="199"/>
      <c r="CD213" s="199"/>
      <c r="CE213" s="199"/>
      <c r="CF213" s="199"/>
      <c r="CG213" s="199"/>
      <c r="CH213" s="199"/>
      <c r="CI213" s="199"/>
      <c r="CJ213" s="199"/>
      <c r="CK213" s="199"/>
      <c r="CL213" s="199"/>
      <c r="CM213" s="199"/>
      <c r="CN213" s="199"/>
      <c r="CO213" s="199"/>
      <c r="CP213" s="199"/>
      <c r="CQ213" s="199"/>
      <c r="CR213" s="199"/>
      <c r="CS213" s="199"/>
      <c r="CT213" s="199"/>
      <c r="CU213" s="199"/>
      <c r="CV213" s="199"/>
      <c r="CW213" s="199"/>
      <c r="CX213" s="199"/>
      <c r="CY213" s="199"/>
      <c r="CZ213" s="199"/>
      <c r="DA213" s="199"/>
      <c r="DB213" s="199"/>
      <c r="DC213" s="199"/>
      <c r="DD213" s="199"/>
      <c r="DE213" s="199"/>
      <c r="DF213" s="199"/>
      <c r="DG213" s="199"/>
      <c r="DH213" s="199"/>
      <c r="DI213" s="199"/>
      <c r="DJ213" s="199"/>
      <c r="DK213" s="199"/>
      <c r="DL213" s="199"/>
      <c r="DM213" s="199"/>
      <c r="DN213" s="199"/>
      <c r="DO213" s="199"/>
      <c r="DP213" s="199"/>
      <c r="DQ213" s="199"/>
      <c r="DR213" s="199"/>
      <c r="DS213" s="199"/>
      <c r="DT213" s="199"/>
      <c r="DU213" s="199"/>
      <c r="DV213" s="199"/>
      <c r="DW213" s="199"/>
      <c r="DX213" s="199"/>
      <c r="DY213" s="199"/>
      <c r="DZ213" s="199"/>
      <c r="EA213" s="199"/>
      <c r="EB213" s="199"/>
      <c r="EC213" s="199"/>
      <c r="ED213" s="199"/>
      <c r="EE213" s="199"/>
      <c r="EF213" s="199"/>
      <c r="EG213" s="199"/>
      <c r="EH213" s="199"/>
      <c r="EI213" s="199"/>
      <c r="EJ213" s="199"/>
      <c r="EK213" s="199"/>
      <c r="EL213" s="199"/>
    </row>
    <row r="214" customFormat="false" ht="15" hidden="false" customHeight="true" outlineLevel="0" collapsed="false">
      <c r="AG214" s="167"/>
      <c r="AH214" s="199"/>
      <c r="AI214" s="199"/>
      <c r="AP214" s="199"/>
      <c r="AQ214" s="199"/>
      <c r="AR214" s="199"/>
      <c r="AS214" s="199"/>
      <c r="AT214" s="199"/>
      <c r="AU214" s="199"/>
      <c r="AV214" s="199"/>
      <c r="AW214" s="199"/>
      <c r="AX214" s="199"/>
      <c r="AY214" s="199"/>
      <c r="AZ214" s="199"/>
      <c r="BA214" s="199"/>
      <c r="BB214" s="199"/>
      <c r="BC214" s="199"/>
      <c r="BD214" s="199"/>
      <c r="BE214" s="199"/>
      <c r="BF214" s="199"/>
      <c r="BG214" s="199"/>
      <c r="BH214" s="199"/>
      <c r="BI214" s="199"/>
      <c r="BJ214" s="199"/>
      <c r="BK214" s="199"/>
      <c r="BL214" s="199"/>
      <c r="BM214" s="199"/>
      <c r="BN214" s="199"/>
      <c r="BO214" s="199"/>
      <c r="BP214" s="199"/>
      <c r="BQ214" s="199"/>
      <c r="BR214" s="199"/>
      <c r="BS214" s="199"/>
      <c r="BT214" s="199"/>
      <c r="BU214" s="199"/>
      <c r="BV214" s="199"/>
      <c r="BW214" s="199"/>
      <c r="BX214" s="199"/>
      <c r="BY214" s="199"/>
      <c r="BZ214" s="199"/>
      <c r="CA214" s="199"/>
      <c r="CB214" s="199"/>
      <c r="CC214" s="199"/>
      <c r="CD214" s="199"/>
      <c r="CE214" s="199"/>
      <c r="CF214" s="199"/>
      <c r="CG214" s="199"/>
      <c r="CH214" s="199"/>
      <c r="CI214" s="199"/>
      <c r="CJ214" s="199"/>
      <c r="CK214" s="199"/>
      <c r="CL214" s="199"/>
      <c r="CM214" s="199"/>
      <c r="CN214" s="199"/>
      <c r="CO214" s="199"/>
      <c r="CP214" s="199"/>
      <c r="CQ214" s="199"/>
      <c r="CR214" s="199"/>
      <c r="CS214" s="199"/>
      <c r="CT214" s="199"/>
      <c r="CU214" s="199"/>
      <c r="CV214" s="199"/>
      <c r="CW214" s="199"/>
      <c r="CX214" s="199"/>
      <c r="CY214" s="199"/>
      <c r="CZ214" s="199"/>
      <c r="DA214" s="199"/>
      <c r="DB214" s="199"/>
      <c r="DC214" s="199"/>
      <c r="DD214" s="199"/>
      <c r="DE214" s="199"/>
      <c r="DF214" s="199"/>
      <c r="DG214" s="199"/>
      <c r="DH214" s="199"/>
      <c r="DI214" s="199"/>
      <c r="DJ214" s="199"/>
      <c r="DK214" s="199"/>
      <c r="DL214" s="199"/>
      <c r="DM214" s="199"/>
      <c r="DN214" s="199"/>
      <c r="DO214" s="199"/>
      <c r="DP214" s="199"/>
      <c r="DQ214" s="199"/>
      <c r="DR214" s="199"/>
      <c r="DS214" s="199"/>
      <c r="DT214" s="199"/>
      <c r="DU214" s="199"/>
      <c r="DV214" s="199"/>
      <c r="DW214" s="199"/>
      <c r="DX214" s="199"/>
      <c r="DY214" s="199"/>
      <c r="DZ214" s="199"/>
      <c r="EA214" s="199"/>
      <c r="EB214" s="199"/>
      <c r="EC214" s="199"/>
      <c r="ED214" s="199"/>
      <c r="EE214" s="199"/>
      <c r="EF214" s="199"/>
      <c r="EG214" s="199"/>
      <c r="EH214" s="199"/>
      <c r="EI214" s="199"/>
      <c r="EJ214" s="199"/>
      <c r="EK214" s="199"/>
      <c r="EL214" s="199"/>
    </row>
    <row r="215" customFormat="false" ht="15" hidden="false" customHeight="true" outlineLevel="0" collapsed="false">
      <c r="AG215" s="167"/>
      <c r="AH215" s="199"/>
      <c r="AI215" s="199"/>
      <c r="AP215" s="199"/>
      <c r="AQ215" s="199"/>
      <c r="AR215" s="199"/>
      <c r="AS215" s="199"/>
      <c r="AT215" s="199"/>
      <c r="AU215" s="199"/>
      <c r="AV215" s="199"/>
      <c r="AW215" s="199"/>
      <c r="AX215" s="199"/>
      <c r="AY215" s="199"/>
      <c r="AZ215" s="199"/>
      <c r="BA215" s="199"/>
      <c r="BB215" s="199"/>
      <c r="BC215" s="199"/>
      <c r="BD215" s="199"/>
      <c r="BE215" s="199"/>
      <c r="BF215" s="199"/>
      <c r="BG215" s="199"/>
      <c r="BH215" s="199"/>
      <c r="BI215" s="199"/>
      <c r="BJ215" s="199"/>
      <c r="BK215" s="199"/>
      <c r="BL215" s="199"/>
      <c r="BM215" s="199"/>
      <c r="BN215" s="199"/>
      <c r="BO215" s="199"/>
      <c r="BP215" s="199"/>
      <c r="BQ215" s="199"/>
      <c r="BR215" s="199"/>
      <c r="BS215" s="199"/>
      <c r="BT215" s="199"/>
      <c r="BU215" s="199"/>
      <c r="BV215" s="199"/>
      <c r="BW215" s="199"/>
      <c r="BX215" s="199"/>
      <c r="BY215" s="199"/>
      <c r="BZ215" s="199"/>
      <c r="CA215" s="199"/>
      <c r="CB215" s="199"/>
      <c r="CC215" s="199"/>
      <c r="CD215" s="199"/>
      <c r="CE215" s="199"/>
      <c r="CF215" s="199"/>
      <c r="CG215" s="199"/>
      <c r="CH215" s="199"/>
      <c r="CI215" s="199"/>
      <c r="CJ215" s="199"/>
      <c r="CK215" s="199"/>
      <c r="CL215" s="199"/>
      <c r="CM215" s="199"/>
      <c r="CN215" s="199"/>
      <c r="CO215" s="199"/>
      <c r="CP215" s="199"/>
      <c r="CQ215" s="199"/>
      <c r="CR215" s="199"/>
      <c r="CS215" s="199"/>
      <c r="CT215" s="199"/>
      <c r="CU215" s="199"/>
      <c r="CV215" s="199"/>
      <c r="CW215" s="199"/>
      <c r="CX215" s="199"/>
      <c r="CY215" s="199"/>
      <c r="CZ215" s="199"/>
      <c r="DA215" s="199"/>
      <c r="DB215" s="199"/>
      <c r="DC215" s="199"/>
      <c r="DD215" s="199"/>
      <c r="DE215" s="199"/>
      <c r="DF215" s="199"/>
      <c r="DG215" s="199"/>
      <c r="DH215" s="199"/>
      <c r="DI215" s="199"/>
      <c r="DJ215" s="199"/>
      <c r="DK215" s="199"/>
      <c r="DL215" s="199"/>
      <c r="DM215" s="199"/>
      <c r="DN215" s="199"/>
      <c r="DO215" s="199"/>
      <c r="DP215" s="199"/>
      <c r="DQ215" s="199"/>
      <c r="DR215" s="199"/>
      <c r="DS215" s="199"/>
      <c r="DT215" s="199"/>
      <c r="DU215" s="199"/>
      <c r="DV215" s="199"/>
      <c r="DW215" s="199"/>
      <c r="DX215" s="199"/>
      <c r="DY215" s="199"/>
      <c r="DZ215" s="199"/>
      <c r="EA215" s="199"/>
      <c r="EB215" s="199"/>
      <c r="EC215" s="199"/>
      <c r="ED215" s="199"/>
      <c r="EE215" s="199"/>
      <c r="EF215" s="199"/>
      <c r="EG215" s="199"/>
      <c r="EH215" s="199"/>
      <c r="EI215" s="199"/>
      <c r="EJ215" s="199"/>
      <c r="EK215" s="199"/>
      <c r="EL215" s="199"/>
      <c r="EM215" s="199"/>
      <c r="EN215" s="199"/>
      <c r="EO215" s="199"/>
      <c r="EP215" s="199"/>
      <c r="EQ215" s="199"/>
      <c r="ER215" s="199"/>
      <c r="ES215" s="199"/>
      <c r="ET215" s="199"/>
      <c r="EU215" s="199"/>
      <c r="EV215" s="199"/>
      <c r="EW215" s="199"/>
      <c r="EX215" s="199"/>
      <c r="EY215" s="199"/>
      <c r="EZ215" s="199"/>
      <c r="FA215" s="199"/>
      <c r="FB215" s="199"/>
      <c r="FC215" s="199"/>
      <c r="FD215" s="199"/>
      <c r="FE215" s="199"/>
      <c r="FF215" s="199"/>
      <c r="FG215" s="199"/>
      <c r="FH215" s="199"/>
      <c r="FI215" s="199"/>
      <c r="FJ215" s="199"/>
      <c r="FK215" s="199"/>
      <c r="FL215" s="199"/>
      <c r="FM215" s="199"/>
      <c r="FN215" s="199"/>
      <c r="FO215" s="199"/>
      <c r="FP215" s="199"/>
      <c r="FQ215" s="199"/>
      <c r="FR215" s="199"/>
      <c r="FS215" s="199"/>
      <c r="FT215" s="199"/>
    </row>
    <row r="216" customFormat="false" ht="15" hidden="false" customHeight="true" outlineLevel="0" collapsed="false">
      <c r="AG216" s="167"/>
      <c r="AH216" s="199"/>
      <c r="AI216" s="199"/>
      <c r="AP216" s="199"/>
      <c r="AQ216" s="199"/>
      <c r="AR216" s="199"/>
      <c r="AS216" s="199"/>
      <c r="AT216" s="199"/>
      <c r="AU216" s="199"/>
      <c r="AV216" s="199"/>
      <c r="AW216" s="199"/>
      <c r="AX216" s="199"/>
      <c r="AY216" s="199"/>
      <c r="AZ216" s="199"/>
      <c r="BA216" s="199"/>
      <c r="BB216" s="199"/>
      <c r="BC216" s="199"/>
      <c r="BD216" s="199"/>
      <c r="BE216" s="199"/>
      <c r="BF216" s="199"/>
      <c r="BG216" s="199"/>
      <c r="BH216" s="199"/>
      <c r="BI216" s="199"/>
      <c r="BJ216" s="199"/>
      <c r="BK216" s="199"/>
      <c r="BL216" s="199"/>
      <c r="BM216" s="199"/>
      <c r="BN216" s="199"/>
      <c r="BO216" s="199"/>
      <c r="BP216" s="199"/>
      <c r="BQ216" s="199"/>
      <c r="BR216" s="199"/>
      <c r="BS216" s="199"/>
      <c r="BT216" s="199"/>
      <c r="BU216" s="199"/>
      <c r="BV216" s="199"/>
      <c r="BW216" s="199"/>
      <c r="BX216" s="199"/>
      <c r="BY216" s="199"/>
      <c r="BZ216" s="199"/>
      <c r="CA216" s="199"/>
      <c r="CB216" s="199"/>
      <c r="CC216" s="199"/>
      <c r="CD216" s="199"/>
      <c r="CE216" s="199"/>
      <c r="CF216" s="199"/>
      <c r="CG216" s="199"/>
      <c r="CH216" s="199"/>
      <c r="CI216" s="199"/>
      <c r="CJ216" s="199"/>
      <c r="CK216" s="199"/>
      <c r="CL216" s="199"/>
      <c r="CM216" s="199"/>
      <c r="CN216" s="199"/>
      <c r="CO216" s="199"/>
      <c r="CP216" s="199"/>
      <c r="CQ216" s="199"/>
      <c r="CR216" s="199"/>
      <c r="CS216" s="199"/>
      <c r="CT216" s="199"/>
      <c r="CU216" s="199"/>
      <c r="CV216" s="199"/>
      <c r="CW216" s="199"/>
      <c r="CX216" s="199"/>
      <c r="CY216" s="199"/>
      <c r="CZ216" s="199"/>
      <c r="DA216" s="199"/>
      <c r="DB216" s="199"/>
      <c r="DC216" s="199"/>
      <c r="DD216" s="199"/>
      <c r="DE216" s="199"/>
      <c r="DF216" s="199"/>
      <c r="DG216" s="199"/>
      <c r="DH216" s="199"/>
      <c r="DI216" s="199"/>
      <c r="DJ216" s="199"/>
      <c r="DK216" s="199"/>
      <c r="DL216" s="199"/>
      <c r="DM216" s="199"/>
      <c r="DN216" s="199"/>
      <c r="DO216" s="199"/>
      <c r="DP216" s="199"/>
      <c r="DQ216" s="199"/>
      <c r="DR216" s="199"/>
      <c r="DS216" s="199"/>
      <c r="DT216" s="199"/>
      <c r="DU216" s="199"/>
      <c r="DV216" s="199"/>
      <c r="DW216" s="199"/>
      <c r="DX216" s="199"/>
      <c r="DY216" s="199"/>
      <c r="DZ216" s="199"/>
      <c r="EA216" s="199"/>
      <c r="EB216" s="199"/>
      <c r="EC216" s="199"/>
      <c r="ED216" s="199"/>
      <c r="EE216" s="199"/>
      <c r="EF216" s="199"/>
      <c r="EG216" s="199"/>
      <c r="EH216" s="199"/>
      <c r="EI216" s="199"/>
      <c r="EJ216" s="199"/>
      <c r="EK216" s="199"/>
      <c r="EL216" s="199"/>
      <c r="EM216" s="199"/>
      <c r="EN216" s="199"/>
      <c r="EO216" s="199"/>
      <c r="EP216" s="199"/>
      <c r="EQ216" s="199"/>
      <c r="ER216" s="199"/>
      <c r="ES216" s="199"/>
      <c r="ET216" s="199"/>
      <c r="EU216" s="199"/>
      <c r="EV216" s="199"/>
      <c r="EW216" s="199"/>
      <c r="EX216" s="199"/>
      <c r="EY216" s="199"/>
      <c r="EZ216" s="199"/>
      <c r="FA216" s="199"/>
      <c r="FB216" s="199"/>
      <c r="FC216" s="199"/>
      <c r="FD216" s="199"/>
      <c r="FE216" s="199"/>
      <c r="FF216" s="199"/>
      <c r="FG216" s="199"/>
      <c r="FH216" s="199"/>
      <c r="FI216" s="199"/>
      <c r="FJ216" s="199"/>
      <c r="FK216" s="199"/>
      <c r="FL216" s="199"/>
      <c r="FM216" s="199"/>
      <c r="FN216" s="199"/>
      <c r="FO216" s="199"/>
      <c r="FP216" s="199"/>
      <c r="FQ216" s="199"/>
      <c r="FR216" s="199"/>
      <c r="FS216" s="199"/>
      <c r="FT216" s="199"/>
    </row>
    <row r="217" customFormat="false" ht="15" hidden="false" customHeight="true" outlineLevel="0" collapsed="false">
      <c r="AG217" s="167"/>
    </row>
    <row r="218" customFormat="false" ht="15" hidden="false" customHeight="true" outlineLevel="0" collapsed="false">
      <c r="AG218" s="167"/>
    </row>
    <row r="219" customFormat="false" ht="15" hidden="false" customHeight="true" outlineLevel="0" collapsed="false">
      <c r="AG219" s="167"/>
    </row>
    <row r="220" customFormat="false" ht="15" hidden="false" customHeight="true" outlineLevel="0" collapsed="false">
      <c r="AG220" s="167"/>
    </row>
    <row r="221" customFormat="false" ht="15" hidden="false" customHeight="true" outlineLevel="0" collapsed="false">
      <c r="AG221" s="167"/>
    </row>
    <row r="222" customFormat="false" ht="15" hidden="false" customHeight="true" outlineLevel="0" collapsed="false">
      <c r="AG222" s="167"/>
    </row>
    <row r="223" customFormat="false" ht="15" hidden="false" customHeight="true" outlineLevel="0" collapsed="false">
      <c r="AG223" s="167"/>
    </row>
    <row r="224" customFormat="false" ht="15" hidden="false" customHeight="true" outlineLevel="0" collapsed="false">
      <c r="AG224" s="167"/>
    </row>
    <row r="225" customFormat="false" ht="15" hidden="false" customHeight="true" outlineLevel="0" collapsed="false">
      <c r="AG225" s="167"/>
    </row>
    <row r="226" customFormat="false" ht="15" hidden="false" customHeight="true" outlineLevel="0" collapsed="false">
      <c r="AG226" s="167"/>
    </row>
    <row r="227" customFormat="false" ht="15" hidden="false" customHeight="false" outlineLevel="0" collapsed="false">
      <c r="AG227" s="167"/>
    </row>
    <row r="228" customFormat="false" ht="15" hidden="false" customHeight="false" outlineLevel="0" collapsed="false">
      <c r="AG228" s="167"/>
    </row>
    <row r="229" customFormat="false" ht="15" hidden="false" customHeight="false" outlineLevel="0" collapsed="false">
      <c r="AG229" s="167"/>
    </row>
    <row r="230" customFormat="false" ht="15" hidden="false" customHeight="false" outlineLevel="0" collapsed="false">
      <c r="AG230" s="167"/>
    </row>
    <row r="231" customFormat="false" ht="15" hidden="false" customHeight="false" outlineLevel="0" collapsed="false">
      <c r="AG231" s="167"/>
    </row>
    <row r="232" customFormat="false" ht="15" hidden="false" customHeight="false" outlineLevel="0" collapsed="false">
      <c r="AG232" s="167"/>
    </row>
    <row r="233" customFormat="false" ht="15" hidden="false" customHeight="false" outlineLevel="0" collapsed="false">
      <c r="AG233" s="167"/>
    </row>
    <row r="234" customFormat="false" ht="15" hidden="false" customHeight="false" outlineLevel="0" collapsed="false">
      <c r="AG234" s="167"/>
    </row>
    <row r="235" customFormat="false" ht="15" hidden="false" customHeight="false" outlineLevel="0" collapsed="false">
      <c r="AG235" s="167"/>
    </row>
    <row r="236" customFormat="false" ht="15" hidden="false" customHeight="false" outlineLevel="0" collapsed="false">
      <c r="AG236" s="167"/>
    </row>
    <row r="237" customFormat="false" ht="15" hidden="false" customHeight="false" outlineLevel="0" collapsed="false">
      <c r="AG237" s="167"/>
    </row>
    <row r="238" customFormat="false" ht="15" hidden="false" customHeight="false" outlineLevel="0" collapsed="false">
      <c r="AG238" s="167"/>
    </row>
    <row r="239" customFormat="false" ht="15" hidden="false" customHeight="false" outlineLevel="0" collapsed="false">
      <c r="AG239" s="167"/>
    </row>
    <row r="240" customFormat="false" ht="15" hidden="false" customHeight="false" outlineLevel="0" collapsed="false">
      <c r="AG240" s="167"/>
    </row>
    <row r="241" customFormat="false" ht="15" hidden="false" customHeight="false" outlineLevel="0" collapsed="false">
      <c r="AG241" s="167"/>
    </row>
    <row r="242" customFormat="false" ht="15" hidden="false" customHeight="false" outlineLevel="0" collapsed="false">
      <c r="AG242" s="167"/>
    </row>
    <row r="243" customFormat="false" ht="15" hidden="false" customHeight="false" outlineLevel="0" collapsed="false">
      <c r="AG243" s="167"/>
    </row>
    <row r="244" customFormat="false" ht="15" hidden="false" customHeight="false" outlineLevel="0" collapsed="false">
      <c r="AG244" s="167"/>
    </row>
    <row r="245" customFormat="false" ht="15" hidden="false" customHeight="false" outlineLevel="0" collapsed="false">
      <c r="AG245" s="167"/>
    </row>
    <row r="246" customFormat="false" ht="15" hidden="false" customHeight="false" outlineLevel="0" collapsed="false">
      <c r="AG246" s="167"/>
    </row>
    <row r="247" customFormat="false" ht="15" hidden="false" customHeight="false" outlineLevel="0" collapsed="false">
      <c r="AG247" s="167"/>
    </row>
    <row r="248" customFormat="false" ht="15" hidden="false" customHeight="false" outlineLevel="0" collapsed="false">
      <c r="AG248" s="167"/>
    </row>
    <row r="249" customFormat="false" ht="15" hidden="false" customHeight="false" outlineLevel="0" collapsed="false">
      <c r="AG249" s="167"/>
    </row>
    <row r="250" customFormat="false" ht="15" hidden="false" customHeight="false" outlineLevel="0" collapsed="false">
      <c r="AG250" s="167"/>
    </row>
    <row r="251" customFormat="false" ht="15" hidden="false" customHeight="false" outlineLevel="0" collapsed="false">
      <c r="AG251" s="167"/>
    </row>
    <row r="252" customFormat="false" ht="15" hidden="false" customHeight="false" outlineLevel="0" collapsed="false">
      <c r="AG252" s="167"/>
    </row>
    <row r="253" customFormat="false" ht="15" hidden="false" customHeight="false" outlineLevel="0" collapsed="false">
      <c r="AG253" s="167"/>
    </row>
  </sheetData>
  <autoFilter ref="A22:AF192"/>
  <mergeCells count="7">
    <mergeCell ref="A1:M1"/>
    <mergeCell ref="A2:S2"/>
    <mergeCell ref="A4:I4"/>
    <mergeCell ref="J4:P4"/>
    <mergeCell ref="Q4:W4"/>
    <mergeCell ref="X4:AC4"/>
    <mergeCell ref="A21:I21"/>
  </mergeCells>
  <conditionalFormatting sqref="A23:O192 Q23:V192 X23:AB192 AD23:AF192">
    <cfRule type="expression" priority="2" aboveAverage="0" equalAverage="0" bottom="0" percent="0" rank="0" text="" dxfId="11">
      <formula>MOD(ROW()+2,4)=0</formula>
    </cfRule>
  </conditionalFormatting>
  <hyperlinks>
    <hyperlink ref="A2" r:id="rId1" display="Visualize and explore results from the National Footprint and Biocapacity Accounts 2025 Edition at data.footprintnetwork.org"/>
    <hyperlink ref="A3" r:id="rId2" display="© 2025,  York University, FoDaFo, Global Footprint Network. National Footprint and Biocapacity Accounts, 2025 Edition. For more information, contact data@footprintnetwork.org"/>
    <hyperlink ref="B5" location="Quality_Score" display="Data Quality"/>
    <hyperlink ref="AE5" location="'NFA 2015 Results (2011)'!A218" display="Number of Earths required"/>
    <hyperlink ref="AF5" location="'NFA 2015 Results (2011)'!A219" display="Number of Countries required"/>
    <hyperlink ref="B22" location="Quality_Score" display="Data Quality (2022)"/>
    <hyperlink ref="G22" location="'Country Results 2018 Ed (2014)'!E9:E15" display="Region"/>
    <hyperlink ref="H22" location="'Country Results 2018 Ed (2014)'!F16:G19" display="Income Group"/>
    <hyperlink ref="I22" location="'Country Results 2018 Ed (2014)'!G8:G15" display="Population (millions)"/>
    <hyperlink ref="AE22" location="'NFA 2015 Results (2011)'!A218" display="Number of Earths required"/>
    <hyperlink ref="AF22" location="'NFA 2015 Results (2011)'!A219" display="Number of Countries required"/>
    <hyperlink ref="A197" r:id="rId3" display="Unless otherwise noted, all data from Global Footprint Network, National Footprint and Biocapacity Accounts 2025 Edition."/>
  </hyperlinks>
  <printOptions headings="false" gridLines="false" gridLinesSet="true" horizontalCentered="false" verticalCentered="false"/>
  <pageMargins left="0.15" right="0.15" top="0.75" bottom="0.75" header="0.511811023622047" footer="0.3"/>
  <pageSetup paperSize="9" scale="64" fitToWidth="1" fitToHeight="1" pageOrder="overThenDown" orientation="landscape" blackAndWhite="false" draft="false" cellComments="none" horizontalDpi="300" verticalDpi="300" copies="1"/>
  <headerFooter differentFirst="false" differentOddEven="false">
    <oddHeader/>
    <oddFooter>&amp;LPrinted on &amp;D&amp;CPage &amp;P of &amp;N&amp;R© Global Footprint Network, 2015</oddFooter>
  </headerFooter>
  <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AO1"/>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ColWidth="9.2890625" defaultRowHeight="15" customHeight="true" zeroHeight="false" outlineLevelRow="0" outlineLevelCol="0"/>
  <cols>
    <col collapsed="false" customWidth="false" hidden="false" outlineLevel="0" max="16384" min="1" style="1" width="9.29"/>
  </cols>
  <sheetData>
    <row r="1" s="38" customFormat="true" ht="17.45" hidden="false" customHeight="false" outlineLevel="0" collapsed="false">
      <c r="A1" s="44" t="s">
        <v>62</v>
      </c>
      <c r="B1" s="239"/>
      <c r="C1" s="239"/>
      <c r="D1" s="239"/>
      <c r="E1" s="239"/>
      <c r="F1" s="239"/>
      <c r="G1" s="239"/>
      <c r="H1" s="239"/>
      <c r="I1" s="239"/>
      <c r="J1" s="239"/>
      <c r="K1" s="239"/>
      <c r="L1" s="239"/>
      <c r="M1" s="239"/>
      <c r="N1" s="239"/>
      <c r="O1" s="240"/>
      <c r="P1" s="240"/>
      <c r="Q1" s="240"/>
      <c r="R1" s="240"/>
      <c r="S1" s="240"/>
      <c r="T1" s="240"/>
      <c r="U1" s="240"/>
      <c r="V1" s="240"/>
      <c r="W1" s="240"/>
      <c r="X1" s="240"/>
      <c r="Y1" s="240"/>
      <c r="Z1" s="240"/>
      <c r="AA1" s="240"/>
      <c r="AB1" s="240"/>
      <c r="AC1" s="240"/>
      <c r="AD1" s="240"/>
      <c r="AE1" s="240"/>
      <c r="AF1" s="240"/>
      <c r="AG1" s="240"/>
      <c r="AH1" s="240"/>
      <c r="AI1" s="240"/>
      <c r="AJ1" s="240"/>
      <c r="AK1" s="240"/>
      <c r="AL1" s="240"/>
      <c r="AM1" s="240"/>
      <c r="AN1" s="240"/>
      <c r="AO1" s="240"/>
    </row>
  </sheetData>
  <hyperlinks>
    <hyperlink ref="A1" r:id="rId1" display="© 2025,  York University, FoDaFo, Global Footprint Network. National Footprint and Biocapacity Accounts, 2025 Edition. For more information, contact data@footprintnetwork.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68dc7b2f-b192-43c9-a688-8eb267d5b5f3" xsi:nil="true"/>
    <lcf76f155ced4ddcb4097134ff3c332f xmlns="7ee2284e-c9f4-4a10-b91e-09abd8a57b85">
      <Terms xmlns="http://schemas.microsoft.com/office/infopath/2007/PartnerControls"/>
    </lcf76f155ced4ddcb4097134ff3c332f>
    <_Flow_SignoffStatus xmlns="7ee2284e-c9f4-4a10-b91e-09abd8a57b85"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E4CB5B0865D294B998E0B32731A5E18" ma:contentTypeVersion="16" ma:contentTypeDescription="Create a new document." ma:contentTypeScope="" ma:versionID="00c529dfa0bf37890f03aada38f2a406">
  <xsd:schema xmlns:xsd="http://www.w3.org/2001/XMLSchema" xmlns:xs="http://www.w3.org/2001/XMLSchema" xmlns:p="http://schemas.microsoft.com/office/2006/metadata/properties" xmlns:ns2="7ee2284e-c9f4-4a10-b91e-09abd8a57b85" xmlns:ns3="68dc7b2f-b192-43c9-a688-8eb267d5b5f3" targetNamespace="http://schemas.microsoft.com/office/2006/metadata/properties" ma:root="true" ma:fieldsID="c709a9a9d1bf76b37a9b172df37d04a4" ns2:_="" ns3:_="">
    <xsd:import namespace="7ee2284e-c9f4-4a10-b91e-09abd8a57b85"/>
    <xsd:import namespace="68dc7b2f-b192-43c9-a688-8eb267d5b5f3"/>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MediaServiceLocation" minOccurs="0"/>
                <xsd:element ref="ns2:lcf76f155ced4ddcb4097134ff3c332f" minOccurs="0"/>
                <xsd:element ref="ns3:TaxCatchAll" minOccurs="0"/>
                <xsd:element ref="ns2:MediaServiceOCR" minOccurs="0"/>
                <xsd:element ref="ns2:_Flow_SignoffStatu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ee2284e-c9f4-4a10-b91e-09abd8a57b8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description="" ma:hidden="true" ma:indexed="true" ma:internalName="MediaServiceDateTaken" ma:readOnly="true">
      <xsd:simpleType>
        <xsd:restriction base="dms:Text"/>
      </xsd:simpleType>
    </xsd:element>
    <xsd:element name="MediaServiceObjectDetectorVersions" ma:index="11" nillable="true" ma:displayName="MediaServiceObjectDetectorVersions" ma:description="" ma:hidden="true" ma:indexed="true" ma:internalName="MediaServiceObjectDetectorVersion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Location" ma:index="15" nillable="true" ma:displayName="Location" ma:description="" ma:indexed="true" ma:internalName="MediaServiceLocation"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7cec4eb-0261-4ada-8595-5489aac3b2d7"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_Flow_SignoffStatus" ma:index="20" nillable="true" ma:displayName="Sign-off status" ma:internalName="Sign_x002d_off_x0020_status">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8dc7b2f-b192-43c9-a688-8eb267d5b5f3"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23df2a7-9115-4dfc-bc3b-7e2da65f65c1}" ma:internalName="TaxCatchAll" ma:showField="CatchAllData" ma:web="68dc7b2f-b192-43c9-a688-8eb267d5b5f3">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C61628-5AC1-433C-8811-728257EB4645}">
  <ds:schemaRefs>
    <ds:schemaRef ds:uri="http://schemas.microsoft.com/office/2006/metadata/properties"/>
    <ds:schemaRef ds:uri="http://schemas.microsoft.com/office/infopath/2007/PartnerControls"/>
    <ds:schemaRef ds:uri="68dc7b2f-b192-43c9-a688-8eb267d5b5f3"/>
    <ds:schemaRef ds:uri="7ee2284e-c9f4-4a10-b91e-09abd8a57b85"/>
  </ds:schemaRefs>
</ds:datastoreItem>
</file>

<file path=customXml/itemProps2.xml><?xml version="1.0" encoding="utf-8"?>
<ds:datastoreItem xmlns:ds="http://schemas.openxmlformats.org/officeDocument/2006/customXml" ds:itemID="{0C24EC54-F2D1-46E3-8CB5-5BB39697A011}">
  <ds:schemaRefs>
    <ds:schemaRef ds:uri="http://schemas.microsoft.com/sharepoint/v3/contenttype/forms"/>
  </ds:schemaRefs>
</ds:datastoreItem>
</file>

<file path=customXml/itemProps3.xml><?xml version="1.0" encoding="utf-8"?>
<ds:datastoreItem xmlns:ds="http://schemas.openxmlformats.org/officeDocument/2006/customXml" ds:itemID="{1FD4D525-DA1F-4545-91DC-58DBF08FD1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ee2284e-c9f4-4a10-b91e-09abd8a57b85"/>
    <ds:schemaRef ds:uri="68dc7b2f-b192-43c9-a688-8eb267d5b5f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1182</TotalTime>
  <Application>LibreOffice/25.2.3.1$Windows_X86_64 LibreOffice_project/d8d1af5f77df955194e52baabe19324532ac8e8b</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2014-02-14T23:00:57Z</dcterms:created>
  <dc:creator>Windows User</dc:creator>
  <dc:description/>
  <cp:keywords>Keywords</cp:keywords>
  <dc:language>fr-FR</dc:language>
  <cp:lastModifiedBy/>
  <cp:lastPrinted>2015-02-27T20:56:28Z</cp:lastPrinted>
  <dcterms:modified xsi:type="dcterms:W3CDTF">2025-07-30T08:25:24Z</dcterms:modified>
  <cp:revision>1</cp:revision>
  <dc:subject/>
  <dc:title>PageTitle</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0x010100AE4CB5B0865D294B998E0B32731A5E18</vt:lpwstr>
  </property>
  <property fmtid="{D5CDD505-2E9C-101B-9397-08002B2CF9AE}" pid="3" name="MediaServiceImageTags">
    <vt:lpwstr/>
  </property>
  <property fmtid="{D5CDD505-2E9C-101B-9397-08002B2CF9AE}" pid="4" name="Order">
    <vt:r8>200</vt:r8>
  </property>
</Properties>
</file>