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83DE1E8B-8EC5-4A58-AE64-F83907927464}" xr6:coauthVersionLast="47" xr6:coauthVersionMax="47" xr10:uidLastSave="{00000000-0000-0000-0000-000000000000}"/>
  <bookViews>
    <workbookView xWindow="-108" yWindow="-108" windowWidth="23256" windowHeight="12456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2" hidden="1">'AYT DENEME NET'!$A$1:$V$1</definedName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29" l="1"/>
  <c r="S16" i="29"/>
  <c r="T16" i="29"/>
  <c r="S17" i="29"/>
  <c r="T17" i="29"/>
  <c r="S18" i="29"/>
  <c r="T18" i="29"/>
  <c r="S19" i="29"/>
  <c r="T19" i="29"/>
  <c r="S20" i="29"/>
  <c r="T20" i="29"/>
  <c r="S21" i="29"/>
  <c r="T21" i="29"/>
  <c r="T15" i="29"/>
  <c r="U11" i="29"/>
  <c r="U12" i="29"/>
  <c r="U13" i="29"/>
  <c r="U14" i="29"/>
  <c r="U15" i="29"/>
  <c r="U16" i="29"/>
  <c r="U17" i="29"/>
  <c r="U18" i="29"/>
  <c r="U19" i="29"/>
  <c r="U20" i="29"/>
  <c r="T11" i="29"/>
  <c r="T12" i="29"/>
  <c r="T13" i="29"/>
  <c r="T14" i="29"/>
  <c r="S11" i="29"/>
  <c r="S12" i="29"/>
  <c r="S13" i="29"/>
  <c r="S14" i="29"/>
  <c r="S15" i="29"/>
  <c r="U10" i="29"/>
  <c r="T10" i="29"/>
  <c r="S10" i="29"/>
  <c r="U9" i="29"/>
  <c r="T9" i="29"/>
  <c r="S9" i="29"/>
  <c r="S2" i="29"/>
  <c r="S3" i="29"/>
  <c r="T2" i="29"/>
  <c r="T3" i="29"/>
  <c r="S4" i="29"/>
  <c r="T4" i="29"/>
  <c r="S5" i="29"/>
  <c r="T5" i="29"/>
  <c r="S6" i="29"/>
  <c r="T6" i="29"/>
  <c r="S7" i="29"/>
  <c r="T7" i="29"/>
  <c r="S8" i="29"/>
  <c r="T8" i="29"/>
  <c r="U2" i="29"/>
  <c r="U3" i="29"/>
  <c r="U4" i="29"/>
  <c r="U5" i="29"/>
  <c r="U6" i="29"/>
  <c r="U7" i="29"/>
  <c r="U8" i="29"/>
  <c r="P163" i="25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51" i="25"/>
  <c r="P152" i="25"/>
  <c r="P153" i="25"/>
  <c r="P154" i="25"/>
  <c r="P155" i="25"/>
  <c r="P157" i="25"/>
  <c r="P158" i="25"/>
  <c r="P159" i="25"/>
  <c r="P160" i="25"/>
  <c r="P161" i="25"/>
  <c r="P162" i="25"/>
  <c r="P150" i="25"/>
  <c r="P140" i="25"/>
  <c r="P141" i="25"/>
  <c r="P142" i="25"/>
  <c r="P143" i="25"/>
  <c r="P144" i="25"/>
  <c r="P145" i="25"/>
  <c r="P146" i="25"/>
  <c r="P147" i="25"/>
  <c r="P148" i="25"/>
  <c r="P149" i="25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<sst xmlns="http://schemas.openxmlformats.org/spreadsheetml/2006/main" count="985" uniqueCount="90">
  <si>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</si>
  <si>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</si>
  <si>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</si>
  <si>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</si>
  <si>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</si>
  <si>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</si>
  <si>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</si>
  <si>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</si>
  <si>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</si>
  <si>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</si>
  <si>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</si>
  <si>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</si>
  <si>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</si>
  <si>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</si>
  <si>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</si>
  <si>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</si>
  <si>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</si>
  <si>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</si>
  <si>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</si>
  <si>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</si>
  <si>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</si>
  <si>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</si>
  <si>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</si>
  <si>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</si>
  <si>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</si>
  <si>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</si>
  <si>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</si>
  <si>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</si>
  <si>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</si>
  <si>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</si>
  <si>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</si>
  <si>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</si>
  <si>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</si>
  <si>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</si>
  <si>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</si>
  <si>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</si>
  <si>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</si>
  <si>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</si>
  <si>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</si>
  <si>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</si>
  <si>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</si>
  <si>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</si>
  <si>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</si>
  <si>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</si>
  <si>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</si>
  <si>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</si>
  <si>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</si>
  <si>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</si>
  <si>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</si>
  <si>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</si>
  <si>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</si>
  <si>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</si>
  <si>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</si>
  <si>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</si>
  <si>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</si>
  <si>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</si>
  <si>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</si>
  <si>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</si>
  <si>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</si>
  <si>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>ÖZDEBİR2</t>
  </si>
  <si>
    <t xml:space="preserve">Yağmur </t>
  </si>
  <si>
    <t>özder</t>
  </si>
  <si>
    <t>MAT-2
D</t>
  </si>
  <si>
    <t>MAT-2
Y</t>
  </si>
  <si>
    <t>GEO-2
D</t>
  </si>
  <si>
    <t>GEO-2
Y</t>
  </si>
  <si>
    <t>FİZ-2
D</t>
  </si>
  <si>
    <t>FİZ-2
Y</t>
  </si>
  <si>
    <t>KİM-2
D</t>
  </si>
  <si>
    <t>KİM-2
Y</t>
  </si>
  <si>
    <t>BİY-2
D</t>
  </si>
  <si>
    <t>BİY-2
Y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</si>
  <si>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</si>
  <si>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</si>
  <si>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</si>
  <si>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</si>
  <si>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</si>
  <si>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</si>
  <si>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</si>
  <si>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</si>
  <si>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 xml:space="preserve">GÖRÜŞME           </t>
  </si>
  <si>
    <t>Özdebir 3</t>
  </si>
  <si>
    <t>ÖZDEBİR3</t>
  </si>
  <si>
    <t>MAT-2(35)
NET</t>
  </si>
  <si>
    <t>GEO-2(5)
NET</t>
  </si>
  <si>
    <t>FİZ-2(14)
NET</t>
  </si>
  <si>
    <t>KİM-2(13)
NET</t>
  </si>
  <si>
    <t>BİY-2(13)
NET</t>
  </si>
  <si>
    <t>TOPLAM (80)
NET</t>
  </si>
  <si>
    <t>TOPLAM NET
(120)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</si>
</sst>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19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3" xfId="0" applyFont="1" applyFill="1" applyBorder="1" applyAlignment="1">
      <alignment horizontal="center" vertical="center"/>
    </xf>
    <xf numFmtId="14" fontId="1" fillId="19" borderId="1" xfId="0" applyNumberFormat="1" applyFont="1" applyFill="1" applyBorder="1"/>
    <xf numFmtId="0" fontId="1" fillId="19" borderId="2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 vertical="center"/>
    </xf>
    <xf numFmtId="14" fontId="1" fillId="20" borderId="1" xfId="0" applyNumberFormat="1" applyFont="1" applyFill="1" applyBorder="1"/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
(120)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183"/>
  <sheetViews>
    <sheetView tabSelected="1" zoomScale="96" zoomScaleNormal="96" workbookViewId="0">
      <pane ySplit="1" topLeftCell="A147" activePane="bottomLeft" state="frozen"/>
      <selection pane="bottomLeft" activeCell="R158" sqref="R158"/>
    </sheetView>
  </sheetViews>
  <sheetFormatPr defaultColWidth="8.88671875" defaultRowHeight="14.4" x14ac:dyDescent="0.3"/>
  <cols>
    <col min="1" max="1" width="10.88671875" style="4" customWidth="1"/>
    <col min="2" max="2" width="10.109375" style="5" customWidth="1"/>
    <col min="3" max="3" width="7.6640625" style="9" customWidth="1"/>
    <col min="4" max="4" width="14.33203125" style="5" customWidth="1"/>
    <col min="5" max="5" width="11.6640625" style="17" customWidth="1"/>
    <col min="6" max="15" width="11" style="5" customWidth="1"/>
    <col min="16" max="16" width="13.33203125" style="9" customWidth="1"/>
    <col min="17" max="16384" width="8.88671875" style="4"/>
  </cols>
  <sheetData>
    <row r="1" spans="1:16" s="5" customFormat="1" ht="59.4" customHeight="1" x14ac:dyDescent="0.3">
      <c r="A1" s="30" t="s">
        <v>36</v>
      </c>
      <c r="B1" s="13" t="s">
        <v>11</v>
      </c>
      <c r="C1" s="13" t="s">
        <v>12</v>
      </c>
      <c r="D1" s="26" t="s">
        <v>80</v>
      </c>
      <c r="E1" s="14" t="s">
        <v>20</v>
      </c>
      <c r="F1" s="13" t="s">
        <v>13</v>
      </c>
      <c r="G1" s="13" t="s">
        <v>14</v>
      </c>
      <c r="H1" s="13" t="s">
        <v>1</v>
      </c>
      <c r="I1" s="13" t="s">
        <v>4</v>
      </c>
      <c r="J1" s="13" t="s">
        <v>0</v>
      </c>
      <c r="K1" s="13" t="s">
        <v>2</v>
      </c>
      <c r="L1" s="13" t="s">
        <v>3</v>
      </c>
      <c r="M1" s="13" t="s">
        <v>5</v>
      </c>
      <c r="N1" s="13" t="s">
        <v>6</v>
      </c>
      <c r="O1" s="13" t="s">
        <v>7</v>
      </c>
      <c r="P1" s="15" t="s">
        <v>15</v>
      </c>
    </row>
    <row r="2" spans="1:16" x14ac:dyDescent="0.3">
      <c r="A2" s="31">
        <v>45550</v>
      </c>
      <c r="B2" s="33" t="s">
        <v>31</v>
      </c>
      <c r="C2" s="33">
        <v>3</v>
      </c>
      <c r="D2" s="35">
        <v>1</v>
      </c>
      <c r="E2" s="34" t="s">
        <v>21</v>
      </c>
      <c r="F2" s="36">
        <v>40</v>
      </c>
      <c r="G2" s="36">
        <v>25</v>
      </c>
      <c r="H2" s="36">
        <v>156</v>
      </c>
      <c r="I2" s="36">
        <v>80</v>
      </c>
      <c r="J2" s="36">
        <v>0</v>
      </c>
      <c r="K2" s="36">
        <v>300</v>
      </c>
      <c r="L2" s="36">
        <v>0</v>
      </c>
      <c r="M2" s="36">
        <v>0</v>
      </c>
      <c r="N2" s="36">
        <v>0</v>
      </c>
      <c r="O2" s="36">
        <v>0</v>
      </c>
      <c r="P2" s="36">
        <f>SUM(F2:O2)</f>
        <v>601</v>
      </c>
    </row>
    <row r="3" spans="1:16" x14ac:dyDescent="0.3">
      <c r="A3" s="31">
        <v>45550</v>
      </c>
      <c r="B3" s="33" t="s">
        <v>31</v>
      </c>
      <c r="C3" s="33">
        <v>3</v>
      </c>
      <c r="D3" s="35">
        <v>1</v>
      </c>
      <c r="E3" s="34" t="s">
        <v>22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f t="shared" ref="P3:P29" si="0">SUM(F3:O3)</f>
        <v>0</v>
      </c>
    </row>
    <row r="4" spans="1:16" x14ac:dyDescent="0.3">
      <c r="A4" s="31">
        <v>45550</v>
      </c>
      <c r="B4" s="33" t="s">
        <v>31</v>
      </c>
      <c r="C4" s="33">
        <v>3</v>
      </c>
      <c r="D4" s="35">
        <v>1</v>
      </c>
      <c r="E4" s="34" t="s">
        <v>23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f t="shared" si="0"/>
        <v>0</v>
      </c>
    </row>
    <row r="5" spans="1:16" x14ac:dyDescent="0.3">
      <c r="A5" s="31">
        <v>45550</v>
      </c>
      <c r="B5" s="33" t="s">
        <v>31</v>
      </c>
      <c r="C5" s="33">
        <v>3</v>
      </c>
      <c r="D5" s="35">
        <v>1</v>
      </c>
      <c r="E5" s="34" t="s">
        <v>25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f t="shared" si="0"/>
        <v>0</v>
      </c>
    </row>
    <row r="6" spans="1:16" x14ac:dyDescent="0.3">
      <c r="A6" s="31">
        <v>45550</v>
      </c>
      <c r="B6" s="33" t="s">
        <v>31</v>
      </c>
      <c r="C6" s="33">
        <v>3</v>
      </c>
      <c r="D6" s="35">
        <v>1</v>
      </c>
      <c r="E6" s="34" t="s">
        <v>26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f t="shared" si="0"/>
        <v>0</v>
      </c>
    </row>
    <row r="7" spans="1:16" x14ac:dyDescent="0.3">
      <c r="A7" s="31">
        <v>45550</v>
      </c>
      <c r="B7" s="33" t="s">
        <v>31</v>
      </c>
      <c r="C7" s="33">
        <v>3</v>
      </c>
      <c r="D7" s="35">
        <v>1</v>
      </c>
      <c r="E7" s="34" t="s">
        <v>27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f t="shared" si="0"/>
        <v>0</v>
      </c>
    </row>
    <row r="8" spans="1:16" x14ac:dyDescent="0.3">
      <c r="A8" s="31">
        <v>45550</v>
      </c>
      <c r="B8" s="33" t="s">
        <v>31</v>
      </c>
      <c r="C8" s="33">
        <v>3</v>
      </c>
      <c r="D8" s="35">
        <v>1</v>
      </c>
      <c r="E8" s="34" t="s">
        <v>28</v>
      </c>
      <c r="F8" s="36">
        <v>120</v>
      </c>
      <c r="G8" s="36">
        <v>0</v>
      </c>
      <c r="H8" s="36">
        <v>60</v>
      </c>
      <c r="I8" s="36">
        <v>0</v>
      </c>
      <c r="J8" s="36">
        <v>0</v>
      </c>
      <c r="K8" s="36">
        <v>0</v>
      </c>
      <c r="L8" s="36">
        <v>40</v>
      </c>
      <c r="M8" s="36">
        <v>0</v>
      </c>
      <c r="N8" s="36">
        <v>0</v>
      </c>
      <c r="O8" s="36">
        <v>0</v>
      </c>
      <c r="P8" s="36">
        <f t="shared" si="0"/>
        <v>220</v>
      </c>
    </row>
    <row r="9" spans="1:16" x14ac:dyDescent="0.3">
      <c r="A9" s="31">
        <v>45550</v>
      </c>
      <c r="B9" s="33" t="s">
        <v>31</v>
      </c>
      <c r="C9" s="33">
        <v>3</v>
      </c>
      <c r="D9" s="35">
        <v>1</v>
      </c>
      <c r="E9" s="37" t="s">
        <v>29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f>SUBTOTAL(9,P140)</f>
        <v>1300</v>
      </c>
    </row>
    <row r="10" spans="1:16" x14ac:dyDescent="0.3">
      <c r="A10" s="31">
        <v>45550</v>
      </c>
      <c r="B10" s="33" t="s">
        <v>31</v>
      </c>
      <c r="C10" s="33">
        <v>3</v>
      </c>
      <c r="D10" s="35">
        <v>1</v>
      </c>
      <c r="E10" s="37" t="s">
        <v>30</v>
      </c>
      <c r="F10" s="36">
        <v>24</v>
      </c>
      <c r="G10" s="36">
        <v>48</v>
      </c>
      <c r="H10" s="36">
        <v>46</v>
      </c>
      <c r="I10" s="36">
        <v>0</v>
      </c>
      <c r="J10" s="36">
        <v>102</v>
      </c>
      <c r="K10" s="36">
        <v>90</v>
      </c>
      <c r="L10" s="36">
        <v>55</v>
      </c>
      <c r="M10" s="36">
        <v>0</v>
      </c>
      <c r="N10" s="36">
        <v>0</v>
      </c>
      <c r="O10" s="36">
        <v>0</v>
      </c>
      <c r="P10" s="36">
        <f t="shared" si="0"/>
        <v>365</v>
      </c>
    </row>
    <row r="11" spans="1:16" x14ac:dyDescent="0.3">
      <c r="A11" s="28">
        <v>45557</v>
      </c>
      <c r="B11" s="12" t="s">
        <v>31</v>
      </c>
      <c r="C11" s="12">
        <v>4</v>
      </c>
      <c r="D11" s="11">
        <v>1</v>
      </c>
      <c r="E11" s="7" t="s">
        <v>21</v>
      </c>
      <c r="F11" s="6">
        <v>85</v>
      </c>
      <c r="G11" s="6">
        <v>0</v>
      </c>
      <c r="H11" s="6">
        <v>155</v>
      </c>
      <c r="I11" s="6">
        <v>120</v>
      </c>
      <c r="J11" s="6">
        <v>0</v>
      </c>
      <c r="K11" s="6">
        <v>230</v>
      </c>
      <c r="L11" s="6">
        <v>0</v>
      </c>
      <c r="M11" s="6">
        <v>0</v>
      </c>
      <c r="N11" s="6">
        <v>0</v>
      </c>
      <c r="O11" s="6">
        <v>0</v>
      </c>
      <c r="P11" s="6">
        <f t="shared" si="0"/>
        <v>590</v>
      </c>
    </row>
    <row r="12" spans="1:16" x14ac:dyDescent="0.3">
      <c r="A12" s="28">
        <v>45557</v>
      </c>
      <c r="B12" s="12" t="s">
        <v>31</v>
      </c>
      <c r="C12" s="12">
        <v>4</v>
      </c>
      <c r="D12" s="11">
        <v>1</v>
      </c>
      <c r="E12" s="7" t="s">
        <v>22</v>
      </c>
      <c r="F12" s="6">
        <v>320</v>
      </c>
      <c r="G12" s="6">
        <v>320</v>
      </c>
      <c r="H12" s="6">
        <v>320</v>
      </c>
      <c r="I12" s="6">
        <v>320</v>
      </c>
      <c r="J12" s="6">
        <v>320</v>
      </c>
      <c r="K12" s="6">
        <v>320</v>
      </c>
      <c r="L12" s="6">
        <v>320</v>
      </c>
      <c r="M12" s="6">
        <v>0</v>
      </c>
      <c r="N12" s="6">
        <v>0</v>
      </c>
      <c r="O12" s="6">
        <v>0</v>
      </c>
      <c r="P12" s="6">
        <f t="shared" si="0"/>
        <v>2240</v>
      </c>
    </row>
    <row r="13" spans="1:16" x14ac:dyDescent="0.3">
      <c r="A13" s="28">
        <v>45557</v>
      </c>
      <c r="B13" s="12" t="s">
        <v>31</v>
      </c>
      <c r="C13" s="12">
        <v>4</v>
      </c>
      <c r="D13" s="11">
        <v>1</v>
      </c>
      <c r="E13" s="7" t="s">
        <v>23</v>
      </c>
      <c r="F13" s="6">
        <v>248</v>
      </c>
      <c r="G13" s="6">
        <v>73</v>
      </c>
      <c r="H13" s="6">
        <v>149</v>
      </c>
      <c r="I13" s="6">
        <v>287</v>
      </c>
      <c r="J13" s="6">
        <v>64</v>
      </c>
      <c r="K13" s="6">
        <v>372</v>
      </c>
      <c r="L13" s="6">
        <v>289</v>
      </c>
      <c r="M13" s="6">
        <v>0</v>
      </c>
      <c r="N13" s="6">
        <v>0</v>
      </c>
      <c r="O13" s="6">
        <v>0</v>
      </c>
      <c r="P13" s="6">
        <f t="shared" si="0"/>
        <v>1482</v>
      </c>
    </row>
    <row r="14" spans="1:16" x14ac:dyDescent="0.3">
      <c r="A14" s="28">
        <v>45557</v>
      </c>
      <c r="B14" s="12" t="s">
        <v>31</v>
      </c>
      <c r="C14" s="12">
        <v>4</v>
      </c>
      <c r="D14" s="11">
        <v>1</v>
      </c>
      <c r="E14" s="7" t="s">
        <v>25</v>
      </c>
      <c r="F14" s="6">
        <v>204</v>
      </c>
      <c r="G14" s="6">
        <v>26</v>
      </c>
      <c r="H14" s="6">
        <v>254</v>
      </c>
      <c r="I14" s="6">
        <v>193</v>
      </c>
      <c r="J14" s="10">
        <v>217</v>
      </c>
      <c r="K14" s="6">
        <v>205</v>
      </c>
      <c r="L14" s="6">
        <v>129</v>
      </c>
      <c r="M14" s="6">
        <v>0</v>
      </c>
      <c r="N14" s="6">
        <v>0</v>
      </c>
      <c r="O14" s="6">
        <v>0</v>
      </c>
      <c r="P14" s="6">
        <f t="shared" si="0"/>
        <v>1228</v>
      </c>
    </row>
    <row r="15" spans="1:16" x14ac:dyDescent="0.3">
      <c r="A15" s="28">
        <v>45557</v>
      </c>
      <c r="B15" s="12" t="s">
        <v>31</v>
      </c>
      <c r="C15" s="12">
        <v>4</v>
      </c>
      <c r="D15" s="11">
        <v>1</v>
      </c>
      <c r="E15" s="7" t="s">
        <v>26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f t="shared" si="0"/>
        <v>0</v>
      </c>
    </row>
    <row r="16" spans="1:16" x14ac:dyDescent="0.3">
      <c r="A16" s="28">
        <v>45557</v>
      </c>
      <c r="B16" s="12" t="s">
        <v>31</v>
      </c>
      <c r="C16" s="12">
        <v>4</v>
      </c>
      <c r="D16" s="11">
        <v>1</v>
      </c>
      <c r="E16" s="7" t="s">
        <v>27</v>
      </c>
      <c r="F16" s="6">
        <v>296</v>
      </c>
      <c r="G16" s="6">
        <v>0</v>
      </c>
      <c r="H16" s="6">
        <v>259</v>
      </c>
      <c r="I16" s="6">
        <v>284</v>
      </c>
      <c r="J16" s="6">
        <v>334</v>
      </c>
      <c r="K16" s="6">
        <v>265</v>
      </c>
      <c r="L16" s="6">
        <v>226</v>
      </c>
      <c r="M16" s="6">
        <v>0</v>
      </c>
      <c r="N16" s="6">
        <v>0</v>
      </c>
      <c r="O16" s="6">
        <v>0</v>
      </c>
      <c r="P16" s="6">
        <f t="shared" si="0"/>
        <v>1664</v>
      </c>
    </row>
    <row r="17" spans="1:16" x14ac:dyDescent="0.3">
      <c r="A17" s="28">
        <v>45557</v>
      </c>
      <c r="B17" s="12" t="s">
        <v>31</v>
      </c>
      <c r="C17" s="12">
        <v>4</v>
      </c>
      <c r="D17" s="11">
        <v>1</v>
      </c>
      <c r="E17" s="7" t="s">
        <v>28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f t="shared" si="0"/>
        <v>0</v>
      </c>
    </row>
    <row r="18" spans="1:16" x14ac:dyDescent="0.3">
      <c r="A18" s="28">
        <v>45557</v>
      </c>
      <c r="B18" s="12" t="s">
        <v>31</v>
      </c>
      <c r="C18" s="12">
        <v>4</v>
      </c>
      <c r="D18" s="11">
        <v>0</v>
      </c>
      <c r="E18" s="8" t="s">
        <v>29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f t="shared" si="0"/>
        <v>0</v>
      </c>
    </row>
    <row r="19" spans="1:16" x14ac:dyDescent="0.3">
      <c r="A19" s="28">
        <v>45557</v>
      </c>
      <c r="B19" s="12" t="s">
        <v>31</v>
      </c>
      <c r="C19" s="12">
        <v>4</v>
      </c>
      <c r="D19" s="11">
        <v>1</v>
      </c>
      <c r="E19" s="8" t="s">
        <v>30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 t="shared" si="0"/>
        <v>0</v>
      </c>
    </row>
    <row r="20" spans="1:16" ht="15.6" customHeight="1" x14ac:dyDescent="0.3">
      <c r="A20" s="29">
        <v>45566</v>
      </c>
      <c r="B20" s="18" t="s">
        <v>32</v>
      </c>
      <c r="C20" s="19">
        <v>1</v>
      </c>
      <c r="D20" s="25">
        <v>1</v>
      </c>
      <c r="E20" s="20" t="s">
        <v>21</v>
      </c>
      <c r="F20" s="22">
        <v>213</v>
      </c>
      <c r="G20" s="23">
        <v>30</v>
      </c>
      <c r="H20" s="23">
        <v>0</v>
      </c>
      <c r="I20" s="23">
        <v>40</v>
      </c>
      <c r="J20" s="23">
        <v>192</v>
      </c>
      <c r="K20" s="23">
        <v>281</v>
      </c>
      <c r="L20" s="23">
        <v>20</v>
      </c>
      <c r="M20" s="23">
        <v>0</v>
      </c>
      <c r="N20" s="23">
        <v>0</v>
      </c>
      <c r="O20" s="23">
        <v>0</v>
      </c>
      <c r="P20" s="22">
        <f t="shared" si="0"/>
        <v>776</v>
      </c>
    </row>
    <row r="21" spans="1:16" ht="15.6" customHeight="1" x14ac:dyDescent="0.3">
      <c r="A21" s="29">
        <v>45566</v>
      </c>
      <c r="B21" s="18" t="s">
        <v>32</v>
      </c>
      <c r="C21" s="19">
        <v>1</v>
      </c>
      <c r="D21" s="25">
        <v>1</v>
      </c>
      <c r="E21" s="20" t="s">
        <v>22</v>
      </c>
      <c r="F21" s="22">
        <v>375</v>
      </c>
      <c r="G21" s="23">
        <v>100</v>
      </c>
      <c r="H21" s="23">
        <v>220</v>
      </c>
      <c r="I21" s="23">
        <v>220</v>
      </c>
      <c r="J21" s="23">
        <v>250</v>
      </c>
      <c r="K21" s="23">
        <v>200</v>
      </c>
      <c r="L21" s="23">
        <v>195</v>
      </c>
      <c r="M21" s="23">
        <v>0</v>
      </c>
      <c r="N21" s="23">
        <v>0</v>
      </c>
      <c r="O21" s="23">
        <v>0</v>
      </c>
      <c r="P21" s="22">
        <f t="shared" si="0"/>
        <v>1560</v>
      </c>
    </row>
    <row r="22" spans="1:16" ht="15.6" customHeight="1" x14ac:dyDescent="0.3">
      <c r="A22" s="29">
        <v>45566</v>
      </c>
      <c r="B22" s="18" t="s">
        <v>32</v>
      </c>
      <c r="C22" s="19">
        <v>1</v>
      </c>
      <c r="D22" s="25">
        <v>0</v>
      </c>
      <c r="E22" s="20" t="s">
        <v>23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2">
        <f t="shared" si="0"/>
        <v>0</v>
      </c>
    </row>
    <row r="23" spans="1:16" ht="15.6" customHeight="1" x14ac:dyDescent="0.3">
      <c r="A23" s="29">
        <v>45566</v>
      </c>
      <c r="B23" s="18" t="s">
        <v>32</v>
      </c>
      <c r="C23" s="19">
        <v>1</v>
      </c>
      <c r="D23" s="21">
        <v>0</v>
      </c>
      <c r="E23" s="20" t="s">
        <v>24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2">
        <f t="shared" si="0"/>
        <v>0</v>
      </c>
    </row>
    <row r="24" spans="1:16" ht="15.6" customHeight="1" x14ac:dyDescent="0.3">
      <c r="A24" s="29">
        <v>45566</v>
      </c>
      <c r="B24" s="18" t="s">
        <v>32</v>
      </c>
      <c r="C24" s="19">
        <v>1</v>
      </c>
      <c r="D24" s="25">
        <v>1</v>
      </c>
      <c r="E24" s="20" t="s">
        <v>25</v>
      </c>
      <c r="F24" s="22">
        <v>210</v>
      </c>
      <c r="G24" s="23">
        <v>76</v>
      </c>
      <c r="H24" s="23">
        <v>141</v>
      </c>
      <c r="I24" s="23">
        <v>177</v>
      </c>
      <c r="J24" s="23">
        <v>206</v>
      </c>
      <c r="K24" s="23">
        <v>165</v>
      </c>
      <c r="L24" s="23">
        <v>139</v>
      </c>
      <c r="M24" s="23">
        <v>0</v>
      </c>
      <c r="N24" s="23">
        <v>0</v>
      </c>
      <c r="O24" s="23">
        <v>0</v>
      </c>
      <c r="P24" s="22">
        <f t="shared" si="0"/>
        <v>1114</v>
      </c>
    </row>
    <row r="25" spans="1:16" ht="15.6" customHeight="1" x14ac:dyDescent="0.3">
      <c r="A25" s="29">
        <v>45566</v>
      </c>
      <c r="B25" s="18" t="s">
        <v>32</v>
      </c>
      <c r="C25" s="19">
        <v>1</v>
      </c>
      <c r="D25" s="25">
        <v>1</v>
      </c>
      <c r="E25" s="20" t="s">
        <v>26</v>
      </c>
      <c r="F25" s="22">
        <v>8</v>
      </c>
      <c r="G25" s="22">
        <v>0</v>
      </c>
      <c r="H25" s="22">
        <v>23</v>
      </c>
      <c r="I25" s="22">
        <v>0</v>
      </c>
      <c r="J25" s="22">
        <v>83</v>
      </c>
      <c r="K25" s="22">
        <v>170</v>
      </c>
      <c r="L25" s="22">
        <v>13</v>
      </c>
      <c r="M25" s="22">
        <v>0</v>
      </c>
      <c r="N25" s="22">
        <v>0</v>
      </c>
      <c r="O25" s="22">
        <v>0</v>
      </c>
      <c r="P25" s="22">
        <f t="shared" si="0"/>
        <v>297</v>
      </c>
    </row>
    <row r="26" spans="1:16" ht="15.6" customHeight="1" x14ac:dyDescent="0.3">
      <c r="A26" s="29">
        <v>45566</v>
      </c>
      <c r="B26" s="18" t="s">
        <v>32</v>
      </c>
      <c r="C26" s="19">
        <v>1</v>
      </c>
      <c r="D26" s="22">
        <v>1</v>
      </c>
      <c r="E26" s="20" t="s">
        <v>27</v>
      </c>
      <c r="F26" s="22">
        <v>205</v>
      </c>
      <c r="G26" s="22">
        <v>141</v>
      </c>
      <c r="H26" s="22">
        <v>156</v>
      </c>
      <c r="I26" s="22">
        <v>291</v>
      </c>
      <c r="J26" s="22">
        <v>235</v>
      </c>
      <c r="K26" s="22">
        <v>211</v>
      </c>
      <c r="L26" s="22">
        <v>157</v>
      </c>
      <c r="M26" s="22">
        <v>0</v>
      </c>
      <c r="N26" s="22">
        <v>0</v>
      </c>
      <c r="O26" s="22">
        <v>0</v>
      </c>
      <c r="P26" s="22">
        <f t="shared" si="0"/>
        <v>1396</v>
      </c>
    </row>
    <row r="27" spans="1:16" ht="15.6" customHeight="1" x14ac:dyDescent="0.3">
      <c r="A27" s="29">
        <v>45566</v>
      </c>
      <c r="B27" s="18" t="s">
        <v>32</v>
      </c>
      <c r="C27" s="19">
        <v>1</v>
      </c>
      <c r="D27" s="25">
        <v>1</v>
      </c>
      <c r="E27" s="20" t="s">
        <v>28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f t="shared" si="0"/>
        <v>0</v>
      </c>
    </row>
    <row r="28" spans="1:16" ht="15.6" customHeight="1" x14ac:dyDescent="0.3">
      <c r="A28" s="29">
        <v>45566</v>
      </c>
      <c r="B28" s="18" t="s">
        <v>32</v>
      </c>
      <c r="C28" s="19">
        <v>1</v>
      </c>
      <c r="D28" s="25">
        <v>0</v>
      </c>
      <c r="E28" s="24" t="s">
        <v>29</v>
      </c>
      <c r="F28" s="22">
        <v>145</v>
      </c>
      <c r="G28" s="22">
        <v>0</v>
      </c>
      <c r="H28" s="22">
        <v>104</v>
      </c>
      <c r="I28" s="22">
        <v>232</v>
      </c>
      <c r="J28" s="22">
        <v>107</v>
      </c>
      <c r="K28" s="22">
        <v>124</v>
      </c>
      <c r="L28" s="22">
        <v>76</v>
      </c>
      <c r="M28" s="22">
        <v>0</v>
      </c>
      <c r="N28" s="22">
        <v>0</v>
      </c>
      <c r="O28" s="22">
        <v>0</v>
      </c>
      <c r="P28" s="22">
        <f t="shared" si="0"/>
        <v>788</v>
      </c>
    </row>
    <row r="29" spans="1:16" ht="15.6" customHeight="1" x14ac:dyDescent="0.3">
      <c r="A29" s="29">
        <v>45566</v>
      </c>
      <c r="B29" s="18" t="s">
        <v>32</v>
      </c>
      <c r="C29" s="19">
        <v>1</v>
      </c>
      <c r="D29" s="25">
        <v>1</v>
      </c>
      <c r="E29" s="24" t="s">
        <v>30</v>
      </c>
      <c r="F29" s="22">
        <v>67</v>
      </c>
      <c r="G29" s="22">
        <v>78</v>
      </c>
      <c r="H29" s="22">
        <v>79</v>
      </c>
      <c r="I29" s="22">
        <v>25</v>
      </c>
      <c r="J29" s="22">
        <v>97</v>
      </c>
      <c r="K29" s="22">
        <v>68</v>
      </c>
      <c r="L29" s="22">
        <v>127</v>
      </c>
      <c r="M29" s="22">
        <v>0</v>
      </c>
      <c r="N29" s="22">
        <v>0</v>
      </c>
      <c r="O29" s="22">
        <v>0</v>
      </c>
      <c r="P29" s="22">
        <f t="shared" si="0"/>
        <v>541</v>
      </c>
    </row>
    <row r="30" spans="1:16" ht="15.6" customHeight="1" x14ac:dyDescent="0.3">
      <c r="A30" s="31">
        <v>45573</v>
      </c>
      <c r="B30" s="32" t="s">
        <v>32</v>
      </c>
      <c r="C30" s="33">
        <v>2</v>
      </c>
      <c r="D30" s="35">
        <v>1</v>
      </c>
      <c r="E30" s="34" t="s">
        <v>21</v>
      </c>
      <c r="F30" s="36">
        <v>179</v>
      </c>
      <c r="G30" s="36">
        <v>0</v>
      </c>
      <c r="H30" s="36">
        <v>0</v>
      </c>
      <c r="I30" s="36">
        <v>50</v>
      </c>
      <c r="J30" s="36">
        <v>100</v>
      </c>
      <c r="K30" s="36">
        <v>0</v>
      </c>
      <c r="L30" s="36">
        <v>130</v>
      </c>
      <c r="M30" s="36">
        <v>0</v>
      </c>
      <c r="N30" s="36">
        <v>0</v>
      </c>
      <c r="O30" s="36">
        <v>0</v>
      </c>
      <c r="P30" s="36">
        <f t="shared" ref="P30:P66" si="1">SUM(F30:O30)</f>
        <v>459</v>
      </c>
    </row>
    <row r="31" spans="1:16" ht="15.6" customHeight="1" x14ac:dyDescent="0.3">
      <c r="A31" s="31">
        <v>45573</v>
      </c>
      <c r="B31" s="32" t="s">
        <v>32</v>
      </c>
      <c r="C31" s="33">
        <v>2</v>
      </c>
      <c r="D31" s="35">
        <v>1</v>
      </c>
      <c r="E31" s="34" t="s">
        <v>22</v>
      </c>
      <c r="F31" s="36">
        <v>180</v>
      </c>
      <c r="G31" s="36">
        <v>80</v>
      </c>
      <c r="H31" s="36">
        <v>0</v>
      </c>
      <c r="I31" s="36">
        <v>170</v>
      </c>
      <c r="J31" s="36">
        <v>250</v>
      </c>
      <c r="K31" s="36">
        <v>0</v>
      </c>
      <c r="L31" s="36">
        <v>20</v>
      </c>
      <c r="M31" s="36">
        <v>0</v>
      </c>
      <c r="N31" s="36">
        <v>0</v>
      </c>
      <c r="O31" s="36">
        <v>0</v>
      </c>
      <c r="P31" s="36">
        <f t="shared" si="1"/>
        <v>700</v>
      </c>
    </row>
    <row r="32" spans="1:16" ht="15.6" customHeight="1" x14ac:dyDescent="0.3">
      <c r="A32" s="31">
        <v>45573</v>
      </c>
      <c r="B32" s="32" t="s">
        <v>32</v>
      </c>
      <c r="C32" s="33">
        <v>2</v>
      </c>
      <c r="D32" s="35">
        <v>1</v>
      </c>
      <c r="E32" s="34" t="s">
        <v>23</v>
      </c>
      <c r="F32" s="36">
        <v>190</v>
      </c>
      <c r="G32" s="36">
        <v>190</v>
      </c>
      <c r="H32" s="36">
        <v>190</v>
      </c>
      <c r="I32" s="36">
        <v>190</v>
      </c>
      <c r="J32" s="36">
        <v>190</v>
      </c>
      <c r="K32" s="36">
        <v>190</v>
      </c>
      <c r="L32" s="36">
        <v>190</v>
      </c>
      <c r="M32" s="36">
        <v>0</v>
      </c>
      <c r="N32" s="36">
        <v>0</v>
      </c>
      <c r="O32" s="36">
        <v>0</v>
      </c>
      <c r="P32" s="36">
        <f t="shared" si="1"/>
        <v>1330</v>
      </c>
    </row>
    <row r="33" spans="1:16" ht="15.6" customHeight="1" x14ac:dyDescent="0.3">
      <c r="A33" s="31">
        <v>45573</v>
      </c>
      <c r="B33" s="32" t="s">
        <v>32</v>
      </c>
      <c r="C33" s="33">
        <v>2</v>
      </c>
      <c r="D33" s="35">
        <v>0</v>
      </c>
      <c r="E33" s="34" t="s">
        <v>24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f t="shared" si="1"/>
        <v>0</v>
      </c>
    </row>
    <row r="34" spans="1:16" ht="15.6" customHeight="1" x14ac:dyDescent="0.3">
      <c r="A34" s="31">
        <v>45573</v>
      </c>
      <c r="B34" s="32" t="s">
        <v>32</v>
      </c>
      <c r="C34" s="33">
        <v>2</v>
      </c>
      <c r="D34" s="35">
        <v>1</v>
      </c>
      <c r="E34" s="34" t="s">
        <v>25</v>
      </c>
      <c r="F34" s="36">
        <v>206</v>
      </c>
      <c r="G34" s="36">
        <v>90</v>
      </c>
      <c r="H34" s="36">
        <v>87</v>
      </c>
      <c r="I34" s="36">
        <v>188</v>
      </c>
      <c r="J34" s="36">
        <v>219</v>
      </c>
      <c r="K34" s="36">
        <v>117</v>
      </c>
      <c r="L34" s="36">
        <v>98</v>
      </c>
      <c r="M34" s="36">
        <v>0</v>
      </c>
      <c r="N34" s="36">
        <v>0</v>
      </c>
      <c r="O34" s="36">
        <v>0</v>
      </c>
      <c r="P34" s="36">
        <f t="shared" si="1"/>
        <v>1005</v>
      </c>
    </row>
    <row r="35" spans="1:16" ht="15.6" customHeight="1" x14ac:dyDescent="0.3">
      <c r="A35" s="31">
        <v>45573</v>
      </c>
      <c r="B35" s="32" t="s">
        <v>32</v>
      </c>
      <c r="C35" s="33">
        <v>2</v>
      </c>
      <c r="D35" s="35">
        <v>0</v>
      </c>
      <c r="E35" s="34" t="s">
        <v>26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f t="shared" si="1"/>
        <v>0</v>
      </c>
    </row>
    <row r="36" spans="1:16" ht="15.6" customHeight="1" x14ac:dyDescent="0.3">
      <c r="A36" s="31">
        <v>45573</v>
      </c>
      <c r="B36" s="32" t="s">
        <v>32</v>
      </c>
      <c r="C36" s="33">
        <v>2</v>
      </c>
      <c r="D36" s="35">
        <v>1</v>
      </c>
      <c r="E36" s="34" t="s">
        <v>27</v>
      </c>
      <c r="F36" s="36">
        <v>225</v>
      </c>
      <c r="G36" s="36">
        <v>106</v>
      </c>
      <c r="H36" s="36">
        <v>108</v>
      </c>
      <c r="I36" s="36">
        <v>268</v>
      </c>
      <c r="J36" s="36">
        <v>200</v>
      </c>
      <c r="K36" s="36">
        <v>115</v>
      </c>
      <c r="L36" s="36">
        <v>144</v>
      </c>
      <c r="M36" s="36">
        <v>0</v>
      </c>
      <c r="N36" s="36">
        <v>0</v>
      </c>
      <c r="O36" s="36">
        <v>0</v>
      </c>
      <c r="P36" s="36">
        <f t="shared" si="1"/>
        <v>1166</v>
      </c>
    </row>
    <row r="37" spans="1:16" ht="15.6" customHeight="1" x14ac:dyDescent="0.3">
      <c r="A37" s="31">
        <v>45573</v>
      </c>
      <c r="B37" s="32" t="s">
        <v>32</v>
      </c>
      <c r="C37" s="33">
        <v>2</v>
      </c>
      <c r="D37" s="35">
        <v>1</v>
      </c>
      <c r="E37" s="34" t="s">
        <v>28</v>
      </c>
      <c r="F37" s="36">
        <v>380</v>
      </c>
      <c r="G37" s="36">
        <v>100</v>
      </c>
      <c r="H37" s="36">
        <v>270</v>
      </c>
      <c r="I37" s="36">
        <v>0</v>
      </c>
      <c r="J37" s="36">
        <v>20</v>
      </c>
      <c r="K37" s="36">
        <v>120</v>
      </c>
      <c r="L37" s="36">
        <v>184</v>
      </c>
      <c r="M37" s="36">
        <v>0</v>
      </c>
      <c r="N37" s="36">
        <v>0</v>
      </c>
      <c r="O37" s="36">
        <v>0</v>
      </c>
      <c r="P37" s="36">
        <f t="shared" si="1"/>
        <v>1074</v>
      </c>
    </row>
    <row r="38" spans="1:16" ht="15.6" customHeight="1" x14ac:dyDescent="0.3">
      <c r="A38" s="31">
        <v>45573</v>
      </c>
      <c r="B38" s="32" t="s">
        <v>32</v>
      </c>
      <c r="C38" s="33">
        <v>2</v>
      </c>
      <c r="D38" s="35">
        <v>1</v>
      </c>
      <c r="E38" s="37" t="s">
        <v>29</v>
      </c>
      <c r="F38" s="36">
        <v>202</v>
      </c>
      <c r="G38" s="36">
        <v>0</v>
      </c>
      <c r="H38" s="36">
        <v>149</v>
      </c>
      <c r="I38" s="36">
        <v>261</v>
      </c>
      <c r="J38" s="36">
        <v>177</v>
      </c>
      <c r="K38" s="36">
        <v>157</v>
      </c>
      <c r="L38" s="36">
        <v>114</v>
      </c>
      <c r="M38" s="36">
        <v>0</v>
      </c>
      <c r="N38" s="36">
        <v>0</v>
      </c>
      <c r="O38" s="36">
        <v>0</v>
      </c>
      <c r="P38" s="36">
        <f t="shared" si="1"/>
        <v>1060</v>
      </c>
    </row>
    <row r="39" spans="1:16" ht="15.6" customHeight="1" x14ac:dyDescent="0.3">
      <c r="A39" s="31">
        <v>45573</v>
      </c>
      <c r="B39" s="32" t="s">
        <v>32</v>
      </c>
      <c r="C39" s="33">
        <v>2</v>
      </c>
      <c r="D39" s="35">
        <v>1</v>
      </c>
      <c r="E39" s="37" t="s">
        <v>30</v>
      </c>
      <c r="F39" s="36">
        <v>82</v>
      </c>
      <c r="G39" s="36">
        <v>35</v>
      </c>
      <c r="H39" s="36">
        <v>0</v>
      </c>
      <c r="I39" s="36">
        <v>47</v>
      </c>
      <c r="J39" s="36">
        <v>0</v>
      </c>
      <c r="K39" s="36">
        <v>75</v>
      </c>
      <c r="L39" s="36">
        <v>52</v>
      </c>
      <c r="M39" s="36">
        <v>0</v>
      </c>
      <c r="N39" s="36">
        <v>0</v>
      </c>
      <c r="O39" s="36">
        <v>0</v>
      </c>
      <c r="P39" s="36">
        <f t="shared" si="1"/>
        <v>291</v>
      </c>
    </row>
    <row r="40" spans="1:16" ht="15.6" customHeight="1" x14ac:dyDescent="0.3">
      <c r="A40" s="142">
        <v>45580</v>
      </c>
      <c r="B40" s="143" t="s">
        <v>32</v>
      </c>
      <c r="C40" s="144">
        <v>3</v>
      </c>
      <c r="D40" s="145">
        <v>1</v>
      </c>
      <c r="E40" s="146" t="s">
        <v>21</v>
      </c>
      <c r="F40" s="139">
        <v>190</v>
      </c>
      <c r="G40" s="139">
        <v>0</v>
      </c>
      <c r="H40" s="139">
        <v>50</v>
      </c>
      <c r="I40" s="139">
        <v>110</v>
      </c>
      <c r="J40" s="139">
        <v>0</v>
      </c>
      <c r="K40" s="139">
        <v>140</v>
      </c>
      <c r="L40" s="139">
        <v>148</v>
      </c>
      <c r="M40" s="139">
        <v>0</v>
      </c>
      <c r="N40" s="139">
        <v>0</v>
      </c>
      <c r="O40" s="139">
        <v>0</v>
      </c>
      <c r="P40" s="139">
        <f>SUM(D40:O40)</f>
        <v>639</v>
      </c>
    </row>
    <row r="41" spans="1:16" ht="15.6" customHeight="1" x14ac:dyDescent="0.3">
      <c r="A41" s="142">
        <v>45580</v>
      </c>
      <c r="B41" s="143" t="s">
        <v>32</v>
      </c>
      <c r="C41" s="144">
        <v>3</v>
      </c>
      <c r="D41" s="145">
        <v>1</v>
      </c>
      <c r="E41" s="146" t="s">
        <v>22</v>
      </c>
      <c r="F41" s="139">
        <v>40</v>
      </c>
      <c r="G41" s="139">
        <v>30</v>
      </c>
      <c r="H41" s="139">
        <v>0</v>
      </c>
      <c r="I41" s="139">
        <v>130</v>
      </c>
      <c r="J41" s="139">
        <v>60</v>
      </c>
      <c r="K41" s="139">
        <v>0</v>
      </c>
      <c r="L41" s="139">
        <v>0</v>
      </c>
      <c r="M41" s="139">
        <v>0</v>
      </c>
      <c r="N41" s="139">
        <v>0</v>
      </c>
      <c r="O41" s="139">
        <v>0</v>
      </c>
      <c r="P41" s="139">
        <f t="shared" si="1"/>
        <v>260</v>
      </c>
    </row>
    <row r="42" spans="1:16" ht="15.6" customHeight="1" x14ac:dyDescent="0.3">
      <c r="A42" s="142">
        <v>45580</v>
      </c>
      <c r="B42" s="143" t="s">
        <v>32</v>
      </c>
      <c r="C42" s="144">
        <v>3</v>
      </c>
      <c r="D42" s="145">
        <v>1</v>
      </c>
      <c r="E42" s="146" t="s">
        <v>23</v>
      </c>
      <c r="F42" s="139">
        <v>0</v>
      </c>
      <c r="G42" s="139">
        <v>0</v>
      </c>
      <c r="H42" s="139">
        <v>0</v>
      </c>
      <c r="I42" s="139">
        <v>0</v>
      </c>
      <c r="J42" s="139">
        <v>0</v>
      </c>
      <c r="K42" s="139">
        <v>0</v>
      </c>
      <c r="L42" s="139">
        <v>0</v>
      </c>
      <c r="M42" s="139">
        <v>0</v>
      </c>
      <c r="N42" s="139">
        <v>0</v>
      </c>
      <c r="O42" s="139">
        <v>0</v>
      </c>
      <c r="P42" s="139">
        <f t="shared" si="1"/>
        <v>0</v>
      </c>
    </row>
    <row r="43" spans="1:16" ht="15.6" customHeight="1" x14ac:dyDescent="0.3">
      <c r="A43" s="142">
        <v>45580</v>
      </c>
      <c r="B43" s="143" t="s">
        <v>32</v>
      </c>
      <c r="C43" s="144">
        <v>3</v>
      </c>
      <c r="D43" s="145">
        <v>1</v>
      </c>
      <c r="E43" s="146" t="s">
        <v>24</v>
      </c>
      <c r="F43" s="139">
        <v>434</v>
      </c>
      <c r="G43" s="139">
        <v>66</v>
      </c>
      <c r="H43" s="139">
        <v>0</v>
      </c>
      <c r="I43" s="139">
        <v>52</v>
      </c>
      <c r="J43" s="139">
        <v>0</v>
      </c>
      <c r="K43" s="139">
        <v>0</v>
      </c>
      <c r="L43" s="139">
        <v>0</v>
      </c>
      <c r="M43" s="139">
        <v>0</v>
      </c>
      <c r="N43" s="139">
        <v>0</v>
      </c>
      <c r="O43" s="139">
        <v>0</v>
      </c>
      <c r="P43" s="139">
        <f t="shared" si="1"/>
        <v>552</v>
      </c>
    </row>
    <row r="44" spans="1:16" ht="14.4" customHeight="1" x14ac:dyDescent="0.3">
      <c r="A44" s="142">
        <v>45580</v>
      </c>
      <c r="B44" s="143" t="s">
        <v>32</v>
      </c>
      <c r="C44" s="144">
        <v>3</v>
      </c>
      <c r="D44" s="145">
        <v>1</v>
      </c>
      <c r="E44" s="146" t="s">
        <v>25</v>
      </c>
      <c r="F44" s="139">
        <v>194</v>
      </c>
      <c r="G44" s="139">
        <v>54</v>
      </c>
      <c r="H44" s="139">
        <v>124</v>
      </c>
      <c r="I44" s="139">
        <v>151</v>
      </c>
      <c r="J44" s="139">
        <v>98</v>
      </c>
      <c r="K44" s="139">
        <v>89</v>
      </c>
      <c r="L44" s="139">
        <v>90</v>
      </c>
      <c r="M44" s="139">
        <v>0</v>
      </c>
      <c r="N44" s="139">
        <v>0</v>
      </c>
      <c r="O44" s="139">
        <v>0</v>
      </c>
      <c r="P44" s="139">
        <f t="shared" si="1"/>
        <v>800</v>
      </c>
    </row>
    <row r="45" spans="1:16" ht="14.4" customHeight="1" x14ac:dyDescent="0.3">
      <c r="A45" s="142">
        <v>45580</v>
      </c>
      <c r="B45" s="143" t="s">
        <v>32</v>
      </c>
      <c r="C45" s="144">
        <v>3</v>
      </c>
      <c r="D45" s="145">
        <v>1</v>
      </c>
      <c r="E45" s="146" t="s">
        <v>26</v>
      </c>
      <c r="F45" s="139">
        <v>0</v>
      </c>
      <c r="G45" s="139">
        <v>0</v>
      </c>
      <c r="H45" s="139">
        <v>0</v>
      </c>
      <c r="I45" s="139">
        <v>0</v>
      </c>
      <c r="J45" s="139">
        <v>0</v>
      </c>
      <c r="K45" s="139">
        <v>0</v>
      </c>
      <c r="L45" s="139">
        <v>0</v>
      </c>
      <c r="M45" s="139">
        <v>0</v>
      </c>
      <c r="N45" s="139">
        <v>0</v>
      </c>
      <c r="O45" s="139">
        <v>0</v>
      </c>
      <c r="P45" s="139">
        <f t="shared" si="1"/>
        <v>0</v>
      </c>
    </row>
    <row r="46" spans="1:16" ht="14.4" customHeight="1" x14ac:dyDescent="0.3">
      <c r="A46" s="142">
        <v>45580</v>
      </c>
      <c r="B46" s="143" t="s">
        <v>32</v>
      </c>
      <c r="C46" s="144">
        <v>3</v>
      </c>
      <c r="D46" s="145">
        <v>1</v>
      </c>
      <c r="E46" s="146" t="s">
        <v>27</v>
      </c>
      <c r="F46" s="139">
        <v>258</v>
      </c>
      <c r="G46" s="139">
        <v>47</v>
      </c>
      <c r="H46" s="139">
        <v>146</v>
      </c>
      <c r="I46" s="139">
        <v>275</v>
      </c>
      <c r="J46" s="139">
        <v>116</v>
      </c>
      <c r="K46" s="139">
        <v>101</v>
      </c>
      <c r="L46" s="139">
        <v>97</v>
      </c>
      <c r="M46" s="139">
        <v>0</v>
      </c>
      <c r="N46" s="139">
        <v>0</v>
      </c>
      <c r="O46" s="139">
        <v>0</v>
      </c>
      <c r="P46" s="139">
        <f t="shared" si="1"/>
        <v>1040</v>
      </c>
    </row>
    <row r="47" spans="1:16" ht="14.4" customHeight="1" x14ac:dyDescent="0.3">
      <c r="A47" s="142">
        <v>45580</v>
      </c>
      <c r="B47" s="143" t="s">
        <v>32</v>
      </c>
      <c r="C47" s="144">
        <v>3</v>
      </c>
      <c r="D47" s="145">
        <v>1</v>
      </c>
      <c r="E47" s="146" t="s">
        <v>28</v>
      </c>
      <c r="F47" s="139">
        <v>480</v>
      </c>
      <c r="G47" s="139">
        <v>100</v>
      </c>
      <c r="H47" s="139">
        <v>270</v>
      </c>
      <c r="I47" s="139">
        <v>0</v>
      </c>
      <c r="J47" s="139">
        <v>20</v>
      </c>
      <c r="K47" s="139">
        <v>120</v>
      </c>
      <c r="L47" s="139">
        <v>184</v>
      </c>
      <c r="M47" s="139">
        <v>0</v>
      </c>
      <c r="N47" s="139">
        <v>0</v>
      </c>
      <c r="O47" s="139">
        <v>0</v>
      </c>
      <c r="P47" s="139">
        <f t="shared" si="1"/>
        <v>1174</v>
      </c>
    </row>
    <row r="48" spans="1:16" ht="14.4" customHeight="1" x14ac:dyDescent="0.3">
      <c r="A48" s="142">
        <v>45580</v>
      </c>
      <c r="B48" s="143" t="s">
        <v>32</v>
      </c>
      <c r="C48" s="144">
        <v>3</v>
      </c>
      <c r="D48" s="145">
        <v>1</v>
      </c>
      <c r="E48" s="147" t="s">
        <v>29</v>
      </c>
      <c r="F48" s="139">
        <v>371</v>
      </c>
      <c r="G48" s="139">
        <v>0</v>
      </c>
      <c r="H48" s="139">
        <v>411</v>
      </c>
      <c r="I48" s="139">
        <v>489</v>
      </c>
      <c r="J48" s="139">
        <v>365</v>
      </c>
      <c r="K48" s="139">
        <v>391</v>
      </c>
      <c r="L48" s="139">
        <v>547</v>
      </c>
      <c r="M48" s="139">
        <v>0</v>
      </c>
      <c r="N48" s="139">
        <v>0</v>
      </c>
      <c r="O48" s="139">
        <v>0</v>
      </c>
      <c r="P48" s="139">
        <f t="shared" si="1"/>
        <v>2574</v>
      </c>
    </row>
    <row r="49" spans="1:16" ht="14.4" customHeight="1" x14ac:dyDescent="0.3">
      <c r="A49" s="142">
        <v>45580</v>
      </c>
      <c r="B49" s="143" t="s">
        <v>32</v>
      </c>
      <c r="C49" s="144">
        <v>3</v>
      </c>
      <c r="D49" s="145">
        <v>1</v>
      </c>
      <c r="E49" s="147" t="s">
        <v>30</v>
      </c>
      <c r="F49" s="139">
        <v>73</v>
      </c>
      <c r="G49" s="139">
        <v>59</v>
      </c>
      <c r="H49" s="139">
        <v>44</v>
      </c>
      <c r="I49" s="139">
        <v>29</v>
      </c>
      <c r="J49" s="139">
        <v>47</v>
      </c>
      <c r="K49" s="139">
        <v>95</v>
      </c>
      <c r="L49" s="139">
        <v>37</v>
      </c>
      <c r="M49" s="139">
        <v>0</v>
      </c>
      <c r="N49" s="139">
        <v>0</v>
      </c>
      <c r="O49" s="139">
        <v>0</v>
      </c>
      <c r="P49" s="139">
        <f t="shared" si="1"/>
        <v>384</v>
      </c>
    </row>
    <row r="50" spans="1:16" ht="15.6" customHeight="1" x14ac:dyDescent="0.3">
      <c r="A50" s="140">
        <v>45587</v>
      </c>
      <c r="B50" s="130" t="s">
        <v>32</v>
      </c>
      <c r="C50" s="125">
        <v>4</v>
      </c>
      <c r="D50" s="61">
        <v>1</v>
      </c>
      <c r="E50" s="137" t="s">
        <v>21</v>
      </c>
      <c r="F50" s="109">
        <v>350</v>
      </c>
      <c r="G50" s="109">
        <v>0</v>
      </c>
      <c r="H50" s="109">
        <v>220</v>
      </c>
      <c r="I50" s="109">
        <v>150</v>
      </c>
      <c r="J50" s="109">
        <v>60</v>
      </c>
      <c r="K50" s="109">
        <v>90</v>
      </c>
      <c r="L50" s="109">
        <v>30</v>
      </c>
      <c r="M50" s="109">
        <v>0</v>
      </c>
      <c r="N50" s="109">
        <v>0</v>
      </c>
      <c r="O50" s="109">
        <v>0</v>
      </c>
      <c r="P50" s="109">
        <f t="shared" si="1"/>
        <v>900</v>
      </c>
    </row>
    <row r="51" spans="1:16" x14ac:dyDescent="0.3">
      <c r="A51" s="140">
        <v>45587</v>
      </c>
      <c r="B51" s="130" t="s">
        <v>32</v>
      </c>
      <c r="C51" s="125">
        <v>4</v>
      </c>
      <c r="D51" s="61">
        <v>1</v>
      </c>
      <c r="E51" s="137" t="s">
        <v>22</v>
      </c>
      <c r="F51" s="109">
        <v>120</v>
      </c>
      <c r="G51" s="109">
        <v>50</v>
      </c>
      <c r="H51" s="109">
        <v>78</v>
      </c>
      <c r="I51" s="109">
        <v>190</v>
      </c>
      <c r="J51" s="109">
        <v>93</v>
      </c>
      <c r="K51" s="109">
        <v>90</v>
      </c>
      <c r="L51" s="109">
        <v>106</v>
      </c>
      <c r="M51" s="109">
        <v>0</v>
      </c>
      <c r="N51" s="109">
        <v>0</v>
      </c>
      <c r="O51" s="109">
        <v>0</v>
      </c>
      <c r="P51" s="109">
        <f t="shared" si="1"/>
        <v>727</v>
      </c>
    </row>
    <row r="52" spans="1:16" x14ac:dyDescent="0.3">
      <c r="A52" s="140">
        <v>45587</v>
      </c>
      <c r="B52" s="130" t="s">
        <v>32</v>
      </c>
      <c r="C52" s="125">
        <v>4</v>
      </c>
      <c r="D52" s="61">
        <v>1</v>
      </c>
      <c r="E52" s="137" t="s">
        <v>23</v>
      </c>
      <c r="F52" s="109">
        <v>283</v>
      </c>
      <c r="G52" s="109">
        <v>122</v>
      </c>
      <c r="H52" s="109">
        <v>244</v>
      </c>
      <c r="I52" s="109">
        <v>450</v>
      </c>
      <c r="J52" s="109">
        <v>60</v>
      </c>
      <c r="K52" s="109">
        <v>380</v>
      </c>
      <c r="L52" s="109">
        <v>232</v>
      </c>
      <c r="M52" s="109">
        <v>0</v>
      </c>
      <c r="N52" s="109">
        <v>0</v>
      </c>
      <c r="O52" s="109">
        <v>0</v>
      </c>
      <c r="P52" s="109">
        <f t="shared" si="1"/>
        <v>1771</v>
      </c>
    </row>
    <row r="53" spans="1:16" x14ac:dyDescent="0.3">
      <c r="A53" s="140">
        <v>45587</v>
      </c>
      <c r="B53" s="130" t="s">
        <v>32</v>
      </c>
      <c r="C53" s="125">
        <v>4</v>
      </c>
      <c r="D53" s="61">
        <v>1</v>
      </c>
      <c r="E53" s="137" t="s">
        <v>24</v>
      </c>
      <c r="F53" s="109">
        <v>99</v>
      </c>
      <c r="G53" s="109">
        <v>101</v>
      </c>
      <c r="H53" s="109">
        <v>0</v>
      </c>
      <c r="I53" s="109">
        <v>73</v>
      </c>
      <c r="J53" s="109">
        <v>0</v>
      </c>
      <c r="K53" s="109">
        <v>64</v>
      </c>
      <c r="L53" s="109">
        <v>45</v>
      </c>
      <c r="M53" s="109">
        <v>0</v>
      </c>
      <c r="N53" s="109">
        <v>0</v>
      </c>
      <c r="O53" s="109">
        <v>0</v>
      </c>
      <c r="P53" s="109">
        <f t="shared" si="1"/>
        <v>382</v>
      </c>
    </row>
    <row r="54" spans="1:16" x14ac:dyDescent="0.3">
      <c r="A54" s="140">
        <v>45587</v>
      </c>
      <c r="B54" s="130" t="s">
        <v>32</v>
      </c>
      <c r="C54" s="125">
        <v>4</v>
      </c>
      <c r="D54" s="61">
        <v>1</v>
      </c>
      <c r="E54" s="137" t="s">
        <v>25</v>
      </c>
      <c r="F54" s="109">
        <v>279</v>
      </c>
      <c r="G54" s="109">
        <v>0</v>
      </c>
      <c r="H54" s="109">
        <v>138</v>
      </c>
      <c r="I54" s="109">
        <v>185</v>
      </c>
      <c r="J54" s="109">
        <v>212</v>
      </c>
      <c r="K54" s="109">
        <v>129</v>
      </c>
      <c r="L54" s="109">
        <v>126</v>
      </c>
      <c r="M54" s="109">
        <v>0</v>
      </c>
      <c r="N54" s="109">
        <v>0</v>
      </c>
      <c r="O54" s="109">
        <v>0</v>
      </c>
      <c r="P54" s="109">
        <f t="shared" si="1"/>
        <v>1069</v>
      </c>
    </row>
    <row r="55" spans="1:16" x14ac:dyDescent="0.3">
      <c r="A55" s="140">
        <v>45587</v>
      </c>
      <c r="B55" s="130" t="s">
        <v>32</v>
      </c>
      <c r="C55" s="125">
        <v>4</v>
      </c>
      <c r="D55" s="61">
        <v>1</v>
      </c>
      <c r="E55" s="137" t="s">
        <v>26</v>
      </c>
      <c r="F55" s="109">
        <v>341</v>
      </c>
      <c r="G55" s="109">
        <v>0</v>
      </c>
      <c r="H55" s="109">
        <v>153</v>
      </c>
      <c r="I55" s="109">
        <v>48</v>
      </c>
      <c r="J55" s="109">
        <v>161</v>
      </c>
      <c r="K55" s="109">
        <v>181</v>
      </c>
      <c r="L55" s="109">
        <v>85</v>
      </c>
      <c r="M55" s="109">
        <v>0</v>
      </c>
      <c r="N55" s="109">
        <v>0</v>
      </c>
      <c r="O55" s="109">
        <v>0</v>
      </c>
      <c r="P55" s="109">
        <f t="shared" si="1"/>
        <v>969</v>
      </c>
    </row>
    <row r="56" spans="1:16" x14ac:dyDescent="0.3">
      <c r="A56" s="140">
        <v>45587</v>
      </c>
      <c r="B56" s="130" t="s">
        <v>32</v>
      </c>
      <c r="C56" s="125">
        <v>4</v>
      </c>
      <c r="D56" s="61">
        <v>1</v>
      </c>
      <c r="E56" s="137" t="s">
        <v>27</v>
      </c>
      <c r="F56" s="109">
        <v>149</v>
      </c>
      <c r="G56" s="109">
        <v>39</v>
      </c>
      <c r="H56" s="109">
        <v>177</v>
      </c>
      <c r="I56" s="109">
        <v>221</v>
      </c>
      <c r="J56" s="109">
        <v>108</v>
      </c>
      <c r="K56" s="109">
        <v>110</v>
      </c>
      <c r="L56" s="109">
        <v>101</v>
      </c>
      <c r="M56" s="109">
        <v>0</v>
      </c>
      <c r="N56" s="109">
        <v>0</v>
      </c>
      <c r="O56" s="109">
        <v>0</v>
      </c>
      <c r="P56" s="109">
        <f t="shared" si="1"/>
        <v>905</v>
      </c>
    </row>
    <row r="57" spans="1:16" x14ac:dyDescent="0.3">
      <c r="A57" s="140">
        <v>45587</v>
      </c>
      <c r="B57" s="130" t="s">
        <v>32</v>
      </c>
      <c r="C57" s="125">
        <v>4</v>
      </c>
      <c r="D57" s="61">
        <v>1</v>
      </c>
      <c r="E57" s="137" t="s">
        <v>28</v>
      </c>
      <c r="F57" s="109">
        <v>200</v>
      </c>
      <c r="G57" s="109">
        <v>170</v>
      </c>
      <c r="H57" s="109">
        <v>220</v>
      </c>
      <c r="I57" s="109">
        <v>160</v>
      </c>
      <c r="J57" s="109">
        <v>90</v>
      </c>
      <c r="K57" s="109">
        <v>110</v>
      </c>
      <c r="L57" s="109">
        <v>200</v>
      </c>
      <c r="M57" s="109">
        <v>0</v>
      </c>
      <c r="N57" s="109">
        <v>0</v>
      </c>
      <c r="O57" s="109">
        <v>0</v>
      </c>
      <c r="P57" s="109">
        <f t="shared" si="1"/>
        <v>1150</v>
      </c>
    </row>
    <row r="58" spans="1:16" x14ac:dyDescent="0.3">
      <c r="A58" s="140">
        <v>45587</v>
      </c>
      <c r="B58" s="130" t="s">
        <v>32</v>
      </c>
      <c r="C58" s="125">
        <v>4</v>
      </c>
      <c r="D58" s="61">
        <v>1</v>
      </c>
      <c r="E58" s="138" t="s">
        <v>29</v>
      </c>
      <c r="F58" s="109">
        <v>331</v>
      </c>
      <c r="G58" s="109">
        <v>32</v>
      </c>
      <c r="H58" s="109">
        <v>287</v>
      </c>
      <c r="I58" s="109">
        <v>424</v>
      </c>
      <c r="J58" s="109">
        <v>383</v>
      </c>
      <c r="K58" s="109">
        <v>191</v>
      </c>
      <c r="L58" s="109">
        <v>270</v>
      </c>
      <c r="M58" s="109">
        <v>0</v>
      </c>
      <c r="N58" s="109">
        <v>0</v>
      </c>
      <c r="O58" s="109">
        <v>0</v>
      </c>
      <c r="P58" s="109">
        <f t="shared" si="1"/>
        <v>1918</v>
      </c>
    </row>
    <row r="59" spans="1:16" x14ac:dyDescent="0.3">
      <c r="A59" s="140">
        <v>45587</v>
      </c>
      <c r="B59" s="130" t="s">
        <v>32</v>
      </c>
      <c r="C59" s="125">
        <v>4</v>
      </c>
      <c r="D59" s="61">
        <v>1</v>
      </c>
      <c r="E59" s="138" t="s">
        <v>30</v>
      </c>
      <c r="F59" s="109">
        <v>92</v>
      </c>
      <c r="G59" s="109">
        <v>157</v>
      </c>
      <c r="H59" s="109">
        <v>54</v>
      </c>
      <c r="I59" s="109">
        <v>51</v>
      </c>
      <c r="J59" s="109">
        <v>24</v>
      </c>
      <c r="K59" s="109">
        <v>105</v>
      </c>
      <c r="L59" s="109">
        <v>34</v>
      </c>
      <c r="M59" s="109">
        <v>0</v>
      </c>
      <c r="N59" s="109">
        <v>0</v>
      </c>
      <c r="O59" s="109">
        <v>0</v>
      </c>
      <c r="P59" s="109">
        <f t="shared" si="1"/>
        <v>517</v>
      </c>
    </row>
    <row r="60" spans="1:16" ht="16.95" customHeight="1" x14ac:dyDescent="0.3">
      <c r="A60" s="31">
        <v>45597</v>
      </c>
      <c r="B60" s="32" t="s">
        <v>34</v>
      </c>
      <c r="C60" s="33">
        <v>1</v>
      </c>
      <c r="D60" s="35">
        <v>1</v>
      </c>
      <c r="E60" s="34" t="s">
        <v>21</v>
      </c>
      <c r="F60" s="36">
        <v>490</v>
      </c>
      <c r="G60" s="122">
        <v>20</v>
      </c>
      <c r="H60" s="122">
        <v>207</v>
      </c>
      <c r="I60" s="122">
        <v>20</v>
      </c>
      <c r="J60" s="122">
        <v>70</v>
      </c>
      <c r="K60" s="122">
        <v>40</v>
      </c>
      <c r="L60" s="122">
        <v>85</v>
      </c>
      <c r="M60" s="122">
        <v>0</v>
      </c>
      <c r="N60" s="122">
        <v>0</v>
      </c>
      <c r="O60" s="122">
        <v>0</v>
      </c>
      <c r="P60" s="36">
        <f t="shared" si="1"/>
        <v>932</v>
      </c>
    </row>
    <row r="61" spans="1:16" x14ac:dyDescent="0.3">
      <c r="A61" s="31">
        <v>45597</v>
      </c>
      <c r="B61" s="32" t="s">
        <v>34</v>
      </c>
      <c r="C61" s="33">
        <v>1</v>
      </c>
      <c r="D61" s="35">
        <v>1</v>
      </c>
      <c r="E61" s="34" t="s">
        <v>22</v>
      </c>
      <c r="F61" s="36">
        <v>85</v>
      </c>
      <c r="G61" s="122">
        <v>0</v>
      </c>
      <c r="H61" s="122">
        <v>20</v>
      </c>
      <c r="I61" s="122">
        <v>325</v>
      </c>
      <c r="J61" s="122">
        <v>0</v>
      </c>
      <c r="K61" s="122">
        <v>40</v>
      </c>
      <c r="L61" s="122">
        <v>183</v>
      </c>
      <c r="M61" s="122">
        <v>0</v>
      </c>
      <c r="N61" s="122">
        <v>0</v>
      </c>
      <c r="O61" s="122">
        <v>0</v>
      </c>
      <c r="P61" s="36">
        <f t="shared" si="1"/>
        <v>653</v>
      </c>
    </row>
    <row r="62" spans="1:16" x14ac:dyDescent="0.3">
      <c r="A62" s="31">
        <v>45597</v>
      </c>
      <c r="B62" s="32" t="s">
        <v>34</v>
      </c>
      <c r="C62" s="33">
        <v>1</v>
      </c>
      <c r="D62" s="35">
        <v>1</v>
      </c>
      <c r="E62" s="34" t="s">
        <v>23</v>
      </c>
      <c r="F62" s="36">
        <f>66+37+45+46+55+60+15</f>
        <v>324</v>
      </c>
      <c r="G62" s="122">
        <f>71+30+60</f>
        <v>161</v>
      </c>
      <c r="H62" s="122">
        <f>50</f>
        <v>50</v>
      </c>
      <c r="I62" s="122">
        <f>104+40+91+40+40+47+140</f>
        <v>502</v>
      </c>
      <c r="J62" s="122">
        <v>0</v>
      </c>
      <c r="K62" s="122">
        <f>54+55+38+43+62</f>
        <v>252</v>
      </c>
      <c r="L62" s="122">
        <f>70+62+75+45</f>
        <v>252</v>
      </c>
      <c r="M62" s="122">
        <v>0</v>
      </c>
      <c r="N62" s="122">
        <v>0</v>
      </c>
      <c r="O62" s="122">
        <v>0</v>
      </c>
      <c r="P62" s="36">
        <f t="shared" si="1"/>
        <v>1541</v>
      </c>
    </row>
    <row r="63" spans="1:16" x14ac:dyDescent="0.3">
      <c r="A63" s="31">
        <v>45597</v>
      </c>
      <c r="B63" s="32" t="s">
        <v>34</v>
      </c>
      <c r="C63" s="33">
        <v>1</v>
      </c>
      <c r="D63" s="35">
        <v>1</v>
      </c>
      <c r="E63" s="34" t="s">
        <v>24</v>
      </c>
      <c r="F63" s="36">
        <v>175</v>
      </c>
      <c r="G63" s="122">
        <v>0</v>
      </c>
      <c r="H63" s="122">
        <v>80</v>
      </c>
      <c r="I63" s="122">
        <v>640</v>
      </c>
      <c r="J63" s="122">
        <v>80</v>
      </c>
      <c r="K63" s="122">
        <v>80</v>
      </c>
      <c r="L63" s="122">
        <v>160</v>
      </c>
      <c r="M63" s="122">
        <v>0</v>
      </c>
      <c r="N63" s="122">
        <v>0</v>
      </c>
      <c r="O63" s="122">
        <v>0</v>
      </c>
      <c r="P63" s="36">
        <f t="shared" si="1"/>
        <v>1215</v>
      </c>
    </row>
    <row r="64" spans="1:16" x14ac:dyDescent="0.3">
      <c r="A64" s="31">
        <v>45597</v>
      </c>
      <c r="B64" s="32" t="s">
        <v>34</v>
      </c>
      <c r="C64" s="33">
        <v>1</v>
      </c>
      <c r="D64" s="35">
        <v>1</v>
      </c>
      <c r="E64" s="34" t="s">
        <v>25</v>
      </c>
      <c r="F64" s="36">
        <v>390</v>
      </c>
      <c r="G64" s="122">
        <v>112</v>
      </c>
      <c r="H64" s="122">
        <v>244</v>
      </c>
      <c r="I64" s="122">
        <f>244+125</f>
        <v>369</v>
      </c>
      <c r="J64" s="122">
        <v>243</v>
      </c>
      <c r="K64" s="122">
        <v>203</v>
      </c>
      <c r="L64" s="122">
        <v>204</v>
      </c>
      <c r="M64" s="122">
        <v>0</v>
      </c>
      <c r="N64" s="122">
        <v>0</v>
      </c>
      <c r="O64" s="122">
        <v>0</v>
      </c>
      <c r="P64" s="36">
        <f t="shared" si="1"/>
        <v>1765</v>
      </c>
    </row>
    <row r="65" spans="1:16" x14ac:dyDescent="0.3">
      <c r="A65" s="31">
        <v>45597</v>
      </c>
      <c r="B65" s="32" t="s">
        <v>34</v>
      </c>
      <c r="C65" s="33">
        <v>1</v>
      </c>
      <c r="D65" s="35">
        <v>1</v>
      </c>
      <c r="E65" s="34" t="s">
        <v>26</v>
      </c>
      <c r="F65" s="36">
        <v>156</v>
      </c>
      <c r="G65" s="36">
        <v>0</v>
      </c>
      <c r="H65" s="36">
        <v>88</v>
      </c>
      <c r="I65" s="36">
        <v>162</v>
      </c>
      <c r="J65" s="36">
        <v>53</v>
      </c>
      <c r="K65" s="36">
        <v>165</v>
      </c>
      <c r="L65" s="36">
        <v>35</v>
      </c>
      <c r="M65" s="36">
        <v>0</v>
      </c>
      <c r="N65" s="36">
        <v>0</v>
      </c>
      <c r="O65" s="36">
        <v>0</v>
      </c>
      <c r="P65" s="36">
        <f t="shared" si="1"/>
        <v>659</v>
      </c>
    </row>
    <row r="66" spans="1:16" x14ac:dyDescent="0.3">
      <c r="A66" s="31">
        <v>45597</v>
      </c>
      <c r="B66" s="32" t="s">
        <v>34</v>
      </c>
      <c r="C66" s="33">
        <v>1</v>
      </c>
      <c r="D66" s="35">
        <v>1</v>
      </c>
      <c r="E66" s="34" t="s">
        <v>27</v>
      </c>
      <c r="F66" s="36">
        <f>35+24+37+20+28+32+42</f>
        <v>218</v>
      </c>
      <c r="G66" s="36">
        <f>27</f>
        <v>27</v>
      </c>
      <c r="H66" s="36">
        <f>24+14+10+25</f>
        <v>73</v>
      </c>
      <c r="I66" s="36">
        <f>25+44+65+47+52+72+94</f>
        <v>399</v>
      </c>
      <c r="J66" s="36">
        <f>45+15</f>
        <v>60</v>
      </c>
      <c r="K66" s="36">
        <f>40+15+17+10+25</f>
        <v>107</v>
      </c>
      <c r="L66" s="36">
        <f>24+32+15+10</f>
        <v>81</v>
      </c>
      <c r="M66" s="36">
        <v>0</v>
      </c>
      <c r="N66" s="36">
        <v>0</v>
      </c>
      <c r="O66" s="36">
        <v>0</v>
      </c>
      <c r="P66" s="36">
        <f t="shared" si="1"/>
        <v>965</v>
      </c>
    </row>
    <row r="67" spans="1:16" x14ac:dyDescent="0.3">
      <c r="A67" s="31">
        <v>45597</v>
      </c>
      <c r="B67" s="32" t="s">
        <v>34</v>
      </c>
      <c r="C67" s="33">
        <v>1</v>
      </c>
      <c r="D67" s="35">
        <v>1</v>
      </c>
      <c r="E67" s="34" t="s">
        <v>28</v>
      </c>
      <c r="F67" s="36">
        <v>530</v>
      </c>
      <c r="G67" s="36">
        <v>420</v>
      </c>
      <c r="H67" s="36">
        <v>400</v>
      </c>
      <c r="I67" s="36">
        <v>200</v>
      </c>
      <c r="J67" s="36">
        <v>110</v>
      </c>
      <c r="K67" s="36">
        <v>300</v>
      </c>
      <c r="L67" s="36">
        <v>300</v>
      </c>
      <c r="M67" s="36">
        <v>0</v>
      </c>
      <c r="N67" s="36">
        <v>0</v>
      </c>
      <c r="O67" s="36">
        <v>0</v>
      </c>
      <c r="P67" s="36">
        <f t="shared" ref="P67:P130" si="2">SUM(F67:O67)</f>
        <v>2260</v>
      </c>
    </row>
    <row r="68" spans="1:16" x14ac:dyDescent="0.3">
      <c r="A68" s="31">
        <v>45597</v>
      </c>
      <c r="B68" s="32" t="s">
        <v>34</v>
      </c>
      <c r="C68" s="33">
        <v>1</v>
      </c>
      <c r="D68" s="35">
        <v>1</v>
      </c>
      <c r="E68" s="37" t="s">
        <v>29</v>
      </c>
      <c r="F68" s="36">
        <f>310+130</f>
        <v>440</v>
      </c>
      <c r="G68" s="36">
        <f>37+40</f>
        <v>77</v>
      </c>
      <c r="H68" s="36">
        <f>347+150</f>
        <v>497</v>
      </c>
      <c r="I68" s="36">
        <f>415+150</f>
        <v>565</v>
      </c>
      <c r="J68" s="36">
        <f>420+20</f>
        <v>440</v>
      </c>
      <c r="K68" s="36">
        <f>250+46</f>
        <v>296</v>
      </c>
      <c r="L68" s="36">
        <f>140+85</f>
        <v>225</v>
      </c>
      <c r="M68" s="36">
        <v>0</v>
      </c>
      <c r="N68" s="36">
        <v>0</v>
      </c>
      <c r="O68" s="36">
        <v>0</v>
      </c>
      <c r="P68" s="36">
        <f t="shared" si="2"/>
        <v>2540</v>
      </c>
    </row>
    <row r="69" spans="1:16" x14ac:dyDescent="0.3">
      <c r="A69" s="31">
        <v>45597</v>
      </c>
      <c r="B69" s="32" t="s">
        <v>34</v>
      </c>
      <c r="C69" s="33">
        <v>1</v>
      </c>
      <c r="D69" s="35">
        <v>1</v>
      </c>
      <c r="E69" s="37" t="s">
        <v>30</v>
      </c>
      <c r="F69" s="36">
        <v>54</v>
      </c>
      <c r="G69" s="36">
        <v>0</v>
      </c>
      <c r="H69" s="36">
        <v>67</v>
      </c>
      <c r="I69" s="36">
        <v>21</v>
      </c>
      <c r="J69" s="36">
        <v>74</v>
      </c>
      <c r="K69" s="36">
        <v>41</v>
      </c>
      <c r="L69" s="36">
        <v>50</v>
      </c>
      <c r="M69" s="36">
        <v>0</v>
      </c>
      <c r="N69" s="36">
        <v>0</v>
      </c>
      <c r="O69" s="36">
        <v>0</v>
      </c>
      <c r="P69" s="36">
        <f t="shared" si="2"/>
        <v>307</v>
      </c>
    </row>
    <row r="70" spans="1:16" x14ac:dyDescent="0.3">
      <c r="A70" s="111">
        <v>45604</v>
      </c>
      <c r="B70" s="112" t="s">
        <v>34</v>
      </c>
      <c r="C70" s="95">
        <v>2</v>
      </c>
      <c r="D70" s="94">
        <v>1</v>
      </c>
      <c r="E70" s="113" t="s">
        <v>21</v>
      </c>
      <c r="F70" s="96">
        <v>470</v>
      </c>
      <c r="G70" s="96">
        <v>20</v>
      </c>
      <c r="H70" s="96">
        <v>110</v>
      </c>
      <c r="I70" s="96">
        <v>130</v>
      </c>
      <c r="J70" s="96">
        <v>70</v>
      </c>
      <c r="K70" s="96">
        <v>110</v>
      </c>
      <c r="L70" s="96">
        <v>120</v>
      </c>
      <c r="M70" s="96">
        <v>0</v>
      </c>
      <c r="N70" s="96">
        <v>0</v>
      </c>
      <c r="O70" s="96">
        <v>0</v>
      </c>
      <c r="P70" s="96">
        <f t="shared" si="2"/>
        <v>1030</v>
      </c>
    </row>
    <row r="71" spans="1:16" x14ac:dyDescent="0.3">
      <c r="A71" s="111">
        <v>45604</v>
      </c>
      <c r="B71" s="112" t="s">
        <v>34</v>
      </c>
      <c r="C71" s="95">
        <v>2</v>
      </c>
      <c r="D71" s="94">
        <v>1</v>
      </c>
      <c r="E71" s="113" t="s">
        <v>22</v>
      </c>
      <c r="F71" s="96">
        <v>103</v>
      </c>
      <c r="G71" s="96">
        <v>0</v>
      </c>
      <c r="H71" s="96">
        <v>0</v>
      </c>
      <c r="I71" s="96">
        <v>582</v>
      </c>
      <c r="J71" s="96">
        <v>340</v>
      </c>
      <c r="K71" s="96">
        <v>140</v>
      </c>
      <c r="L71" s="96">
        <v>265</v>
      </c>
      <c r="M71" s="96">
        <v>0</v>
      </c>
      <c r="N71" s="96">
        <v>0</v>
      </c>
      <c r="O71" s="96">
        <v>0</v>
      </c>
      <c r="P71" s="96">
        <f t="shared" si="2"/>
        <v>1430</v>
      </c>
    </row>
    <row r="72" spans="1:16" x14ac:dyDescent="0.3">
      <c r="A72" s="111">
        <v>45604</v>
      </c>
      <c r="B72" s="112" t="s">
        <v>34</v>
      </c>
      <c r="C72" s="95">
        <v>2</v>
      </c>
      <c r="D72" s="94">
        <v>0</v>
      </c>
      <c r="E72" s="113" t="s">
        <v>23</v>
      </c>
      <c r="F72" s="96">
        <v>203</v>
      </c>
      <c r="G72" s="96">
        <v>158</v>
      </c>
      <c r="H72" s="96">
        <v>172</v>
      </c>
      <c r="I72" s="96">
        <v>297</v>
      </c>
      <c r="J72" s="96">
        <v>121</v>
      </c>
      <c r="K72" s="96">
        <v>256</v>
      </c>
      <c r="L72" s="96">
        <v>324</v>
      </c>
      <c r="M72" s="96">
        <v>0</v>
      </c>
      <c r="N72" s="96">
        <v>0</v>
      </c>
      <c r="O72" s="96">
        <v>0</v>
      </c>
      <c r="P72" s="96">
        <f t="shared" si="2"/>
        <v>1531</v>
      </c>
    </row>
    <row r="73" spans="1:16" x14ac:dyDescent="0.3">
      <c r="A73" s="111">
        <v>45604</v>
      </c>
      <c r="B73" s="112" t="s">
        <v>34</v>
      </c>
      <c r="C73" s="95">
        <v>2</v>
      </c>
      <c r="D73" s="94">
        <v>1</v>
      </c>
      <c r="E73" s="113" t="s">
        <v>24</v>
      </c>
      <c r="F73" s="96">
        <v>200</v>
      </c>
      <c r="G73" s="96">
        <v>0</v>
      </c>
      <c r="H73" s="96">
        <v>50</v>
      </c>
      <c r="I73" s="96">
        <v>310</v>
      </c>
      <c r="J73" s="96">
        <v>30</v>
      </c>
      <c r="K73" s="96">
        <v>30</v>
      </c>
      <c r="L73" s="96">
        <v>70</v>
      </c>
      <c r="M73" s="96">
        <v>0</v>
      </c>
      <c r="N73" s="96">
        <v>0</v>
      </c>
      <c r="O73" s="96">
        <v>0</v>
      </c>
      <c r="P73" s="96">
        <f t="shared" si="2"/>
        <v>690</v>
      </c>
    </row>
    <row r="74" spans="1:16" x14ac:dyDescent="0.3">
      <c r="A74" s="111">
        <v>45604</v>
      </c>
      <c r="B74" s="112" t="s">
        <v>34</v>
      </c>
      <c r="C74" s="95">
        <v>2</v>
      </c>
      <c r="D74" s="94">
        <v>1</v>
      </c>
      <c r="E74" s="113" t="s">
        <v>25</v>
      </c>
      <c r="F74" s="96">
        <v>140</v>
      </c>
      <c r="G74" s="96">
        <v>0</v>
      </c>
      <c r="H74" s="96">
        <v>91</v>
      </c>
      <c r="I74" s="96">
        <v>125</v>
      </c>
      <c r="J74" s="96">
        <v>98</v>
      </c>
      <c r="K74" s="96">
        <v>85</v>
      </c>
      <c r="L74" s="96">
        <v>48</v>
      </c>
      <c r="M74" s="96">
        <v>0</v>
      </c>
      <c r="N74" s="96">
        <v>0</v>
      </c>
      <c r="O74" s="96">
        <v>0</v>
      </c>
      <c r="P74" s="96">
        <f t="shared" si="2"/>
        <v>587</v>
      </c>
    </row>
    <row r="75" spans="1:16" x14ac:dyDescent="0.3">
      <c r="A75" s="111">
        <v>45604</v>
      </c>
      <c r="B75" s="112" t="s">
        <v>34</v>
      </c>
      <c r="C75" s="95">
        <v>2</v>
      </c>
      <c r="D75" s="94">
        <v>0</v>
      </c>
      <c r="E75" s="113" t="s">
        <v>26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f t="shared" si="2"/>
        <v>0</v>
      </c>
    </row>
    <row r="76" spans="1:16" x14ac:dyDescent="0.3">
      <c r="A76" s="111">
        <v>45604</v>
      </c>
      <c r="B76" s="112" t="s">
        <v>34</v>
      </c>
      <c r="C76" s="95">
        <v>2</v>
      </c>
      <c r="D76" s="94">
        <v>1</v>
      </c>
      <c r="E76" s="113" t="s">
        <v>27</v>
      </c>
      <c r="F76" s="96">
        <v>231</v>
      </c>
      <c r="G76" s="96">
        <v>32</v>
      </c>
      <c r="H76" s="96">
        <v>46</v>
      </c>
      <c r="I76" s="96">
        <v>276</v>
      </c>
      <c r="J76" s="96">
        <v>101</v>
      </c>
      <c r="K76" s="96">
        <v>40</v>
      </c>
      <c r="L76" s="96">
        <v>70</v>
      </c>
      <c r="M76" s="96">
        <v>0</v>
      </c>
      <c r="N76" s="96">
        <v>0</v>
      </c>
      <c r="O76" s="96">
        <v>0</v>
      </c>
      <c r="P76" s="96">
        <f t="shared" si="2"/>
        <v>796</v>
      </c>
    </row>
    <row r="77" spans="1:16" x14ac:dyDescent="0.3">
      <c r="A77" s="111">
        <v>45604</v>
      </c>
      <c r="B77" s="112" t="s">
        <v>34</v>
      </c>
      <c r="C77" s="95">
        <v>2</v>
      </c>
      <c r="D77" s="94">
        <v>1</v>
      </c>
      <c r="E77" s="113" t="s">
        <v>28</v>
      </c>
      <c r="F77" s="96">
        <v>400</v>
      </c>
      <c r="G77" s="96">
        <v>300</v>
      </c>
      <c r="H77" s="96">
        <v>400</v>
      </c>
      <c r="I77" s="96">
        <v>370</v>
      </c>
      <c r="J77" s="96">
        <v>100</v>
      </c>
      <c r="K77" s="96">
        <v>260</v>
      </c>
      <c r="L77" s="96">
        <v>300</v>
      </c>
      <c r="M77" s="96">
        <v>0</v>
      </c>
      <c r="N77" s="96">
        <v>0</v>
      </c>
      <c r="O77" s="96">
        <v>0</v>
      </c>
      <c r="P77" s="96">
        <f t="shared" si="2"/>
        <v>2130</v>
      </c>
    </row>
    <row r="78" spans="1:16" x14ac:dyDescent="0.3">
      <c r="A78" s="111">
        <v>45604</v>
      </c>
      <c r="B78" s="112" t="s">
        <v>34</v>
      </c>
      <c r="C78" s="95">
        <v>2</v>
      </c>
      <c r="D78" s="94">
        <v>1</v>
      </c>
      <c r="E78" s="114" t="s">
        <v>29</v>
      </c>
      <c r="F78" s="96">
        <v>130</v>
      </c>
      <c r="G78" s="96">
        <v>0</v>
      </c>
      <c r="H78" s="96">
        <v>0</v>
      </c>
      <c r="I78" s="96">
        <v>40</v>
      </c>
      <c r="J78" s="96">
        <v>0</v>
      </c>
      <c r="K78" s="96">
        <v>40</v>
      </c>
      <c r="L78" s="96">
        <v>0</v>
      </c>
      <c r="M78" s="96">
        <v>0</v>
      </c>
      <c r="N78" s="96">
        <v>0</v>
      </c>
      <c r="O78" s="96">
        <v>0</v>
      </c>
      <c r="P78" s="96">
        <f t="shared" si="2"/>
        <v>210</v>
      </c>
    </row>
    <row r="79" spans="1:16" x14ac:dyDescent="0.3">
      <c r="A79" s="111">
        <v>45604</v>
      </c>
      <c r="B79" s="112" t="s">
        <v>34</v>
      </c>
      <c r="C79" s="95">
        <v>2</v>
      </c>
      <c r="D79" s="94">
        <v>1</v>
      </c>
      <c r="E79" s="114" t="s">
        <v>30</v>
      </c>
      <c r="F79" s="96">
        <v>124</v>
      </c>
      <c r="G79" s="96">
        <v>66</v>
      </c>
      <c r="H79" s="96">
        <v>36</v>
      </c>
      <c r="I79" s="96">
        <v>139</v>
      </c>
      <c r="J79" s="96">
        <v>12</v>
      </c>
      <c r="K79" s="96">
        <v>62</v>
      </c>
      <c r="L79" s="96">
        <v>47</v>
      </c>
      <c r="M79" s="96">
        <v>0</v>
      </c>
      <c r="N79" s="96">
        <v>0</v>
      </c>
      <c r="O79" s="96">
        <v>0</v>
      </c>
      <c r="P79" s="96">
        <f t="shared" si="2"/>
        <v>486</v>
      </c>
    </row>
    <row r="80" spans="1:16" x14ac:dyDescent="0.3">
      <c r="A80" s="115">
        <v>45611</v>
      </c>
      <c r="B80" s="116" t="s">
        <v>34</v>
      </c>
      <c r="C80" s="117">
        <v>3</v>
      </c>
      <c r="D80" s="118">
        <v>1</v>
      </c>
      <c r="E80" s="119" t="s">
        <v>21</v>
      </c>
      <c r="F80" s="120">
        <v>320</v>
      </c>
      <c r="G80" s="120">
        <v>20</v>
      </c>
      <c r="H80" s="120">
        <v>110</v>
      </c>
      <c r="I80" s="120">
        <v>125</v>
      </c>
      <c r="J80" s="120">
        <v>280</v>
      </c>
      <c r="K80" s="120">
        <v>298</v>
      </c>
      <c r="L80" s="120">
        <v>70</v>
      </c>
      <c r="M80" s="120">
        <v>0</v>
      </c>
      <c r="N80" s="120">
        <v>0</v>
      </c>
      <c r="O80" s="120">
        <v>0</v>
      </c>
      <c r="P80" s="120">
        <f t="shared" si="2"/>
        <v>1223</v>
      </c>
    </row>
    <row r="81" spans="1:16" x14ac:dyDescent="0.3">
      <c r="A81" s="115">
        <v>45611</v>
      </c>
      <c r="B81" s="116" t="s">
        <v>34</v>
      </c>
      <c r="C81" s="117">
        <v>3</v>
      </c>
      <c r="D81" s="118">
        <v>1</v>
      </c>
      <c r="E81" s="119" t="s">
        <v>22</v>
      </c>
      <c r="F81" s="120">
        <v>55</v>
      </c>
      <c r="G81" s="120">
        <v>0</v>
      </c>
      <c r="H81" s="120">
        <v>50</v>
      </c>
      <c r="I81" s="120">
        <v>285</v>
      </c>
      <c r="J81" s="120">
        <v>100</v>
      </c>
      <c r="K81" s="120">
        <v>100</v>
      </c>
      <c r="L81" s="120">
        <v>172</v>
      </c>
      <c r="M81" s="120">
        <v>0</v>
      </c>
      <c r="N81" s="120">
        <v>0</v>
      </c>
      <c r="O81" s="120">
        <v>0</v>
      </c>
      <c r="P81" s="120">
        <f t="shared" si="2"/>
        <v>762</v>
      </c>
    </row>
    <row r="82" spans="1:16" x14ac:dyDescent="0.3">
      <c r="A82" s="115">
        <v>45611</v>
      </c>
      <c r="B82" s="116" t="s">
        <v>34</v>
      </c>
      <c r="C82" s="117">
        <v>3</v>
      </c>
      <c r="D82" s="118">
        <v>1</v>
      </c>
      <c r="E82" s="119" t="s">
        <v>23</v>
      </c>
      <c r="F82" s="120">
        <v>213</v>
      </c>
      <c r="G82" s="120">
        <v>198</v>
      </c>
      <c r="H82" s="120">
        <v>171</v>
      </c>
      <c r="I82" s="120">
        <v>347</v>
      </c>
      <c r="J82" s="120">
        <v>121</v>
      </c>
      <c r="K82" s="120">
        <v>236</v>
      </c>
      <c r="L82" s="120">
        <v>357</v>
      </c>
      <c r="M82" s="120">
        <v>0</v>
      </c>
      <c r="N82" s="120">
        <v>0</v>
      </c>
      <c r="O82" s="120">
        <v>0</v>
      </c>
      <c r="P82" s="120">
        <f t="shared" si="2"/>
        <v>1643</v>
      </c>
    </row>
    <row r="83" spans="1:16" x14ac:dyDescent="0.3">
      <c r="A83" s="115">
        <v>45611</v>
      </c>
      <c r="B83" s="116" t="s">
        <v>34</v>
      </c>
      <c r="C83" s="117">
        <v>3</v>
      </c>
      <c r="D83" s="118">
        <v>1</v>
      </c>
      <c r="E83" s="119" t="s">
        <v>24</v>
      </c>
      <c r="F83" s="120">
        <v>350</v>
      </c>
      <c r="G83" s="120">
        <v>0</v>
      </c>
      <c r="H83" s="120">
        <v>80</v>
      </c>
      <c r="I83" s="120">
        <v>240</v>
      </c>
      <c r="J83" s="120">
        <v>210</v>
      </c>
      <c r="K83" s="120">
        <v>80</v>
      </c>
      <c r="L83" s="120">
        <v>0</v>
      </c>
      <c r="M83" s="120">
        <v>0</v>
      </c>
      <c r="N83" s="120">
        <v>0</v>
      </c>
      <c r="O83" s="120">
        <v>0</v>
      </c>
      <c r="P83" s="120">
        <f t="shared" si="2"/>
        <v>960</v>
      </c>
    </row>
    <row r="84" spans="1:16" x14ac:dyDescent="0.3">
      <c r="A84" s="115">
        <v>45611</v>
      </c>
      <c r="B84" s="116" t="s">
        <v>34</v>
      </c>
      <c r="C84" s="117">
        <v>3</v>
      </c>
      <c r="D84" s="118">
        <v>1</v>
      </c>
      <c r="E84" s="119" t="s">
        <v>25</v>
      </c>
      <c r="F84" s="120">
        <v>276</v>
      </c>
      <c r="G84" s="120">
        <v>89</v>
      </c>
      <c r="H84" s="120">
        <v>141</v>
      </c>
      <c r="I84" s="120">
        <v>255</v>
      </c>
      <c r="J84" s="120">
        <v>216</v>
      </c>
      <c r="K84" s="120">
        <v>137</v>
      </c>
      <c r="L84" s="120">
        <v>132</v>
      </c>
      <c r="M84" s="120">
        <v>0</v>
      </c>
      <c r="N84" s="120">
        <v>0</v>
      </c>
      <c r="O84" s="120">
        <v>0</v>
      </c>
      <c r="P84" s="120">
        <f t="shared" si="2"/>
        <v>1246</v>
      </c>
    </row>
    <row r="85" spans="1:16" x14ac:dyDescent="0.3">
      <c r="A85" s="115">
        <v>45611</v>
      </c>
      <c r="B85" s="116" t="s">
        <v>34</v>
      </c>
      <c r="C85" s="117">
        <v>3</v>
      </c>
      <c r="D85" s="118">
        <v>0</v>
      </c>
      <c r="E85" s="119" t="s">
        <v>26</v>
      </c>
      <c r="F85" s="120">
        <v>0</v>
      </c>
      <c r="G85" s="120">
        <v>0</v>
      </c>
      <c r="H85" s="120">
        <v>0</v>
      </c>
      <c r="I85" s="120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f t="shared" si="2"/>
        <v>0</v>
      </c>
    </row>
    <row r="86" spans="1:16" x14ac:dyDescent="0.3">
      <c r="A86" s="115">
        <v>45611</v>
      </c>
      <c r="B86" s="116" t="s">
        <v>34</v>
      </c>
      <c r="C86" s="117">
        <v>3</v>
      </c>
      <c r="D86" s="118">
        <v>1</v>
      </c>
      <c r="E86" s="119" t="s">
        <v>27</v>
      </c>
      <c r="F86" s="120">
        <v>175</v>
      </c>
      <c r="G86" s="120">
        <v>0</v>
      </c>
      <c r="H86" s="120">
        <v>0</v>
      </c>
      <c r="I86" s="120">
        <v>260</v>
      </c>
      <c r="J86" s="120">
        <v>100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f t="shared" si="2"/>
        <v>535</v>
      </c>
    </row>
    <row r="87" spans="1:16" x14ac:dyDescent="0.3">
      <c r="A87" s="115">
        <v>45611</v>
      </c>
      <c r="B87" s="116" t="s">
        <v>34</v>
      </c>
      <c r="C87" s="117">
        <v>3</v>
      </c>
      <c r="D87" s="118">
        <v>1</v>
      </c>
      <c r="E87" s="119" t="s">
        <v>28</v>
      </c>
      <c r="F87" s="120">
        <v>700</v>
      </c>
      <c r="G87" s="120">
        <v>200</v>
      </c>
      <c r="H87" s="120">
        <v>100</v>
      </c>
      <c r="I87" s="120">
        <v>540</v>
      </c>
      <c r="J87" s="120">
        <v>180</v>
      </c>
      <c r="K87" s="120">
        <v>360</v>
      </c>
      <c r="L87" s="120">
        <v>480</v>
      </c>
      <c r="M87" s="120">
        <v>0</v>
      </c>
      <c r="N87" s="120">
        <v>0</v>
      </c>
      <c r="O87" s="120">
        <v>0</v>
      </c>
      <c r="P87" s="120">
        <f t="shared" si="2"/>
        <v>2560</v>
      </c>
    </row>
    <row r="88" spans="1:16" x14ac:dyDescent="0.3">
      <c r="A88" s="115">
        <v>45611</v>
      </c>
      <c r="B88" s="116" t="s">
        <v>34</v>
      </c>
      <c r="C88" s="117">
        <v>3</v>
      </c>
      <c r="D88" s="118">
        <v>1</v>
      </c>
      <c r="E88" s="121" t="s">
        <v>29</v>
      </c>
      <c r="F88" s="120">
        <v>286</v>
      </c>
      <c r="G88" s="120">
        <v>0</v>
      </c>
      <c r="H88" s="120">
        <v>0</v>
      </c>
      <c r="I88" s="120">
        <v>160</v>
      </c>
      <c r="J88" s="120">
        <v>0</v>
      </c>
      <c r="K88" s="120">
        <v>278</v>
      </c>
      <c r="L88" s="120">
        <v>0</v>
      </c>
      <c r="M88" s="120">
        <v>0</v>
      </c>
      <c r="N88" s="120">
        <v>0</v>
      </c>
      <c r="O88" s="120">
        <v>0</v>
      </c>
      <c r="P88" s="120">
        <f t="shared" si="2"/>
        <v>724</v>
      </c>
    </row>
    <row r="89" spans="1:16" x14ac:dyDescent="0.3">
      <c r="A89" s="115">
        <v>45611</v>
      </c>
      <c r="B89" s="116" t="s">
        <v>34</v>
      </c>
      <c r="C89" s="117">
        <v>3</v>
      </c>
      <c r="D89" s="118">
        <v>1</v>
      </c>
      <c r="E89" s="121" t="s">
        <v>30</v>
      </c>
      <c r="F89" s="120">
        <v>170</v>
      </c>
      <c r="G89" s="120">
        <v>58</v>
      </c>
      <c r="H89" s="120">
        <v>14</v>
      </c>
      <c r="I89" s="120">
        <v>42</v>
      </c>
      <c r="J89" s="120">
        <v>0</v>
      </c>
      <c r="K89" s="120">
        <v>115</v>
      </c>
      <c r="L89" s="120">
        <v>53</v>
      </c>
      <c r="M89" s="120">
        <v>0</v>
      </c>
      <c r="N89" s="120">
        <v>0</v>
      </c>
      <c r="O89" s="120">
        <v>0</v>
      </c>
      <c r="P89" s="120">
        <f t="shared" si="2"/>
        <v>452</v>
      </c>
    </row>
    <row r="90" spans="1:16" x14ac:dyDescent="0.3">
      <c r="A90" s="29">
        <v>45618</v>
      </c>
      <c r="B90" s="18" t="s">
        <v>34</v>
      </c>
      <c r="C90" s="19">
        <v>4</v>
      </c>
      <c r="D90" s="21">
        <v>1</v>
      </c>
      <c r="E90" s="20" t="s">
        <v>21</v>
      </c>
      <c r="F90" s="22">
        <v>415</v>
      </c>
      <c r="G90" s="22">
        <v>20</v>
      </c>
      <c r="H90" s="22">
        <v>270</v>
      </c>
      <c r="I90" s="22">
        <v>100</v>
      </c>
      <c r="J90" s="22">
        <v>65</v>
      </c>
      <c r="K90" s="22">
        <v>578</v>
      </c>
      <c r="L90" s="22">
        <v>150</v>
      </c>
      <c r="M90" s="22">
        <v>0</v>
      </c>
      <c r="N90" s="22">
        <v>0</v>
      </c>
      <c r="O90" s="22">
        <v>0</v>
      </c>
      <c r="P90" s="22">
        <f t="shared" si="2"/>
        <v>1598</v>
      </c>
    </row>
    <row r="91" spans="1:16" x14ac:dyDescent="0.3">
      <c r="A91" s="29">
        <v>45618</v>
      </c>
      <c r="B91" s="18" t="s">
        <v>34</v>
      </c>
      <c r="C91" s="19">
        <v>4</v>
      </c>
      <c r="D91" s="21">
        <v>1</v>
      </c>
      <c r="E91" s="20" t="s">
        <v>22</v>
      </c>
      <c r="F91" s="22">
        <f>32+92</f>
        <v>124</v>
      </c>
      <c r="G91" s="22"/>
      <c r="H91" s="22">
        <v>0</v>
      </c>
      <c r="I91" s="22">
        <f>205+212</f>
        <v>417</v>
      </c>
      <c r="J91" s="22">
        <f>75+100</f>
        <v>175</v>
      </c>
      <c r="K91" s="22">
        <f>87+247</f>
        <v>334</v>
      </c>
      <c r="L91" s="22">
        <f>108+85</f>
        <v>193</v>
      </c>
      <c r="M91" s="22">
        <v>0</v>
      </c>
      <c r="N91" s="22">
        <v>0</v>
      </c>
      <c r="O91" s="22">
        <v>0</v>
      </c>
      <c r="P91" s="22">
        <f t="shared" si="2"/>
        <v>1243</v>
      </c>
    </row>
    <row r="92" spans="1:16" x14ac:dyDescent="0.3">
      <c r="A92" s="29">
        <v>45618</v>
      </c>
      <c r="B92" s="18" t="s">
        <v>34</v>
      </c>
      <c r="C92" s="19">
        <v>4</v>
      </c>
      <c r="D92" s="21">
        <v>1</v>
      </c>
      <c r="E92" s="20" t="s">
        <v>23</v>
      </c>
      <c r="F92" s="22">
        <v>189</v>
      </c>
      <c r="G92" s="22">
        <v>90</v>
      </c>
      <c r="H92" s="22">
        <v>70</v>
      </c>
      <c r="I92" s="22">
        <v>353</v>
      </c>
      <c r="J92" s="22">
        <v>57</v>
      </c>
      <c r="K92" s="22">
        <v>175</v>
      </c>
      <c r="L92" s="22">
        <v>273</v>
      </c>
      <c r="M92" s="22">
        <v>0</v>
      </c>
      <c r="N92" s="22">
        <v>0</v>
      </c>
      <c r="O92" s="22">
        <v>0</v>
      </c>
      <c r="P92" s="22">
        <f t="shared" si="2"/>
        <v>1207</v>
      </c>
    </row>
    <row r="93" spans="1:16" x14ac:dyDescent="0.3">
      <c r="A93" s="29">
        <v>45618</v>
      </c>
      <c r="B93" s="18" t="s">
        <v>34</v>
      </c>
      <c r="C93" s="19">
        <v>4</v>
      </c>
      <c r="D93" s="21">
        <v>1</v>
      </c>
      <c r="E93" s="20" t="s">
        <v>24</v>
      </c>
      <c r="F93" s="22">
        <v>400</v>
      </c>
      <c r="G93" s="22">
        <v>0</v>
      </c>
      <c r="H93" s="22">
        <v>160</v>
      </c>
      <c r="I93" s="22">
        <v>0</v>
      </c>
      <c r="J93" s="22">
        <v>130</v>
      </c>
      <c r="K93" s="22">
        <v>80</v>
      </c>
      <c r="L93" s="22">
        <v>150</v>
      </c>
      <c r="M93" s="22">
        <v>0</v>
      </c>
      <c r="N93" s="22">
        <v>0</v>
      </c>
      <c r="O93" s="22">
        <v>0</v>
      </c>
      <c r="P93" s="22">
        <f t="shared" si="2"/>
        <v>920</v>
      </c>
    </row>
    <row r="94" spans="1:16" x14ac:dyDescent="0.3">
      <c r="A94" s="29">
        <v>45618</v>
      </c>
      <c r="B94" s="18" t="s">
        <v>34</v>
      </c>
      <c r="C94" s="19">
        <v>4</v>
      </c>
      <c r="D94" s="21">
        <v>1</v>
      </c>
      <c r="E94" s="20" t="s">
        <v>25</v>
      </c>
      <c r="F94" s="22">
        <f>242+92</f>
        <v>334</v>
      </c>
      <c r="G94" s="22">
        <f>48+62</f>
        <v>110</v>
      </c>
      <c r="H94" s="22">
        <f>150+130</f>
        <v>280</v>
      </c>
      <c r="I94" s="22">
        <f>243+252</f>
        <v>495</v>
      </c>
      <c r="J94" s="22">
        <f>197+126</f>
        <v>323</v>
      </c>
      <c r="K94" s="22">
        <f>100+114</f>
        <v>214</v>
      </c>
      <c r="L94" s="22">
        <f>154+140</f>
        <v>294</v>
      </c>
      <c r="M94" s="22">
        <v>0</v>
      </c>
      <c r="N94" s="22">
        <v>0</v>
      </c>
      <c r="O94" s="22">
        <v>0</v>
      </c>
      <c r="P94" s="22">
        <f t="shared" si="2"/>
        <v>2050</v>
      </c>
    </row>
    <row r="95" spans="1:16" x14ac:dyDescent="0.3">
      <c r="A95" s="29">
        <v>45618</v>
      </c>
      <c r="B95" s="18" t="s">
        <v>34</v>
      </c>
      <c r="C95" s="19">
        <v>4</v>
      </c>
      <c r="D95" s="21">
        <v>0</v>
      </c>
      <c r="E95" s="20" t="s">
        <v>26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f t="shared" si="2"/>
        <v>0</v>
      </c>
    </row>
    <row r="96" spans="1:16" x14ac:dyDescent="0.3">
      <c r="A96" s="29">
        <v>45618</v>
      </c>
      <c r="B96" s="18" t="s">
        <v>34</v>
      </c>
      <c r="C96" s="19">
        <v>4</v>
      </c>
      <c r="D96" s="21">
        <v>1</v>
      </c>
      <c r="E96" s="20" t="s">
        <v>27</v>
      </c>
      <c r="F96" s="22">
        <f>310+135</f>
        <v>445</v>
      </c>
      <c r="G96" s="22">
        <v>45</v>
      </c>
      <c r="H96" s="22">
        <v>175</v>
      </c>
      <c r="I96" s="22">
        <v>155</v>
      </c>
      <c r="J96" s="22">
        <v>145</v>
      </c>
      <c r="K96" s="22">
        <v>80</v>
      </c>
      <c r="L96" s="22">
        <v>40</v>
      </c>
      <c r="M96" s="22">
        <v>0</v>
      </c>
      <c r="N96" s="22">
        <v>0</v>
      </c>
      <c r="O96" s="22">
        <v>0</v>
      </c>
      <c r="P96" s="22">
        <f t="shared" si="2"/>
        <v>1085</v>
      </c>
    </row>
    <row r="97" spans="1:16" x14ac:dyDescent="0.3">
      <c r="A97" s="29">
        <v>45618</v>
      </c>
      <c r="B97" s="18" t="s">
        <v>34</v>
      </c>
      <c r="C97" s="19">
        <v>4</v>
      </c>
      <c r="D97" s="21">
        <v>1</v>
      </c>
      <c r="E97" s="20" t="s">
        <v>28</v>
      </c>
      <c r="F97" s="22">
        <v>500</v>
      </c>
      <c r="G97" s="22">
        <v>200</v>
      </c>
      <c r="H97" s="22">
        <v>100</v>
      </c>
      <c r="I97" s="22">
        <v>540</v>
      </c>
      <c r="J97" s="22">
        <v>180</v>
      </c>
      <c r="K97" s="22">
        <v>360</v>
      </c>
      <c r="L97" s="22">
        <v>480</v>
      </c>
      <c r="M97" s="22">
        <v>0</v>
      </c>
      <c r="N97" s="22">
        <v>0</v>
      </c>
      <c r="O97" s="22">
        <v>0</v>
      </c>
      <c r="P97" s="22">
        <f t="shared" si="2"/>
        <v>2360</v>
      </c>
    </row>
    <row r="98" spans="1:16" x14ac:dyDescent="0.3">
      <c r="A98" s="29">
        <v>45618</v>
      </c>
      <c r="B98" s="18" t="s">
        <v>34</v>
      </c>
      <c r="C98" s="19">
        <v>4</v>
      </c>
      <c r="D98" s="21">
        <v>1</v>
      </c>
      <c r="E98" s="24" t="s">
        <v>29</v>
      </c>
      <c r="F98" s="22">
        <v>150</v>
      </c>
      <c r="G98" s="22">
        <v>0</v>
      </c>
      <c r="H98" s="22">
        <v>0</v>
      </c>
      <c r="I98" s="22">
        <v>350</v>
      </c>
      <c r="J98" s="22">
        <v>0</v>
      </c>
      <c r="K98" s="22">
        <v>200</v>
      </c>
      <c r="L98" s="22">
        <v>0</v>
      </c>
      <c r="M98" s="22">
        <v>0</v>
      </c>
      <c r="N98" s="22">
        <v>0</v>
      </c>
      <c r="O98" s="22">
        <v>0</v>
      </c>
      <c r="P98" s="22">
        <f t="shared" si="2"/>
        <v>700</v>
      </c>
    </row>
    <row r="99" spans="1:16" x14ac:dyDescent="0.3">
      <c r="A99" s="29">
        <v>45618</v>
      </c>
      <c r="B99" s="18" t="s">
        <v>34</v>
      </c>
      <c r="C99" s="19">
        <v>4</v>
      </c>
      <c r="D99" s="21">
        <v>1</v>
      </c>
      <c r="E99" s="24" t="s">
        <v>30</v>
      </c>
      <c r="F99" s="22">
        <v>164</v>
      </c>
      <c r="G99" s="22">
        <v>83</v>
      </c>
      <c r="H99" s="22">
        <v>18</v>
      </c>
      <c r="I99" s="22">
        <v>42</v>
      </c>
      <c r="J99" s="22">
        <v>172</v>
      </c>
      <c r="K99" s="22">
        <v>62</v>
      </c>
      <c r="L99" s="22">
        <v>25</v>
      </c>
      <c r="M99" s="22">
        <v>0</v>
      </c>
      <c r="N99" s="22">
        <v>0</v>
      </c>
      <c r="O99" s="22">
        <v>0</v>
      </c>
      <c r="P99" s="22">
        <f t="shared" si="2"/>
        <v>566</v>
      </c>
    </row>
    <row r="100" spans="1:16" x14ac:dyDescent="0.3">
      <c r="A100" s="27">
        <v>45627</v>
      </c>
      <c r="B100" s="32" t="s">
        <v>35</v>
      </c>
      <c r="C100" s="33">
        <v>1</v>
      </c>
      <c r="D100" s="123">
        <v>1</v>
      </c>
      <c r="E100" s="34" t="s">
        <v>21</v>
      </c>
      <c r="F100" s="36">
        <v>280</v>
      </c>
      <c r="G100" s="122">
        <v>30</v>
      </c>
      <c r="H100" s="122">
        <v>84</v>
      </c>
      <c r="I100" s="122">
        <v>90</v>
      </c>
      <c r="J100" s="122">
        <v>125</v>
      </c>
      <c r="K100" s="122">
        <v>130</v>
      </c>
      <c r="L100" s="122">
        <v>50</v>
      </c>
      <c r="M100" s="122">
        <v>0</v>
      </c>
      <c r="N100" s="122">
        <v>0</v>
      </c>
      <c r="O100" s="122">
        <v>0</v>
      </c>
      <c r="P100" s="36">
        <f t="shared" si="2"/>
        <v>789</v>
      </c>
    </row>
    <row r="101" spans="1:16" x14ac:dyDescent="0.3">
      <c r="A101" s="27">
        <v>45627</v>
      </c>
      <c r="B101" s="32" t="s">
        <v>35</v>
      </c>
      <c r="C101" s="33">
        <v>1</v>
      </c>
      <c r="D101" s="123">
        <v>1</v>
      </c>
      <c r="E101" s="34" t="s">
        <v>22</v>
      </c>
      <c r="F101" s="36">
        <v>126</v>
      </c>
      <c r="G101" s="122">
        <v>0</v>
      </c>
      <c r="H101" s="122">
        <v>32</v>
      </c>
      <c r="I101" s="122">
        <v>242</v>
      </c>
      <c r="J101" s="122">
        <v>121</v>
      </c>
      <c r="K101" s="122">
        <v>500</v>
      </c>
      <c r="L101" s="122">
        <v>258</v>
      </c>
      <c r="M101" s="122">
        <v>0</v>
      </c>
      <c r="N101" s="122">
        <v>0</v>
      </c>
      <c r="O101" s="122">
        <v>0</v>
      </c>
      <c r="P101" s="36">
        <f t="shared" si="2"/>
        <v>1279</v>
      </c>
    </row>
    <row r="102" spans="1:16" x14ac:dyDescent="0.3">
      <c r="A102" s="27">
        <v>45627</v>
      </c>
      <c r="B102" s="32" t="s">
        <v>35</v>
      </c>
      <c r="C102" s="33">
        <v>1</v>
      </c>
      <c r="D102" s="123">
        <v>1</v>
      </c>
      <c r="E102" s="34" t="s">
        <v>23</v>
      </c>
      <c r="F102" s="36">
        <v>305</v>
      </c>
      <c r="G102" s="122">
        <v>275</v>
      </c>
      <c r="H102" s="122">
        <v>145</v>
      </c>
      <c r="I102" s="122">
        <v>200</v>
      </c>
      <c r="J102" s="122">
        <v>180</v>
      </c>
      <c r="K102" s="122">
        <v>120</v>
      </c>
      <c r="L102" s="122">
        <v>260</v>
      </c>
      <c r="M102" s="122">
        <v>0</v>
      </c>
      <c r="N102" s="122">
        <v>0</v>
      </c>
      <c r="O102" s="122">
        <v>0</v>
      </c>
      <c r="P102" s="36">
        <f t="shared" si="2"/>
        <v>1485</v>
      </c>
    </row>
    <row r="103" spans="1:16" x14ac:dyDescent="0.3">
      <c r="A103" s="27">
        <v>45627</v>
      </c>
      <c r="B103" s="32" t="s">
        <v>35</v>
      </c>
      <c r="C103" s="33">
        <v>1</v>
      </c>
      <c r="D103" s="123">
        <v>0</v>
      </c>
      <c r="E103" s="34" t="s">
        <v>24</v>
      </c>
      <c r="F103" s="36">
        <v>340</v>
      </c>
      <c r="G103" s="122">
        <v>0</v>
      </c>
      <c r="H103" s="122">
        <v>140</v>
      </c>
      <c r="I103" s="122">
        <v>200</v>
      </c>
      <c r="J103" s="122">
        <v>0</v>
      </c>
      <c r="K103" s="122">
        <v>160</v>
      </c>
      <c r="L103" s="122">
        <v>0</v>
      </c>
      <c r="M103" s="122">
        <v>0</v>
      </c>
      <c r="N103" s="122">
        <v>0</v>
      </c>
      <c r="O103" s="122">
        <v>0</v>
      </c>
      <c r="P103" s="36">
        <f t="shared" si="2"/>
        <v>840</v>
      </c>
    </row>
    <row r="104" spans="1:16" x14ac:dyDescent="0.3">
      <c r="A104" s="27">
        <v>45627</v>
      </c>
      <c r="B104" s="32" t="s">
        <v>35</v>
      </c>
      <c r="C104" s="33">
        <v>1</v>
      </c>
      <c r="D104" s="123">
        <v>1</v>
      </c>
      <c r="E104" s="34" t="s">
        <v>25</v>
      </c>
      <c r="F104" s="36">
        <v>227</v>
      </c>
      <c r="G104" s="122">
        <v>0</v>
      </c>
      <c r="H104" s="122">
        <v>150</v>
      </c>
      <c r="I104" s="122">
        <v>206</v>
      </c>
      <c r="J104" s="122">
        <v>100</v>
      </c>
      <c r="K104" s="122">
        <v>6</v>
      </c>
      <c r="L104" s="122">
        <v>161</v>
      </c>
      <c r="M104" s="122">
        <v>0</v>
      </c>
      <c r="N104" s="122">
        <v>0</v>
      </c>
      <c r="O104" s="122">
        <v>0</v>
      </c>
      <c r="P104" s="36">
        <f t="shared" si="2"/>
        <v>850</v>
      </c>
    </row>
    <row r="105" spans="1:16" x14ac:dyDescent="0.3">
      <c r="A105" s="27">
        <v>45627</v>
      </c>
      <c r="B105" s="32" t="s">
        <v>35</v>
      </c>
      <c r="C105" s="33">
        <v>1</v>
      </c>
      <c r="D105" s="36">
        <v>0</v>
      </c>
      <c r="E105" s="34" t="s">
        <v>26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f t="shared" si="2"/>
        <v>0</v>
      </c>
    </row>
    <row r="106" spans="1:16" x14ac:dyDescent="0.3">
      <c r="A106" s="27">
        <v>45627</v>
      </c>
      <c r="B106" s="32" t="s">
        <v>35</v>
      </c>
      <c r="C106" s="33">
        <v>1</v>
      </c>
      <c r="D106" s="123">
        <v>1</v>
      </c>
      <c r="E106" s="34" t="s">
        <v>27</v>
      </c>
      <c r="F106" s="36">
        <v>76</v>
      </c>
      <c r="G106" s="36">
        <v>343</v>
      </c>
      <c r="H106" s="36">
        <v>108</v>
      </c>
      <c r="I106" s="36">
        <v>500</v>
      </c>
      <c r="J106" s="36">
        <v>135</v>
      </c>
      <c r="K106" s="36">
        <v>92</v>
      </c>
      <c r="L106" s="36">
        <v>264</v>
      </c>
      <c r="M106" s="36">
        <v>0</v>
      </c>
      <c r="N106" s="36">
        <v>0</v>
      </c>
      <c r="O106" s="36">
        <v>0</v>
      </c>
      <c r="P106" s="36">
        <f t="shared" si="2"/>
        <v>1518</v>
      </c>
    </row>
    <row r="107" spans="1:16" x14ac:dyDescent="0.3">
      <c r="A107" s="27">
        <v>45627</v>
      </c>
      <c r="B107" s="32" t="s">
        <v>35</v>
      </c>
      <c r="C107" s="33">
        <v>1</v>
      </c>
      <c r="D107" s="123">
        <v>1</v>
      </c>
      <c r="E107" s="34" t="s">
        <v>28</v>
      </c>
      <c r="F107" s="36">
        <v>500</v>
      </c>
      <c r="G107" s="36">
        <v>240</v>
      </c>
      <c r="H107" s="36">
        <v>100</v>
      </c>
      <c r="I107" s="36">
        <v>100</v>
      </c>
      <c r="J107" s="36">
        <v>50</v>
      </c>
      <c r="K107" s="36">
        <v>320</v>
      </c>
      <c r="L107" s="36">
        <v>200</v>
      </c>
      <c r="M107" s="36">
        <v>0</v>
      </c>
      <c r="N107" s="36">
        <v>0</v>
      </c>
      <c r="O107" s="36">
        <v>0</v>
      </c>
      <c r="P107" s="36">
        <f t="shared" si="2"/>
        <v>1510</v>
      </c>
    </row>
    <row r="108" spans="1:16" x14ac:dyDescent="0.3">
      <c r="A108" s="27">
        <v>45627</v>
      </c>
      <c r="B108" s="32" t="s">
        <v>35</v>
      </c>
      <c r="C108" s="33">
        <v>1</v>
      </c>
      <c r="D108" s="123">
        <v>1</v>
      </c>
      <c r="E108" s="37" t="s">
        <v>29</v>
      </c>
      <c r="F108" s="36">
        <v>150</v>
      </c>
      <c r="G108" s="36">
        <v>0</v>
      </c>
      <c r="H108" s="36">
        <v>0</v>
      </c>
      <c r="I108" s="36">
        <v>278</v>
      </c>
      <c r="J108" s="36">
        <v>0</v>
      </c>
      <c r="K108" s="36">
        <v>300</v>
      </c>
      <c r="L108" s="36">
        <v>112</v>
      </c>
      <c r="M108" s="36">
        <v>0</v>
      </c>
      <c r="N108" s="36">
        <v>0</v>
      </c>
      <c r="O108" s="36">
        <v>0</v>
      </c>
      <c r="P108" s="36">
        <f t="shared" si="2"/>
        <v>840</v>
      </c>
    </row>
    <row r="109" spans="1:16" x14ac:dyDescent="0.3">
      <c r="A109" s="27">
        <v>45627</v>
      </c>
      <c r="B109" s="32" t="s">
        <v>35</v>
      </c>
      <c r="C109" s="33">
        <v>1</v>
      </c>
      <c r="D109" s="35">
        <v>0</v>
      </c>
      <c r="E109" s="37" t="s">
        <v>30</v>
      </c>
      <c r="F109" s="36">
        <v>164</v>
      </c>
      <c r="G109" s="36">
        <v>83</v>
      </c>
      <c r="H109" s="36">
        <v>18</v>
      </c>
      <c r="I109" s="36">
        <v>42</v>
      </c>
      <c r="J109" s="36">
        <v>172</v>
      </c>
      <c r="K109" s="36">
        <v>62</v>
      </c>
      <c r="L109" s="36">
        <v>25</v>
      </c>
      <c r="M109" s="36">
        <v>0</v>
      </c>
      <c r="N109" s="36">
        <v>0</v>
      </c>
      <c r="O109" s="36">
        <v>0</v>
      </c>
      <c r="P109" s="36">
        <f t="shared" si="2"/>
        <v>566</v>
      </c>
    </row>
    <row r="110" spans="1:16" x14ac:dyDescent="0.3">
      <c r="A110" s="27">
        <v>45634</v>
      </c>
      <c r="B110" s="18" t="s">
        <v>35</v>
      </c>
      <c r="C110" s="19">
        <v>2</v>
      </c>
      <c r="D110" s="21">
        <v>1</v>
      </c>
      <c r="E110" s="20" t="s">
        <v>21</v>
      </c>
      <c r="F110" s="22">
        <v>450</v>
      </c>
      <c r="G110" s="22">
        <v>0</v>
      </c>
      <c r="H110" s="22">
        <v>120</v>
      </c>
      <c r="I110" s="22">
        <v>0</v>
      </c>
      <c r="J110" s="22">
        <v>0</v>
      </c>
      <c r="K110" s="22">
        <v>320</v>
      </c>
      <c r="L110" s="22">
        <v>100</v>
      </c>
      <c r="M110" s="22">
        <v>0</v>
      </c>
      <c r="N110" s="22">
        <v>0</v>
      </c>
      <c r="O110" s="22">
        <v>0</v>
      </c>
      <c r="P110" s="22">
        <f t="shared" si="2"/>
        <v>990</v>
      </c>
    </row>
    <row r="111" spans="1:16" x14ac:dyDescent="0.3">
      <c r="A111" s="27">
        <v>45634</v>
      </c>
      <c r="B111" s="18" t="s">
        <v>35</v>
      </c>
      <c r="C111" s="19">
        <v>2</v>
      </c>
      <c r="D111" s="21">
        <v>1</v>
      </c>
      <c r="E111" s="20" t="s">
        <v>22</v>
      </c>
      <c r="F111" s="22">
        <v>30</v>
      </c>
      <c r="G111" s="22">
        <v>0</v>
      </c>
      <c r="H111" s="22">
        <v>58</v>
      </c>
      <c r="I111" s="22">
        <v>270</v>
      </c>
      <c r="J111" s="22">
        <v>0</v>
      </c>
      <c r="K111" s="22">
        <v>440</v>
      </c>
      <c r="L111" s="22">
        <v>0</v>
      </c>
      <c r="M111" s="22">
        <v>0</v>
      </c>
      <c r="N111" s="22">
        <v>0</v>
      </c>
      <c r="O111" s="22">
        <v>0</v>
      </c>
      <c r="P111" s="22">
        <f t="shared" si="2"/>
        <v>798</v>
      </c>
    </row>
    <row r="112" spans="1:16" x14ac:dyDescent="0.3">
      <c r="A112" s="27">
        <v>45634</v>
      </c>
      <c r="B112" s="18" t="s">
        <v>35</v>
      </c>
      <c r="C112" s="19">
        <v>2</v>
      </c>
      <c r="D112" s="21">
        <v>1</v>
      </c>
      <c r="E112" s="20" t="s">
        <v>23</v>
      </c>
      <c r="F112" s="22">
        <v>275</v>
      </c>
      <c r="G112" s="22">
        <v>260</v>
      </c>
      <c r="H112" s="22">
        <v>165</v>
      </c>
      <c r="I112" s="22">
        <v>450</v>
      </c>
      <c r="J112" s="22">
        <v>105</v>
      </c>
      <c r="K112" s="22">
        <v>200</v>
      </c>
      <c r="L112" s="22">
        <v>190</v>
      </c>
      <c r="M112" s="22">
        <v>0</v>
      </c>
      <c r="N112" s="22">
        <v>0</v>
      </c>
      <c r="O112" s="22">
        <v>0</v>
      </c>
      <c r="P112" s="22">
        <f t="shared" si="2"/>
        <v>1645</v>
      </c>
    </row>
    <row r="113" spans="1:16" x14ac:dyDescent="0.3">
      <c r="A113" s="27">
        <v>45634</v>
      </c>
      <c r="B113" s="18" t="s">
        <v>35</v>
      </c>
      <c r="C113" s="19">
        <v>2</v>
      </c>
      <c r="D113" s="21">
        <v>1</v>
      </c>
      <c r="E113" s="20" t="s">
        <v>24</v>
      </c>
      <c r="F113" s="22">
        <v>360</v>
      </c>
      <c r="G113" s="22">
        <v>0</v>
      </c>
      <c r="H113" s="22">
        <v>250</v>
      </c>
      <c r="I113" s="22">
        <v>0</v>
      </c>
      <c r="J113" s="22">
        <v>0</v>
      </c>
      <c r="K113" s="22">
        <v>210</v>
      </c>
      <c r="L113" s="22">
        <v>0</v>
      </c>
      <c r="M113" s="22">
        <v>0</v>
      </c>
      <c r="N113" s="22">
        <v>0</v>
      </c>
      <c r="O113" s="22">
        <v>0</v>
      </c>
      <c r="P113" s="22">
        <f t="shared" si="2"/>
        <v>820</v>
      </c>
    </row>
    <row r="114" spans="1:16" x14ac:dyDescent="0.3">
      <c r="A114" s="27">
        <v>45634</v>
      </c>
      <c r="B114" s="18" t="s">
        <v>35</v>
      </c>
      <c r="C114" s="19">
        <v>2</v>
      </c>
      <c r="D114" s="21">
        <v>1</v>
      </c>
      <c r="E114" s="20" t="s">
        <v>25</v>
      </c>
      <c r="F114" s="22">
        <v>500</v>
      </c>
      <c r="G114" s="22">
        <v>0</v>
      </c>
      <c r="H114" s="22">
        <v>100</v>
      </c>
      <c r="I114" s="22">
        <v>400</v>
      </c>
      <c r="J114" s="22">
        <v>150</v>
      </c>
      <c r="K114" s="22">
        <v>300</v>
      </c>
      <c r="L114" s="22">
        <v>350</v>
      </c>
      <c r="M114" s="22">
        <v>0</v>
      </c>
      <c r="N114" s="22">
        <v>0</v>
      </c>
      <c r="O114" s="22">
        <v>0</v>
      </c>
      <c r="P114" s="22">
        <f t="shared" si="2"/>
        <v>1800</v>
      </c>
    </row>
    <row r="115" spans="1:16" x14ac:dyDescent="0.3">
      <c r="A115" s="27">
        <v>45634</v>
      </c>
      <c r="B115" s="18" t="s">
        <v>35</v>
      </c>
      <c r="C115" s="19">
        <v>2</v>
      </c>
      <c r="D115" s="21">
        <v>0</v>
      </c>
      <c r="E115" s="20" t="s">
        <v>26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f t="shared" si="2"/>
        <v>0</v>
      </c>
    </row>
    <row r="116" spans="1:16" x14ac:dyDescent="0.3">
      <c r="A116" s="27">
        <v>45634</v>
      </c>
      <c r="B116" s="18" t="s">
        <v>35</v>
      </c>
      <c r="C116" s="19">
        <v>2</v>
      </c>
      <c r="D116" s="21">
        <v>1</v>
      </c>
      <c r="E116" s="20" t="s">
        <v>27</v>
      </c>
      <c r="F116" s="22">
        <v>265</v>
      </c>
      <c r="G116" s="22">
        <v>0</v>
      </c>
      <c r="H116" s="22">
        <v>85</v>
      </c>
      <c r="I116" s="22">
        <v>210</v>
      </c>
      <c r="J116" s="22">
        <v>75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f t="shared" si="2"/>
        <v>635</v>
      </c>
    </row>
    <row r="117" spans="1:16" x14ac:dyDescent="0.3">
      <c r="A117" s="27">
        <v>45634</v>
      </c>
      <c r="B117" s="18" t="s">
        <v>35</v>
      </c>
      <c r="C117" s="19">
        <v>2</v>
      </c>
      <c r="D117" s="21">
        <v>1</v>
      </c>
      <c r="E117" s="20" t="s">
        <v>28</v>
      </c>
      <c r="F117" s="22">
        <v>400</v>
      </c>
      <c r="G117" s="22">
        <v>0</v>
      </c>
      <c r="H117" s="22">
        <v>350</v>
      </c>
      <c r="I117" s="22">
        <v>750</v>
      </c>
      <c r="J117" s="22">
        <v>100</v>
      </c>
      <c r="K117" s="22">
        <v>700</v>
      </c>
      <c r="L117" s="22">
        <v>350</v>
      </c>
      <c r="M117" s="22">
        <v>0</v>
      </c>
      <c r="N117" s="22">
        <v>0</v>
      </c>
      <c r="O117" s="22">
        <v>0</v>
      </c>
      <c r="P117" s="22">
        <f t="shared" si="2"/>
        <v>2650</v>
      </c>
    </row>
    <row r="118" spans="1:16" x14ac:dyDescent="0.3">
      <c r="A118" s="27">
        <v>45634</v>
      </c>
      <c r="B118" s="18" t="s">
        <v>35</v>
      </c>
      <c r="C118" s="19">
        <v>2</v>
      </c>
      <c r="D118" s="21">
        <v>1</v>
      </c>
      <c r="E118" s="24" t="s">
        <v>29</v>
      </c>
      <c r="F118" s="22">
        <v>646</v>
      </c>
      <c r="G118" s="22">
        <v>0</v>
      </c>
      <c r="H118" s="22">
        <v>115</v>
      </c>
      <c r="I118" s="22">
        <v>283</v>
      </c>
      <c r="J118" s="22">
        <v>0</v>
      </c>
      <c r="K118" s="22">
        <v>171</v>
      </c>
      <c r="L118" s="22">
        <v>0</v>
      </c>
      <c r="M118" s="22">
        <v>0</v>
      </c>
      <c r="N118" s="22">
        <v>0</v>
      </c>
      <c r="O118" s="22">
        <v>0</v>
      </c>
      <c r="P118" s="22">
        <f t="shared" si="2"/>
        <v>1215</v>
      </c>
    </row>
    <row r="119" spans="1:16" x14ac:dyDescent="0.3">
      <c r="A119" s="27">
        <v>45634</v>
      </c>
      <c r="B119" s="18" t="s">
        <v>35</v>
      </c>
      <c r="C119" s="19">
        <v>2</v>
      </c>
      <c r="D119" s="21">
        <v>1</v>
      </c>
      <c r="E119" s="24" t="s">
        <v>30</v>
      </c>
      <c r="F119" s="22">
        <v>73</v>
      </c>
      <c r="G119" s="22">
        <v>100</v>
      </c>
      <c r="H119" s="22">
        <v>97</v>
      </c>
      <c r="I119" s="22">
        <v>100</v>
      </c>
      <c r="J119" s="22">
        <v>78</v>
      </c>
      <c r="K119" s="22">
        <v>143</v>
      </c>
      <c r="L119" s="22">
        <v>30</v>
      </c>
      <c r="M119" s="22">
        <v>0</v>
      </c>
      <c r="N119" s="22">
        <v>0</v>
      </c>
      <c r="O119" s="22">
        <v>0</v>
      </c>
      <c r="P119" s="22">
        <f t="shared" si="2"/>
        <v>621</v>
      </c>
    </row>
    <row r="120" spans="1:16" x14ac:dyDescent="0.3">
      <c r="A120" s="27">
        <v>45641</v>
      </c>
      <c r="B120" s="130" t="s">
        <v>35</v>
      </c>
      <c r="C120" s="125">
        <v>3</v>
      </c>
      <c r="D120" s="124">
        <v>1</v>
      </c>
      <c r="E120" s="137" t="s">
        <v>21</v>
      </c>
      <c r="F120" s="109">
        <v>250</v>
      </c>
      <c r="G120" s="109">
        <v>270</v>
      </c>
      <c r="H120" s="109">
        <v>150</v>
      </c>
      <c r="I120" s="109">
        <v>25</v>
      </c>
      <c r="J120" s="109">
        <v>0</v>
      </c>
      <c r="K120" s="109">
        <v>250</v>
      </c>
      <c r="L120" s="109">
        <v>80</v>
      </c>
      <c r="M120" s="109">
        <v>0</v>
      </c>
      <c r="N120" s="109">
        <v>0</v>
      </c>
      <c r="O120" s="109">
        <v>0</v>
      </c>
      <c r="P120" s="109">
        <f t="shared" si="2"/>
        <v>1025</v>
      </c>
    </row>
    <row r="121" spans="1:16" x14ac:dyDescent="0.3">
      <c r="A121" s="27">
        <v>45641</v>
      </c>
      <c r="B121" s="130" t="s">
        <v>35</v>
      </c>
      <c r="C121" s="125">
        <v>3</v>
      </c>
      <c r="D121" s="124">
        <v>1</v>
      </c>
      <c r="E121" s="137" t="s">
        <v>22</v>
      </c>
      <c r="F121" s="109">
        <v>210</v>
      </c>
      <c r="G121" s="109">
        <v>180</v>
      </c>
      <c r="H121" s="109">
        <v>30</v>
      </c>
      <c r="I121" s="109">
        <v>170</v>
      </c>
      <c r="J121" s="109">
        <v>130</v>
      </c>
      <c r="K121" s="109">
        <v>110</v>
      </c>
      <c r="L121" s="109">
        <v>110</v>
      </c>
      <c r="M121" s="109">
        <v>0</v>
      </c>
      <c r="N121" s="109">
        <v>0</v>
      </c>
      <c r="O121" s="109">
        <v>0</v>
      </c>
      <c r="P121" s="109">
        <f t="shared" si="2"/>
        <v>940</v>
      </c>
    </row>
    <row r="122" spans="1:16" x14ac:dyDescent="0.3">
      <c r="A122" s="27">
        <v>45641</v>
      </c>
      <c r="B122" s="130" t="s">
        <v>35</v>
      </c>
      <c r="C122" s="125">
        <v>3</v>
      </c>
      <c r="D122" s="124">
        <v>1</v>
      </c>
      <c r="E122" s="137" t="s">
        <v>23</v>
      </c>
      <c r="F122" s="109">
        <v>200</v>
      </c>
      <c r="G122" s="109">
        <v>240</v>
      </c>
      <c r="H122" s="109">
        <v>100</v>
      </c>
      <c r="I122" s="109">
        <v>328</v>
      </c>
      <c r="J122" s="109">
        <v>160</v>
      </c>
      <c r="K122" s="109">
        <v>140</v>
      </c>
      <c r="L122" s="109">
        <v>180</v>
      </c>
      <c r="M122" s="109">
        <v>0</v>
      </c>
      <c r="N122" s="109">
        <v>0</v>
      </c>
      <c r="O122" s="109">
        <v>0</v>
      </c>
      <c r="P122" s="109">
        <f t="shared" si="2"/>
        <v>1348</v>
      </c>
    </row>
    <row r="123" spans="1:16" x14ac:dyDescent="0.3">
      <c r="A123" s="27">
        <v>45641</v>
      </c>
      <c r="B123" s="130" t="s">
        <v>35</v>
      </c>
      <c r="C123" s="125">
        <v>3</v>
      </c>
      <c r="D123" s="124">
        <v>1</v>
      </c>
      <c r="E123" s="137" t="s">
        <v>24</v>
      </c>
      <c r="F123" s="109">
        <v>360</v>
      </c>
      <c r="G123" s="109">
        <v>80</v>
      </c>
      <c r="H123" s="109">
        <v>60</v>
      </c>
      <c r="I123" s="109">
        <v>100</v>
      </c>
      <c r="J123" s="109">
        <v>0</v>
      </c>
      <c r="K123" s="109">
        <v>270</v>
      </c>
      <c r="L123" s="109">
        <v>0</v>
      </c>
      <c r="M123" s="109">
        <v>0</v>
      </c>
      <c r="N123" s="109">
        <v>0</v>
      </c>
      <c r="O123" s="109">
        <v>0</v>
      </c>
      <c r="P123" s="109">
        <f t="shared" si="2"/>
        <v>870</v>
      </c>
    </row>
    <row r="124" spans="1:16" x14ac:dyDescent="0.3">
      <c r="A124" s="27">
        <v>45641</v>
      </c>
      <c r="B124" s="130" t="s">
        <v>35</v>
      </c>
      <c r="C124" s="125">
        <v>3</v>
      </c>
      <c r="D124" s="124">
        <v>1</v>
      </c>
      <c r="E124" s="137" t="s">
        <v>25</v>
      </c>
      <c r="F124" s="109">
        <v>450</v>
      </c>
      <c r="G124" s="109">
        <v>100</v>
      </c>
      <c r="H124" s="109">
        <v>200</v>
      </c>
      <c r="I124" s="109">
        <v>350</v>
      </c>
      <c r="J124" s="109">
        <v>100</v>
      </c>
      <c r="K124" s="109">
        <v>200</v>
      </c>
      <c r="L124" s="109">
        <v>300</v>
      </c>
      <c r="M124" s="109">
        <v>0</v>
      </c>
      <c r="N124" s="109">
        <v>0</v>
      </c>
      <c r="O124" s="109">
        <v>0</v>
      </c>
      <c r="P124" s="109">
        <f t="shared" si="2"/>
        <v>1700</v>
      </c>
    </row>
    <row r="125" spans="1:16" x14ac:dyDescent="0.3">
      <c r="A125" s="27">
        <v>45641</v>
      </c>
      <c r="B125" s="130" t="s">
        <v>35</v>
      </c>
      <c r="C125" s="125">
        <v>3</v>
      </c>
      <c r="D125" s="124">
        <v>0</v>
      </c>
      <c r="E125" s="137" t="s">
        <v>26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0</v>
      </c>
      <c r="P125" s="109">
        <f t="shared" si="2"/>
        <v>0</v>
      </c>
    </row>
    <row r="126" spans="1:16" x14ac:dyDescent="0.3">
      <c r="A126" s="27">
        <v>45641</v>
      </c>
      <c r="B126" s="130" t="s">
        <v>35</v>
      </c>
      <c r="C126" s="125">
        <v>3</v>
      </c>
      <c r="D126" s="124">
        <v>1</v>
      </c>
      <c r="E126" s="137" t="s">
        <v>27</v>
      </c>
      <c r="F126" s="109">
        <v>225</v>
      </c>
      <c r="G126" s="109">
        <v>100</v>
      </c>
      <c r="H126" s="109">
        <v>120</v>
      </c>
      <c r="I126" s="109">
        <v>240</v>
      </c>
      <c r="J126" s="109">
        <v>190</v>
      </c>
      <c r="K126" s="109">
        <v>130</v>
      </c>
      <c r="L126" s="109">
        <v>200</v>
      </c>
      <c r="M126" s="109">
        <v>0</v>
      </c>
      <c r="N126" s="109">
        <v>0</v>
      </c>
      <c r="O126" s="109">
        <v>0</v>
      </c>
      <c r="P126" s="109">
        <f t="shared" si="2"/>
        <v>1205</v>
      </c>
    </row>
    <row r="127" spans="1:16" x14ac:dyDescent="0.3">
      <c r="A127" s="27">
        <v>45641</v>
      </c>
      <c r="B127" s="130" t="s">
        <v>35</v>
      </c>
      <c r="C127" s="125">
        <v>3</v>
      </c>
      <c r="D127" s="124">
        <v>1</v>
      </c>
      <c r="E127" s="137" t="s">
        <v>28</v>
      </c>
      <c r="F127" s="109">
        <v>400</v>
      </c>
      <c r="G127" s="109">
        <v>320</v>
      </c>
      <c r="H127" s="109">
        <v>360</v>
      </c>
      <c r="I127" s="109">
        <v>680</v>
      </c>
      <c r="J127" s="109">
        <v>0</v>
      </c>
      <c r="K127" s="109">
        <v>590</v>
      </c>
      <c r="L127" s="109">
        <v>250</v>
      </c>
      <c r="M127" s="109">
        <v>0</v>
      </c>
      <c r="N127" s="109">
        <v>0</v>
      </c>
      <c r="O127" s="109">
        <v>0</v>
      </c>
      <c r="P127" s="109">
        <f t="shared" si="2"/>
        <v>2600</v>
      </c>
    </row>
    <row r="128" spans="1:16" x14ac:dyDescent="0.3">
      <c r="A128" s="27">
        <v>45641</v>
      </c>
      <c r="B128" s="130" t="s">
        <v>35</v>
      </c>
      <c r="C128" s="125">
        <v>3</v>
      </c>
      <c r="D128" s="124">
        <v>1</v>
      </c>
      <c r="E128" s="138" t="s">
        <v>29</v>
      </c>
      <c r="F128" s="109">
        <v>646</v>
      </c>
      <c r="G128" s="109">
        <v>0</v>
      </c>
      <c r="H128" s="109">
        <v>114</v>
      </c>
      <c r="I128" s="109">
        <v>283</v>
      </c>
      <c r="J128" s="109">
        <v>0</v>
      </c>
      <c r="K128" s="109">
        <v>171</v>
      </c>
      <c r="L128" s="109">
        <v>0</v>
      </c>
      <c r="M128" s="109">
        <v>0</v>
      </c>
      <c r="N128" s="109">
        <v>0</v>
      </c>
      <c r="O128" s="109">
        <v>0</v>
      </c>
      <c r="P128" s="109">
        <f t="shared" si="2"/>
        <v>1214</v>
      </c>
    </row>
    <row r="129" spans="1:16" x14ac:dyDescent="0.3">
      <c r="A129" s="27">
        <v>45641</v>
      </c>
      <c r="B129" s="130" t="s">
        <v>35</v>
      </c>
      <c r="C129" s="125">
        <v>3</v>
      </c>
      <c r="D129" s="124">
        <v>1</v>
      </c>
      <c r="E129" s="138" t="s">
        <v>30</v>
      </c>
      <c r="F129" s="109">
        <v>210</v>
      </c>
      <c r="G129" s="109">
        <v>108</v>
      </c>
      <c r="H129" s="109">
        <v>60</v>
      </c>
      <c r="I129" s="109">
        <v>125</v>
      </c>
      <c r="J129" s="109">
        <v>135</v>
      </c>
      <c r="K129" s="109">
        <v>200</v>
      </c>
      <c r="L129" s="109">
        <v>110</v>
      </c>
      <c r="M129" s="109">
        <v>0</v>
      </c>
      <c r="N129" s="109">
        <v>0</v>
      </c>
      <c r="O129" s="109">
        <v>0</v>
      </c>
      <c r="P129" s="109">
        <f t="shared" si="2"/>
        <v>948</v>
      </c>
    </row>
    <row r="130" spans="1:16" x14ac:dyDescent="0.3">
      <c r="A130" s="27">
        <v>45648</v>
      </c>
      <c r="B130" s="18" t="s">
        <v>35</v>
      </c>
      <c r="C130" s="19">
        <v>4</v>
      </c>
      <c r="D130" s="25">
        <v>0</v>
      </c>
      <c r="E130" s="20" t="s">
        <v>21</v>
      </c>
      <c r="F130" s="22">
        <v>300</v>
      </c>
      <c r="G130" s="22">
        <v>600</v>
      </c>
      <c r="H130" s="22">
        <v>140</v>
      </c>
      <c r="I130" s="22">
        <v>0</v>
      </c>
      <c r="J130" s="22">
        <v>0</v>
      </c>
      <c r="K130" s="22">
        <v>180</v>
      </c>
      <c r="L130" s="22">
        <v>80</v>
      </c>
      <c r="M130" s="22">
        <v>0</v>
      </c>
      <c r="N130" s="22">
        <v>0</v>
      </c>
      <c r="O130" s="22">
        <v>0</v>
      </c>
      <c r="P130" s="22">
        <f t="shared" si="2"/>
        <v>1300</v>
      </c>
    </row>
    <row r="131" spans="1:16" x14ac:dyDescent="0.3">
      <c r="A131" s="27">
        <v>45648</v>
      </c>
      <c r="B131" s="18" t="s">
        <v>35</v>
      </c>
      <c r="C131" s="19">
        <v>4</v>
      </c>
      <c r="D131" s="25">
        <v>0</v>
      </c>
      <c r="E131" s="20" t="s">
        <v>22</v>
      </c>
      <c r="F131" s="22">
        <v>85</v>
      </c>
      <c r="G131" s="22">
        <v>270</v>
      </c>
      <c r="H131" s="22">
        <v>32</v>
      </c>
      <c r="I131" s="22">
        <v>80</v>
      </c>
      <c r="J131" s="22">
        <v>122</v>
      </c>
      <c r="K131" s="22">
        <v>138</v>
      </c>
      <c r="L131" s="22">
        <v>180</v>
      </c>
      <c r="M131" s="22">
        <v>0</v>
      </c>
      <c r="N131" s="22">
        <v>0</v>
      </c>
      <c r="O131" s="22">
        <v>0</v>
      </c>
      <c r="P131" s="22">
        <f t="shared" ref="P131:P183" si="3">SUM(F131:O131)</f>
        <v>907</v>
      </c>
    </row>
    <row r="132" spans="1:16" x14ac:dyDescent="0.3">
      <c r="A132" s="27">
        <v>45648</v>
      </c>
      <c r="B132" s="18" t="s">
        <v>35</v>
      </c>
      <c r="C132" s="19">
        <v>4</v>
      </c>
      <c r="D132" s="25">
        <v>0</v>
      </c>
      <c r="E132" s="20" t="s">
        <v>23</v>
      </c>
      <c r="F132" s="22">
        <v>200</v>
      </c>
      <c r="G132" s="22">
        <v>150</v>
      </c>
      <c r="H132" s="22">
        <v>150</v>
      </c>
      <c r="I132" s="22">
        <v>300</v>
      </c>
      <c r="J132" s="22">
        <v>180</v>
      </c>
      <c r="K132" s="22">
        <v>190</v>
      </c>
      <c r="L132" s="22">
        <v>207</v>
      </c>
      <c r="M132" s="22">
        <v>0</v>
      </c>
      <c r="N132" s="22">
        <v>0</v>
      </c>
      <c r="O132" s="22">
        <v>0</v>
      </c>
      <c r="P132" s="22">
        <f t="shared" si="3"/>
        <v>1377</v>
      </c>
    </row>
    <row r="133" spans="1:16" x14ac:dyDescent="0.3">
      <c r="A133" s="27">
        <v>45648</v>
      </c>
      <c r="B133" s="18" t="s">
        <v>35</v>
      </c>
      <c r="C133" s="19">
        <v>4</v>
      </c>
      <c r="D133" s="25">
        <v>0</v>
      </c>
      <c r="E133" s="20" t="s">
        <v>24</v>
      </c>
      <c r="F133" s="22">
        <v>410</v>
      </c>
      <c r="G133" s="22">
        <v>150</v>
      </c>
      <c r="H133" s="22">
        <v>150</v>
      </c>
      <c r="I133" s="22">
        <v>220</v>
      </c>
      <c r="J133" s="22">
        <v>40</v>
      </c>
      <c r="K133" s="22">
        <v>150</v>
      </c>
      <c r="L133" s="22">
        <v>0</v>
      </c>
      <c r="M133" s="22">
        <v>0</v>
      </c>
      <c r="N133" s="22">
        <v>0</v>
      </c>
      <c r="O133" s="22">
        <v>0</v>
      </c>
      <c r="P133" s="22">
        <f t="shared" si="3"/>
        <v>1120</v>
      </c>
    </row>
    <row r="134" spans="1:16" x14ac:dyDescent="0.3">
      <c r="A134" s="27">
        <v>45648</v>
      </c>
      <c r="B134" s="18" t="s">
        <v>35</v>
      </c>
      <c r="C134" s="19">
        <v>4</v>
      </c>
      <c r="D134" s="25">
        <v>0</v>
      </c>
      <c r="E134" s="20" t="s">
        <v>25</v>
      </c>
      <c r="F134" s="22">
        <v>400</v>
      </c>
      <c r="G134" s="22">
        <v>300</v>
      </c>
      <c r="H134" s="22">
        <v>150</v>
      </c>
      <c r="I134" s="22">
        <v>350</v>
      </c>
      <c r="J134" s="22">
        <v>200</v>
      </c>
      <c r="K134" s="22">
        <v>200</v>
      </c>
      <c r="L134" s="22">
        <v>200</v>
      </c>
      <c r="M134" s="22">
        <v>0</v>
      </c>
      <c r="N134" s="22">
        <v>0</v>
      </c>
      <c r="O134" s="22">
        <v>0</v>
      </c>
      <c r="P134" s="22">
        <f t="shared" si="3"/>
        <v>1800</v>
      </c>
    </row>
    <row r="135" spans="1:16" x14ac:dyDescent="0.3">
      <c r="A135" s="27">
        <v>45648</v>
      </c>
      <c r="B135" s="18" t="s">
        <v>35</v>
      </c>
      <c r="C135" s="19">
        <v>4</v>
      </c>
      <c r="D135" s="25">
        <v>0</v>
      </c>
      <c r="E135" s="20" t="s">
        <v>26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f t="shared" si="3"/>
        <v>0</v>
      </c>
    </row>
    <row r="136" spans="1:16" x14ac:dyDescent="0.3">
      <c r="A136" s="27">
        <v>45648</v>
      </c>
      <c r="B136" s="18" t="s">
        <v>35</v>
      </c>
      <c r="C136" s="19">
        <v>4</v>
      </c>
      <c r="D136" s="25">
        <v>0</v>
      </c>
      <c r="E136" s="20" t="s">
        <v>27</v>
      </c>
      <c r="F136" s="22">
        <v>250</v>
      </c>
      <c r="G136" s="22">
        <v>370</v>
      </c>
      <c r="H136" s="22">
        <v>100</v>
      </c>
      <c r="I136" s="22">
        <v>325</v>
      </c>
      <c r="J136" s="22">
        <v>0</v>
      </c>
      <c r="K136" s="22">
        <v>140</v>
      </c>
      <c r="L136" s="22">
        <v>170</v>
      </c>
      <c r="M136" s="22">
        <v>0</v>
      </c>
      <c r="N136" s="22">
        <v>0</v>
      </c>
      <c r="O136" s="22">
        <v>0</v>
      </c>
      <c r="P136" s="22">
        <f t="shared" si="3"/>
        <v>1355</v>
      </c>
    </row>
    <row r="137" spans="1:16" x14ac:dyDescent="0.3">
      <c r="A137" s="27">
        <v>45648</v>
      </c>
      <c r="B137" s="18" t="s">
        <v>35</v>
      </c>
      <c r="C137" s="19">
        <v>4</v>
      </c>
      <c r="D137" s="25">
        <v>0</v>
      </c>
      <c r="E137" s="20" t="s">
        <v>28</v>
      </c>
      <c r="F137" s="22">
        <v>294</v>
      </c>
      <c r="G137" s="22">
        <v>510</v>
      </c>
      <c r="H137" s="22">
        <v>0</v>
      </c>
      <c r="I137" s="22">
        <v>420</v>
      </c>
      <c r="J137" s="22">
        <v>0</v>
      </c>
      <c r="K137" s="22">
        <v>390</v>
      </c>
      <c r="L137" s="22">
        <v>100</v>
      </c>
      <c r="M137" s="22">
        <v>0</v>
      </c>
      <c r="N137" s="22">
        <v>0</v>
      </c>
      <c r="O137" s="22">
        <v>0</v>
      </c>
      <c r="P137" s="22">
        <f t="shared" si="3"/>
        <v>1714</v>
      </c>
    </row>
    <row r="138" spans="1:16" x14ac:dyDescent="0.3">
      <c r="A138" s="27">
        <v>45648</v>
      </c>
      <c r="B138" s="21" t="s">
        <v>35</v>
      </c>
      <c r="C138" s="22">
        <v>4</v>
      </c>
      <c r="D138" s="25">
        <v>0</v>
      </c>
      <c r="E138" s="24" t="s">
        <v>29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f t="shared" si="3"/>
        <v>0</v>
      </c>
    </row>
    <row r="139" spans="1:16" x14ac:dyDescent="0.3">
      <c r="A139" s="27">
        <v>45648</v>
      </c>
      <c r="B139" s="21" t="s">
        <v>35</v>
      </c>
      <c r="C139" s="22">
        <v>4</v>
      </c>
      <c r="D139" s="25">
        <v>0</v>
      </c>
      <c r="E139" s="24" t="s">
        <v>30</v>
      </c>
      <c r="F139" s="22">
        <v>150</v>
      </c>
      <c r="G139" s="22">
        <v>341</v>
      </c>
      <c r="H139" s="22">
        <v>65</v>
      </c>
      <c r="I139" s="22">
        <v>150</v>
      </c>
      <c r="J139" s="22">
        <v>110</v>
      </c>
      <c r="K139" s="22">
        <v>160</v>
      </c>
      <c r="L139" s="22">
        <v>106</v>
      </c>
      <c r="M139" s="22">
        <v>0</v>
      </c>
      <c r="N139" s="22">
        <v>0</v>
      </c>
      <c r="O139" s="22">
        <v>0</v>
      </c>
      <c r="P139" s="22">
        <f t="shared" si="3"/>
        <v>1082</v>
      </c>
    </row>
    <row r="140" spans="1:16" x14ac:dyDescent="0.3">
      <c r="A140" s="31">
        <v>45658</v>
      </c>
      <c r="B140" s="35" t="s">
        <v>74</v>
      </c>
      <c r="C140" s="36">
        <v>1</v>
      </c>
      <c r="D140" s="35">
        <v>1</v>
      </c>
      <c r="E140" s="34" t="s">
        <v>21</v>
      </c>
      <c r="F140" s="36">
        <v>400</v>
      </c>
      <c r="G140" s="36">
        <v>300</v>
      </c>
      <c r="H140" s="36">
        <v>200</v>
      </c>
      <c r="I140" s="36">
        <v>0</v>
      </c>
      <c r="J140" s="36">
        <v>0</v>
      </c>
      <c r="K140" s="36">
        <v>150</v>
      </c>
      <c r="L140" s="36">
        <v>250</v>
      </c>
      <c r="M140" s="36">
        <v>0</v>
      </c>
      <c r="N140" s="36">
        <v>0</v>
      </c>
      <c r="O140" s="36">
        <v>0</v>
      </c>
      <c r="P140" s="36">
        <f t="shared" si="3"/>
        <v>1300</v>
      </c>
    </row>
    <row r="141" spans="1:16" x14ac:dyDescent="0.3">
      <c r="A141" s="31">
        <v>45658</v>
      </c>
      <c r="B141" s="35" t="s">
        <v>74</v>
      </c>
      <c r="C141" s="36">
        <v>1</v>
      </c>
      <c r="D141" s="35">
        <v>1</v>
      </c>
      <c r="E141" s="34" t="s">
        <v>22</v>
      </c>
      <c r="F141" s="36">
        <v>85</v>
      </c>
      <c r="G141" s="36">
        <v>117</v>
      </c>
      <c r="H141" s="36">
        <v>78</v>
      </c>
      <c r="I141" s="36">
        <v>190</v>
      </c>
      <c r="J141" s="36">
        <v>0</v>
      </c>
      <c r="K141" s="36">
        <v>175</v>
      </c>
      <c r="L141" s="36">
        <v>514</v>
      </c>
      <c r="M141" s="36">
        <v>0</v>
      </c>
      <c r="N141" s="36">
        <v>0</v>
      </c>
      <c r="O141" s="36">
        <v>0</v>
      </c>
      <c r="P141" s="36">
        <f t="shared" si="3"/>
        <v>1159</v>
      </c>
    </row>
    <row r="142" spans="1:16" x14ac:dyDescent="0.3">
      <c r="A142" s="31">
        <v>45658</v>
      </c>
      <c r="B142" s="35" t="s">
        <v>74</v>
      </c>
      <c r="C142" s="36">
        <v>1</v>
      </c>
      <c r="D142" s="35">
        <v>1</v>
      </c>
      <c r="E142" s="34" t="s">
        <v>23</v>
      </c>
      <c r="F142" s="36">
        <v>195</v>
      </c>
      <c r="G142" s="36">
        <v>157</v>
      </c>
      <c r="H142" s="36">
        <v>95</v>
      </c>
      <c r="I142" s="36">
        <v>288</v>
      </c>
      <c r="J142" s="36">
        <v>104</v>
      </c>
      <c r="K142" s="36">
        <v>193</v>
      </c>
      <c r="L142" s="36">
        <v>106</v>
      </c>
      <c r="M142" s="36">
        <v>0</v>
      </c>
      <c r="N142" s="36">
        <v>0</v>
      </c>
      <c r="O142" s="36">
        <v>0</v>
      </c>
      <c r="P142" s="36">
        <f t="shared" si="3"/>
        <v>1138</v>
      </c>
    </row>
    <row r="143" spans="1:16" x14ac:dyDescent="0.3">
      <c r="A143" s="31">
        <v>45658</v>
      </c>
      <c r="B143" s="35" t="s">
        <v>74</v>
      </c>
      <c r="C143" s="36">
        <v>1</v>
      </c>
      <c r="D143" s="35">
        <v>0</v>
      </c>
      <c r="E143" s="34" t="s">
        <v>24</v>
      </c>
      <c r="F143" s="36">
        <v>300</v>
      </c>
      <c r="G143" s="36">
        <v>260</v>
      </c>
      <c r="H143" s="36">
        <v>170</v>
      </c>
      <c r="I143" s="36">
        <v>160</v>
      </c>
      <c r="J143" s="36">
        <v>20</v>
      </c>
      <c r="K143" s="36">
        <v>90</v>
      </c>
      <c r="L143" s="36">
        <v>70</v>
      </c>
      <c r="M143" s="36">
        <v>0</v>
      </c>
      <c r="N143" s="36">
        <v>0</v>
      </c>
      <c r="O143" s="36">
        <v>0</v>
      </c>
      <c r="P143" s="36">
        <f t="shared" si="3"/>
        <v>1070</v>
      </c>
    </row>
    <row r="144" spans="1:16" x14ac:dyDescent="0.3">
      <c r="A144" s="31">
        <v>45658</v>
      </c>
      <c r="B144" s="35" t="s">
        <v>74</v>
      </c>
      <c r="C144" s="36">
        <v>1</v>
      </c>
      <c r="D144" s="35">
        <v>1</v>
      </c>
      <c r="E144" s="34" t="s">
        <v>25</v>
      </c>
      <c r="F144" s="36">
        <v>400</v>
      </c>
      <c r="G144" s="36">
        <v>250</v>
      </c>
      <c r="H144" s="36">
        <v>150</v>
      </c>
      <c r="I144" s="36">
        <v>300</v>
      </c>
      <c r="J144" s="36">
        <v>200</v>
      </c>
      <c r="K144" s="36">
        <v>150</v>
      </c>
      <c r="L144" s="36">
        <v>200</v>
      </c>
      <c r="M144" s="36">
        <v>0</v>
      </c>
      <c r="N144" s="36">
        <v>0</v>
      </c>
      <c r="O144" s="36">
        <v>0</v>
      </c>
      <c r="P144" s="36">
        <f t="shared" si="3"/>
        <v>1650</v>
      </c>
    </row>
    <row r="145" spans="1:16" x14ac:dyDescent="0.3">
      <c r="A145" s="31">
        <v>45658</v>
      </c>
      <c r="B145" s="35" t="s">
        <v>74</v>
      </c>
      <c r="C145" s="36">
        <v>1</v>
      </c>
      <c r="D145" s="35">
        <v>0</v>
      </c>
      <c r="E145" s="34" t="s">
        <v>26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f t="shared" si="3"/>
        <v>0</v>
      </c>
    </row>
    <row r="146" spans="1:16" x14ac:dyDescent="0.3">
      <c r="A146" s="31">
        <v>45658</v>
      </c>
      <c r="B146" s="35" t="s">
        <v>74</v>
      </c>
      <c r="C146" s="36">
        <v>1</v>
      </c>
      <c r="D146" s="35">
        <v>1</v>
      </c>
      <c r="E146" s="34" t="s">
        <v>27</v>
      </c>
      <c r="F146" s="36">
        <v>215</v>
      </c>
      <c r="G146" s="36">
        <v>100</v>
      </c>
      <c r="H146" s="36">
        <v>50</v>
      </c>
      <c r="I146" s="36">
        <v>375</v>
      </c>
      <c r="J146" s="36">
        <v>150</v>
      </c>
      <c r="K146" s="36">
        <v>100</v>
      </c>
      <c r="L146" s="36">
        <v>210</v>
      </c>
      <c r="M146" s="36">
        <v>0</v>
      </c>
      <c r="N146" s="36">
        <v>0</v>
      </c>
      <c r="O146" s="36">
        <v>0</v>
      </c>
      <c r="P146" s="36">
        <f t="shared" si="3"/>
        <v>1200</v>
      </c>
    </row>
    <row r="147" spans="1:16" x14ac:dyDescent="0.3">
      <c r="A147" s="31">
        <v>45658</v>
      </c>
      <c r="B147" s="35" t="s">
        <v>74</v>
      </c>
      <c r="C147" s="36">
        <v>1</v>
      </c>
      <c r="D147" s="35">
        <v>1</v>
      </c>
      <c r="E147" s="34" t="s">
        <v>28</v>
      </c>
      <c r="F147" s="36">
        <v>430</v>
      </c>
      <c r="G147" s="36">
        <v>280</v>
      </c>
      <c r="H147" s="36">
        <v>80</v>
      </c>
      <c r="I147" s="36">
        <v>180</v>
      </c>
      <c r="J147" s="36">
        <v>280</v>
      </c>
      <c r="K147" s="36">
        <v>280</v>
      </c>
      <c r="L147" s="36">
        <v>260</v>
      </c>
      <c r="M147" s="36">
        <v>0</v>
      </c>
      <c r="N147" s="36">
        <v>0</v>
      </c>
      <c r="O147" s="36">
        <v>0</v>
      </c>
      <c r="P147" s="36">
        <f t="shared" si="3"/>
        <v>1790</v>
      </c>
    </row>
    <row r="148" spans="1:16" x14ac:dyDescent="0.3">
      <c r="A148" s="31">
        <v>45658</v>
      </c>
      <c r="B148" s="35" t="s">
        <v>74</v>
      </c>
      <c r="C148" s="36">
        <v>1</v>
      </c>
      <c r="D148" s="35">
        <v>0</v>
      </c>
      <c r="E148" s="37" t="s">
        <v>29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f t="shared" si="3"/>
        <v>0</v>
      </c>
    </row>
    <row r="149" spans="1:16" x14ac:dyDescent="0.3">
      <c r="A149" s="31">
        <v>45658</v>
      </c>
      <c r="B149" s="35" t="s">
        <v>74</v>
      </c>
      <c r="C149" s="36">
        <v>1</v>
      </c>
      <c r="D149" s="35">
        <v>0</v>
      </c>
      <c r="E149" s="37" t="s">
        <v>30</v>
      </c>
      <c r="F149" s="36">
        <v>140</v>
      </c>
      <c r="G149" s="36">
        <v>340</v>
      </c>
      <c r="H149" s="36">
        <v>75</v>
      </c>
      <c r="I149" s="36">
        <v>150</v>
      </c>
      <c r="J149" s="36">
        <v>110</v>
      </c>
      <c r="K149" s="36">
        <v>160</v>
      </c>
      <c r="L149" s="36">
        <v>116</v>
      </c>
      <c r="M149" s="36">
        <v>0</v>
      </c>
      <c r="N149" s="36">
        <v>0</v>
      </c>
      <c r="O149" s="36">
        <v>0</v>
      </c>
      <c r="P149" s="36">
        <f t="shared" si="3"/>
        <v>1091</v>
      </c>
    </row>
    <row r="150" spans="1:16" x14ac:dyDescent="0.3">
      <c r="A150" s="31">
        <v>45658</v>
      </c>
      <c r="B150" s="35" t="s">
        <v>74</v>
      </c>
      <c r="C150" s="36">
        <v>1</v>
      </c>
      <c r="D150" s="35">
        <v>1</v>
      </c>
      <c r="E150" s="34" t="s">
        <v>73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f t="shared" si="3"/>
        <v>0</v>
      </c>
    </row>
    <row r="151" spans="1:16" x14ac:dyDescent="0.3">
      <c r="A151" s="140">
        <v>45665</v>
      </c>
      <c r="B151" s="61" t="s">
        <v>74</v>
      </c>
      <c r="C151" s="109">
        <v>2</v>
      </c>
      <c r="D151" s="61">
        <v>1</v>
      </c>
      <c r="E151" s="137" t="s">
        <v>21</v>
      </c>
      <c r="F151" s="61">
        <v>500</v>
      </c>
      <c r="G151" s="61">
        <v>350</v>
      </c>
      <c r="H151" s="61">
        <v>200</v>
      </c>
      <c r="I151" s="61">
        <v>80</v>
      </c>
      <c r="J151" s="61">
        <v>0</v>
      </c>
      <c r="K151" s="61">
        <v>150</v>
      </c>
      <c r="L151" s="61">
        <v>200</v>
      </c>
      <c r="M151" s="61">
        <v>0</v>
      </c>
      <c r="N151" s="61">
        <v>0</v>
      </c>
      <c r="O151" s="61">
        <v>0</v>
      </c>
      <c r="P151" s="109">
        <f t="shared" si="3"/>
        <v>1480</v>
      </c>
    </row>
    <row r="152" spans="1:16" x14ac:dyDescent="0.3">
      <c r="A152" s="140">
        <v>45665</v>
      </c>
      <c r="B152" s="61" t="s">
        <v>74</v>
      </c>
      <c r="C152" s="109">
        <v>2</v>
      </c>
      <c r="D152" s="61">
        <v>0</v>
      </c>
      <c r="E152" s="137" t="s">
        <v>22</v>
      </c>
      <c r="F152" s="61">
        <v>138</v>
      </c>
      <c r="G152" s="61">
        <v>63</v>
      </c>
      <c r="H152" s="61">
        <v>37</v>
      </c>
      <c r="I152" s="61">
        <v>185</v>
      </c>
      <c r="J152" s="61">
        <v>121</v>
      </c>
      <c r="K152" s="61">
        <v>152</v>
      </c>
      <c r="L152" s="61">
        <v>119</v>
      </c>
      <c r="M152" s="61">
        <v>0</v>
      </c>
      <c r="N152" s="61">
        <v>0</v>
      </c>
      <c r="O152" s="61">
        <v>0</v>
      </c>
      <c r="P152" s="109">
        <f t="shared" si="3"/>
        <v>815</v>
      </c>
    </row>
    <row r="153" spans="1:16" x14ac:dyDescent="0.3">
      <c r="A153" s="140">
        <v>45665</v>
      </c>
      <c r="B153" s="61" t="s">
        <v>74</v>
      </c>
      <c r="C153" s="109">
        <v>2</v>
      </c>
      <c r="D153" s="61">
        <v>1</v>
      </c>
      <c r="E153" s="137" t="s">
        <v>23</v>
      </c>
      <c r="F153" s="61">
        <v>263</v>
      </c>
      <c r="G153" s="61">
        <v>197</v>
      </c>
      <c r="H153" s="61">
        <v>100</v>
      </c>
      <c r="I153" s="61">
        <v>194</v>
      </c>
      <c r="J153" s="61">
        <v>150</v>
      </c>
      <c r="K153" s="61">
        <v>165</v>
      </c>
      <c r="L153" s="61">
        <v>200</v>
      </c>
      <c r="M153" s="61">
        <v>0</v>
      </c>
      <c r="N153" s="61">
        <v>0</v>
      </c>
      <c r="O153" s="61">
        <v>0</v>
      </c>
      <c r="P153" s="109">
        <f t="shared" si="3"/>
        <v>1269</v>
      </c>
    </row>
    <row r="154" spans="1:16" x14ac:dyDescent="0.3">
      <c r="A154" s="140">
        <v>45665</v>
      </c>
      <c r="B154" s="61" t="s">
        <v>74</v>
      </c>
      <c r="C154" s="109">
        <v>2</v>
      </c>
      <c r="D154" s="61">
        <v>1</v>
      </c>
      <c r="E154" s="137" t="s">
        <v>24</v>
      </c>
      <c r="F154" s="61">
        <v>410</v>
      </c>
      <c r="G154" s="61">
        <v>140</v>
      </c>
      <c r="H154" s="61">
        <v>90</v>
      </c>
      <c r="I154" s="61">
        <v>400</v>
      </c>
      <c r="J154" s="61">
        <v>30</v>
      </c>
      <c r="K154" s="61">
        <v>270</v>
      </c>
      <c r="L154" s="61">
        <v>100</v>
      </c>
      <c r="M154" s="61">
        <v>0</v>
      </c>
      <c r="N154" s="61">
        <v>0</v>
      </c>
      <c r="O154" s="61">
        <v>0</v>
      </c>
      <c r="P154" s="109">
        <f t="shared" si="3"/>
        <v>1440</v>
      </c>
    </row>
    <row r="155" spans="1:16" x14ac:dyDescent="0.3">
      <c r="A155" s="140">
        <v>45665</v>
      </c>
      <c r="B155" s="61" t="s">
        <v>74</v>
      </c>
      <c r="C155" s="109">
        <v>2</v>
      </c>
      <c r="D155" s="61">
        <v>1</v>
      </c>
      <c r="E155" s="137" t="s">
        <v>25</v>
      </c>
      <c r="F155" s="61">
        <v>400</v>
      </c>
      <c r="G155" s="61">
        <v>250</v>
      </c>
      <c r="H155" s="61">
        <v>150</v>
      </c>
      <c r="I155" s="61">
        <v>200</v>
      </c>
      <c r="J155" s="61">
        <v>200</v>
      </c>
      <c r="K155" s="61">
        <v>200</v>
      </c>
      <c r="L155" s="61">
        <v>200</v>
      </c>
      <c r="M155" s="61">
        <v>0</v>
      </c>
      <c r="N155" s="61">
        <v>0</v>
      </c>
      <c r="O155" s="61">
        <v>0</v>
      </c>
      <c r="P155" s="109">
        <f t="shared" si="3"/>
        <v>1600</v>
      </c>
    </row>
    <row r="156" spans="1:16" x14ac:dyDescent="0.3">
      <c r="A156" s="140">
        <v>45665</v>
      </c>
      <c r="B156" s="61" t="s">
        <v>74</v>
      </c>
      <c r="C156" s="109">
        <v>2</v>
      </c>
      <c r="D156" s="61">
        <v>1</v>
      </c>
      <c r="E156" s="137" t="s">
        <v>26</v>
      </c>
      <c r="F156" s="61">
        <v>0</v>
      </c>
      <c r="G156" s="61">
        <v>0</v>
      </c>
      <c r="H156" s="61">
        <v>0</v>
      </c>
      <c r="I156" s="61">
        <v>0</v>
      </c>
      <c r="J156" s="61">
        <v>0</v>
      </c>
      <c r="K156" s="61">
        <v>0</v>
      </c>
      <c r="L156" s="61">
        <v>0</v>
      </c>
      <c r="M156" s="61">
        <v>0</v>
      </c>
      <c r="N156" s="61">
        <v>0</v>
      </c>
      <c r="O156" s="61">
        <v>0</v>
      </c>
      <c r="P156" s="109">
        <v>0</v>
      </c>
    </row>
    <row r="157" spans="1:16" x14ac:dyDescent="0.3">
      <c r="A157" s="140">
        <v>45665</v>
      </c>
      <c r="B157" s="61" t="s">
        <v>74</v>
      </c>
      <c r="C157" s="109">
        <v>2</v>
      </c>
      <c r="D157" s="61">
        <v>1</v>
      </c>
      <c r="E157" s="137" t="s">
        <v>27</v>
      </c>
      <c r="F157" s="61">
        <v>250</v>
      </c>
      <c r="G157" s="61">
        <v>180</v>
      </c>
      <c r="H157" s="61">
        <v>85</v>
      </c>
      <c r="I157" s="61">
        <v>340</v>
      </c>
      <c r="J157" s="61">
        <v>215</v>
      </c>
      <c r="K157" s="61">
        <v>40</v>
      </c>
      <c r="L157" s="61">
        <v>105</v>
      </c>
      <c r="M157" s="61">
        <v>0</v>
      </c>
      <c r="N157" s="61">
        <v>0</v>
      </c>
      <c r="O157" s="61">
        <v>0</v>
      </c>
      <c r="P157" s="109">
        <f t="shared" si="3"/>
        <v>1215</v>
      </c>
    </row>
    <row r="158" spans="1:16" x14ac:dyDescent="0.3">
      <c r="A158" s="140">
        <v>45665</v>
      </c>
      <c r="B158" s="61" t="s">
        <v>74</v>
      </c>
      <c r="C158" s="109">
        <v>2</v>
      </c>
      <c r="D158" s="61">
        <v>1</v>
      </c>
      <c r="E158" s="137" t="s">
        <v>28</v>
      </c>
      <c r="F158" s="61">
        <v>200</v>
      </c>
      <c r="G158" s="61">
        <v>260</v>
      </c>
      <c r="H158" s="61">
        <v>150</v>
      </c>
      <c r="I158" s="61">
        <v>420</v>
      </c>
      <c r="J158" s="61">
        <v>0</v>
      </c>
      <c r="K158" s="61">
        <v>360</v>
      </c>
      <c r="L158" s="61">
        <v>260</v>
      </c>
      <c r="M158" s="61">
        <v>0</v>
      </c>
      <c r="N158" s="61">
        <v>0</v>
      </c>
      <c r="O158" s="61">
        <v>0</v>
      </c>
      <c r="P158" s="109">
        <f t="shared" si="3"/>
        <v>1650</v>
      </c>
    </row>
    <row r="159" spans="1:16" x14ac:dyDescent="0.3">
      <c r="A159" s="140">
        <v>45665</v>
      </c>
      <c r="B159" s="61" t="s">
        <v>74</v>
      </c>
      <c r="C159" s="109">
        <v>2</v>
      </c>
      <c r="D159" s="61">
        <v>1</v>
      </c>
      <c r="E159" s="138" t="s">
        <v>29</v>
      </c>
      <c r="F159" s="61">
        <v>0</v>
      </c>
      <c r="G159" s="61">
        <v>0</v>
      </c>
      <c r="H159" s="61">
        <v>0</v>
      </c>
      <c r="I159" s="61">
        <v>0</v>
      </c>
      <c r="J159" s="61">
        <v>0</v>
      </c>
      <c r="K159" s="61">
        <v>0</v>
      </c>
      <c r="L159" s="61">
        <v>0</v>
      </c>
      <c r="M159" s="61">
        <v>0</v>
      </c>
      <c r="N159" s="61">
        <v>0</v>
      </c>
      <c r="O159" s="61">
        <v>0</v>
      </c>
      <c r="P159" s="109">
        <f t="shared" si="3"/>
        <v>0</v>
      </c>
    </row>
    <row r="160" spans="1:16" x14ac:dyDescent="0.3">
      <c r="A160" s="140">
        <v>45665</v>
      </c>
      <c r="B160" s="61" t="s">
        <v>74</v>
      </c>
      <c r="C160" s="109">
        <v>2</v>
      </c>
      <c r="D160" s="61">
        <v>0</v>
      </c>
      <c r="E160" s="138" t="s">
        <v>30</v>
      </c>
      <c r="F160" s="61">
        <v>120</v>
      </c>
      <c r="G160" s="61">
        <v>140</v>
      </c>
      <c r="H160" s="61">
        <v>55</v>
      </c>
      <c r="I160" s="61">
        <v>130</v>
      </c>
      <c r="J160" s="61">
        <v>160</v>
      </c>
      <c r="K160" s="61">
        <v>100</v>
      </c>
      <c r="L160" s="61">
        <v>110</v>
      </c>
      <c r="M160" s="61">
        <v>0</v>
      </c>
      <c r="N160" s="61">
        <v>0</v>
      </c>
      <c r="O160" s="61">
        <v>0</v>
      </c>
      <c r="P160" s="109">
        <f t="shared" si="3"/>
        <v>815</v>
      </c>
    </row>
    <row r="161" spans="1:16" x14ac:dyDescent="0.3">
      <c r="A161" s="140">
        <v>45665</v>
      </c>
      <c r="B161" s="61" t="s">
        <v>74</v>
      </c>
      <c r="C161" s="109">
        <v>2</v>
      </c>
      <c r="D161" s="61">
        <v>1</v>
      </c>
      <c r="E161" s="137" t="s">
        <v>73</v>
      </c>
      <c r="F161" s="61">
        <v>131</v>
      </c>
      <c r="G161" s="61">
        <v>37</v>
      </c>
      <c r="H161" s="61">
        <v>0</v>
      </c>
      <c r="I161" s="61">
        <v>95</v>
      </c>
      <c r="J161" s="61">
        <v>120</v>
      </c>
      <c r="K161" s="61">
        <v>132</v>
      </c>
      <c r="L161" s="61">
        <v>125</v>
      </c>
      <c r="M161" s="61">
        <v>0</v>
      </c>
      <c r="N161" s="61">
        <v>0</v>
      </c>
      <c r="O161" s="61">
        <v>0</v>
      </c>
      <c r="P161" s="109">
        <f t="shared" si="3"/>
        <v>640</v>
      </c>
    </row>
    <row r="162" spans="1:16" x14ac:dyDescent="0.3">
      <c r="A162" s="97">
        <v>45672</v>
      </c>
      <c r="B162" s="98" t="s">
        <v>74</v>
      </c>
      <c r="C162" s="100">
        <v>3</v>
      </c>
      <c r="D162" s="98"/>
      <c r="E162" s="99" t="s">
        <v>21</v>
      </c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100">
        <f t="shared" si="3"/>
        <v>0</v>
      </c>
    </row>
    <row r="163" spans="1:16" x14ac:dyDescent="0.3">
      <c r="A163" s="97">
        <v>45672</v>
      </c>
      <c r="B163" s="98" t="s">
        <v>74</v>
      </c>
      <c r="C163" s="100">
        <v>3</v>
      </c>
      <c r="D163" s="98"/>
      <c r="E163" s="99" t="s">
        <v>22</v>
      </c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100">
        <f t="shared" si="3"/>
        <v>0</v>
      </c>
    </row>
    <row r="164" spans="1:16" x14ac:dyDescent="0.3">
      <c r="A164" s="97">
        <v>45672</v>
      </c>
      <c r="B164" s="98" t="s">
        <v>74</v>
      </c>
      <c r="C164" s="100">
        <v>3</v>
      </c>
      <c r="D164" s="98"/>
      <c r="E164" s="99" t="s">
        <v>23</v>
      </c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100">
        <f t="shared" si="3"/>
        <v>0</v>
      </c>
    </row>
    <row r="165" spans="1:16" x14ac:dyDescent="0.3">
      <c r="A165" s="97">
        <v>45672</v>
      </c>
      <c r="B165" s="98" t="s">
        <v>74</v>
      </c>
      <c r="C165" s="100">
        <v>3</v>
      </c>
      <c r="D165" s="98"/>
      <c r="E165" s="99" t="s">
        <v>24</v>
      </c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100">
        <f t="shared" si="3"/>
        <v>0</v>
      </c>
    </row>
    <row r="166" spans="1:16" x14ac:dyDescent="0.3">
      <c r="A166" s="97">
        <v>45672</v>
      </c>
      <c r="B166" s="98" t="s">
        <v>74</v>
      </c>
      <c r="C166" s="100">
        <v>3</v>
      </c>
      <c r="D166" s="98"/>
      <c r="E166" s="99" t="s">
        <v>25</v>
      </c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100">
        <f t="shared" si="3"/>
        <v>0</v>
      </c>
    </row>
    <row r="167" spans="1:16" x14ac:dyDescent="0.3">
      <c r="A167" s="97">
        <v>45672</v>
      </c>
      <c r="B167" s="98" t="s">
        <v>74</v>
      </c>
      <c r="C167" s="100">
        <v>3</v>
      </c>
      <c r="D167" s="98"/>
      <c r="E167" s="99" t="s">
        <v>26</v>
      </c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100">
        <f t="shared" si="3"/>
        <v>0</v>
      </c>
    </row>
    <row r="168" spans="1:16" x14ac:dyDescent="0.3">
      <c r="A168" s="97">
        <v>45672</v>
      </c>
      <c r="B168" s="98" t="s">
        <v>74</v>
      </c>
      <c r="C168" s="100">
        <v>3</v>
      </c>
      <c r="D168" s="98"/>
      <c r="E168" s="99" t="s">
        <v>27</v>
      </c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100">
        <f t="shared" si="3"/>
        <v>0</v>
      </c>
    </row>
    <row r="169" spans="1:16" x14ac:dyDescent="0.3">
      <c r="A169" s="97">
        <v>45672</v>
      </c>
      <c r="B169" s="98" t="s">
        <v>74</v>
      </c>
      <c r="C169" s="100">
        <v>3</v>
      </c>
      <c r="D169" s="98"/>
      <c r="E169" s="99" t="s">
        <v>28</v>
      </c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100">
        <f t="shared" si="3"/>
        <v>0</v>
      </c>
    </row>
    <row r="170" spans="1:16" x14ac:dyDescent="0.3">
      <c r="A170" s="97">
        <v>45672</v>
      </c>
      <c r="B170" s="98" t="s">
        <v>74</v>
      </c>
      <c r="C170" s="100">
        <v>3</v>
      </c>
      <c r="D170" s="98"/>
      <c r="E170" s="101" t="s">
        <v>29</v>
      </c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100">
        <f t="shared" si="3"/>
        <v>0</v>
      </c>
    </row>
    <row r="171" spans="1:16" x14ac:dyDescent="0.3">
      <c r="A171" s="97">
        <v>45672</v>
      </c>
      <c r="B171" s="98" t="s">
        <v>74</v>
      </c>
      <c r="C171" s="100">
        <v>3</v>
      </c>
      <c r="D171" s="98"/>
      <c r="E171" s="101" t="s">
        <v>30</v>
      </c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100">
        <f t="shared" si="3"/>
        <v>0</v>
      </c>
    </row>
    <row r="172" spans="1:16" x14ac:dyDescent="0.3">
      <c r="A172" s="97">
        <v>45672</v>
      </c>
      <c r="B172" s="98" t="s">
        <v>74</v>
      </c>
      <c r="C172" s="100">
        <v>3</v>
      </c>
      <c r="D172" s="98"/>
      <c r="E172" s="99" t="s">
        <v>73</v>
      </c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100">
        <f t="shared" si="3"/>
        <v>0</v>
      </c>
    </row>
    <row r="173" spans="1:16" x14ac:dyDescent="0.3">
      <c r="A173" s="148">
        <v>45679</v>
      </c>
      <c r="B173" s="149" t="s">
        <v>74</v>
      </c>
      <c r="C173" s="150">
        <v>4</v>
      </c>
      <c r="D173" s="149"/>
      <c r="E173" s="151" t="s">
        <v>21</v>
      </c>
      <c r="F173" s="149"/>
      <c r="G173" s="149"/>
      <c r="H173" s="149"/>
      <c r="I173" s="149"/>
      <c r="J173" s="149"/>
      <c r="K173" s="149"/>
      <c r="L173" s="149"/>
      <c r="M173" s="149"/>
      <c r="N173" s="149"/>
      <c r="O173" s="149"/>
      <c r="P173" s="150">
        <f t="shared" si="3"/>
        <v>0</v>
      </c>
    </row>
    <row r="174" spans="1:16" x14ac:dyDescent="0.3">
      <c r="A174" s="148">
        <v>45679</v>
      </c>
      <c r="B174" s="149" t="s">
        <v>74</v>
      </c>
      <c r="C174" s="150">
        <v>4</v>
      </c>
      <c r="D174" s="149"/>
      <c r="E174" s="151" t="s">
        <v>22</v>
      </c>
      <c r="F174" s="149"/>
      <c r="G174" s="149"/>
      <c r="H174" s="149"/>
      <c r="I174" s="149"/>
      <c r="J174" s="149"/>
      <c r="K174" s="149"/>
      <c r="L174" s="149"/>
      <c r="M174" s="149"/>
      <c r="N174" s="149"/>
      <c r="O174" s="149"/>
      <c r="P174" s="150">
        <f t="shared" si="3"/>
        <v>0</v>
      </c>
    </row>
    <row r="175" spans="1:16" x14ac:dyDescent="0.3">
      <c r="A175" s="148">
        <v>45679</v>
      </c>
      <c r="B175" s="149" t="s">
        <v>74</v>
      </c>
      <c r="C175" s="150">
        <v>4</v>
      </c>
      <c r="D175" s="149"/>
      <c r="E175" s="151" t="s">
        <v>23</v>
      </c>
      <c r="F175" s="149"/>
      <c r="G175" s="149"/>
      <c r="H175" s="149"/>
      <c r="I175" s="149"/>
      <c r="J175" s="149"/>
      <c r="K175" s="149"/>
      <c r="L175" s="149"/>
      <c r="M175" s="149"/>
      <c r="N175" s="149"/>
      <c r="O175" s="149"/>
      <c r="P175" s="150">
        <f t="shared" si="3"/>
        <v>0</v>
      </c>
    </row>
    <row r="176" spans="1:16" x14ac:dyDescent="0.3">
      <c r="A176" s="148">
        <v>45679</v>
      </c>
      <c r="B176" s="149" t="s">
        <v>74</v>
      </c>
      <c r="C176" s="150">
        <v>4</v>
      </c>
      <c r="D176" s="149"/>
      <c r="E176" s="151" t="s">
        <v>24</v>
      </c>
      <c r="F176" s="149"/>
      <c r="G176" s="149"/>
      <c r="H176" s="149"/>
      <c r="I176" s="149"/>
      <c r="J176" s="149"/>
      <c r="K176" s="149"/>
      <c r="L176" s="149"/>
      <c r="M176" s="149"/>
      <c r="N176" s="149"/>
      <c r="O176" s="149"/>
      <c r="P176" s="150">
        <f t="shared" si="3"/>
        <v>0</v>
      </c>
    </row>
    <row r="177" spans="1:16" x14ac:dyDescent="0.3">
      <c r="A177" s="148">
        <v>45679</v>
      </c>
      <c r="B177" s="149" t="s">
        <v>74</v>
      </c>
      <c r="C177" s="150">
        <v>4</v>
      </c>
      <c r="D177" s="149"/>
      <c r="E177" s="151" t="s">
        <v>25</v>
      </c>
      <c r="F177" s="149"/>
      <c r="G177" s="149"/>
      <c r="H177" s="149"/>
      <c r="I177" s="149"/>
      <c r="J177" s="149"/>
      <c r="K177" s="149"/>
      <c r="L177" s="149"/>
      <c r="M177" s="149"/>
      <c r="N177" s="149"/>
      <c r="O177" s="149"/>
      <c r="P177" s="150">
        <f t="shared" si="3"/>
        <v>0</v>
      </c>
    </row>
    <row r="178" spans="1:16" x14ac:dyDescent="0.3">
      <c r="A178" s="148">
        <v>45679</v>
      </c>
      <c r="B178" s="149" t="s">
        <v>74</v>
      </c>
      <c r="C178" s="150">
        <v>4</v>
      </c>
      <c r="D178" s="149"/>
      <c r="E178" s="151" t="s">
        <v>26</v>
      </c>
      <c r="F178" s="149"/>
      <c r="G178" s="149"/>
      <c r="H178" s="149"/>
      <c r="I178" s="149"/>
      <c r="J178" s="149"/>
      <c r="K178" s="149"/>
      <c r="L178" s="149"/>
      <c r="M178" s="149"/>
      <c r="N178" s="149"/>
      <c r="O178" s="149"/>
      <c r="P178" s="150">
        <f t="shared" si="3"/>
        <v>0</v>
      </c>
    </row>
    <row r="179" spans="1:16" x14ac:dyDescent="0.3">
      <c r="A179" s="148">
        <v>45679</v>
      </c>
      <c r="B179" s="149" t="s">
        <v>74</v>
      </c>
      <c r="C179" s="150">
        <v>4</v>
      </c>
      <c r="D179" s="149"/>
      <c r="E179" s="151" t="s">
        <v>27</v>
      </c>
      <c r="F179" s="149"/>
      <c r="G179" s="149"/>
      <c r="H179" s="149"/>
      <c r="I179" s="149"/>
      <c r="J179" s="149"/>
      <c r="K179" s="149"/>
      <c r="L179" s="149"/>
      <c r="M179" s="149"/>
      <c r="N179" s="149"/>
      <c r="O179" s="149"/>
      <c r="P179" s="150">
        <f t="shared" si="3"/>
        <v>0</v>
      </c>
    </row>
    <row r="180" spans="1:16" x14ac:dyDescent="0.3">
      <c r="A180" s="148">
        <v>45679</v>
      </c>
      <c r="B180" s="149" t="s">
        <v>74</v>
      </c>
      <c r="C180" s="150">
        <v>4</v>
      </c>
      <c r="D180" s="149"/>
      <c r="E180" s="151" t="s">
        <v>28</v>
      </c>
      <c r="F180" s="149"/>
      <c r="G180" s="149"/>
      <c r="H180" s="149"/>
      <c r="I180" s="149"/>
      <c r="J180" s="149"/>
      <c r="K180" s="149"/>
      <c r="L180" s="149"/>
      <c r="M180" s="149"/>
      <c r="N180" s="149"/>
      <c r="O180" s="149"/>
      <c r="P180" s="150">
        <f t="shared" si="3"/>
        <v>0</v>
      </c>
    </row>
    <row r="181" spans="1:16" x14ac:dyDescent="0.3">
      <c r="A181" s="148">
        <v>45679</v>
      </c>
      <c r="B181" s="149" t="s">
        <v>74</v>
      </c>
      <c r="C181" s="150">
        <v>4</v>
      </c>
      <c r="D181" s="149"/>
      <c r="E181" s="152" t="s">
        <v>29</v>
      </c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50">
        <f t="shared" si="3"/>
        <v>0</v>
      </c>
    </row>
    <row r="182" spans="1:16" x14ac:dyDescent="0.3">
      <c r="A182" s="148">
        <v>45679</v>
      </c>
      <c r="B182" s="149" t="s">
        <v>74</v>
      </c>
      <c r="C182" s="150">
        <v>4</v>
      </c>
      <c r="D182" s="149"/>
      <c r="E182" s="152" t="s">
        <v>30</v>
      </c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50">
        <f t="shared" si="3"/>
        <v>0</v>
      </c>
    </row>
    <row r="183" spans="1:16" x14ac:dyDescent="0.3">
      <c r="A183" s="148">
        <v>45679</v>
      </c>
      <c r="B183" s="149" t="s">
        <v>74</v>
      </c>
      <c r="C183" s="150">
        <v>4</v>
      </c>
      <c r="D183" s="149"/>
      <c r="E183" s="151" t="s">
        <v>73</v>
      </c>
      <c r="F183" s="149"/>
      <c r="G183" s="149"/>
      <c r="H183" s="149"/>
      <c r="I183" s="149"/>
      <c r="J183" s="149"/>
      <c r="K183" s="149"/>
      <c r="L183" s="149"/>
      <c r="M183" s="149"/>
      <c r="N183" s="149"/>
      <c r="O183" s="149"/>
      <c r="P183" s="150">
        <f t="shared" si="3"/>
        <v>0</v>
      </c>
    </row>
  </sheetData>
  <autoFilter ref="A1:P139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152"/>
  <sheetViews>
    <sheetView zoomScale="85" zoomScaleNormal="85" workbookViewId="0">
      <pane ySplit="1" topLeftCell="A112" activePane="bottomLeft" state="frozen"/>
      <selection pane="bottomLeft" activeCell="T128" sqref="T128"/>
    </sheetView>
  </sheetViews>
  <sheetFormatPr defaultColWidth="8.88671875" defaultRowHeight="14.4" x14ac:dyDescent="0.3"/>
  <cols>
    <col min="1" max="1" width="12.44140625" style="9" customWidth="1"/>
    <col min="2" max="2" width="13.33203125" style="9" customWidth="1"/>
    <col min="3" max="3" width="11.33203125" style="9" customWidth="1"/>
    <col min="4" max="4" width="10.109375" style="9" customWidth="1"/>
    <col min="5" max="5" width="8.88671875" style="9"/>
    <col min="6" max="6" width="11" style="9" customWidth="1"/>
    <col min="7" max="8" width="8.88671875" style="9"/>
    <col min="9" max="9" width="10.88671875" style="9" bestFit="1" customWidth="1"/>
    <col min="10" max="10" width="12.5546875" style="9" customWidth="1"/>
    <col min="11" max="12" width="8.88671875" style="9"/>
    <col min="13" max="13" width="10.44140625" style="9" customWidth="1"/>
    <col min="14" max="15" width="8.88671875" style="9"/>
    <col min="16" max="16" width="13.77734375" style="9" customWidth="1"/>
    <col min="17" max="17" width="23.5546875" style="9" customWidth="1"/>
    <col min="18" max="16384" width="8.88671875" style="9"/>
  </cols>
  <sheetData>
    <row r="1" spans="1:17" ht="48.6" customHeight="1" x14ac:dyDescent="0.3">
      <c r="A1" s="102" t="s">
        <v>19</v>
      </c>
      <c r="B1" s="102" t="s">
        <v>18</v>
      </c>
      <c r="C1" s="93" t="s">
        <v>20</v>
      </c>
      <c r="D1" s="93" t="s">
        <v>49</v>
      </c>
      <c r="E1" s="93" t="s">
        <v>50</v>
      </c>
      <c r="F1" s="93" t="s">
        <v>51</v>
      </c>
      <c r="G1" s="93" t="s">
        <v>52</v>
      </c>
      <c r="H1" s="93" t="s">
        <v>53</v>
      </c>
      <c r="I1" s="93" t="s">
        <v>44</v>
      </c>
      <c r="J1" s="93" t="s">
        <v>45</v>
      </c>
      <c r="K1" s="93" t="s">
        <v>46</v>
      </c>
      <c r="L1" s="93" t="s">
        <v>47</v>
      </c>
      <c r="M1" s="93" t="s">
        <v>48</v>
      </c>
      <c r="N1" s="30" t="b">
        <v>1</v>
      </c>
      <c r="O1" s="56" t="s">
        <v>9</v>
      </c>
      <c r="P1" s="81" t="s">
        <v>89</v>
      </c>
      <c r="Q1" s="93" t="s">
        <v>37</v>
      </c>
    </row>
    <row r="2" spans="1:17" s="10" customFormat="1" ht="15.6" customHeight="1" x14ac:dyDescent="0.3">
      <c r="A2" s="6" t="s">
        <v>16</v>
      </c>
      <c r="B2" s="43">
        <v>1</v>
      </c>
      <c r="C2" s="6" t="s">
        <v>29</v>
      </c>
      <c r="D2" s="6">
        <v>18.25</v>
      </c>
      <c r="E2" s="6">
        <v>1.75</v>
      </c>
      <c r="F2" s="6">
        <v>1</v>
      </c>
      <c r="G2" s="6">
        <v>1.75</v>
      </c>
      <c r="H2" s="6">
        <v>2.5</v>
      </c>
      <c r="I2" s="6">
        <v>8</v>
      </c>
      <c r="J2" s="6">
        <v>0</v>
      </c>
      <c r="K2" s="6">
        <v>0</v>
      </c>
      <c r="L2" s="6">
        <v>-0.25</v>
      </c>
      <c r="M2" s="6">
        <v>0.5</v>
      </c>
      <c r="N2" s="6">
        <v>38</v>
      </c>
      <c r="O2" s="6">
        <v>18</v>
      </c>
      <c r="P2" s="43">
        <v>33.5</v>
      </c>
      <c r="Q2" s="6" t="s">
        <v>76</v>
      </c>
    </row>
    <row r="3" spans="1:17" s="10" customFormat="1" ht="15.6" customHeight="1" x14ac:dyDescent="0.3">
      <c r="A3" s="6" t="s">
        <v>16</v>
      </c>
      <c r="B3" s="43">
        <v>1</v>
      </c>
      <c r="C3" s="6" t="s">
        <v>27</v>
      </c>
      <c r="D3" s="6">
        <v>7</v>
      </c>
      <c r="E3" s="6">
        <v>0</v>
      </c>
      <c r="F3" s="6">
        <v>0</v>
      </c>
      <c r="G3" s="6">
        <v>0</v>
      </c>
      <c r="H3" s="6">
        <v>1.25</v>
      </c>
      <c r="I3" s="6">
        <v>5.25</v>
      </c>
      <c r="J3" s="6">
        <v>0</v>
      </c>
      <c r="K3" s="6">
        <v>0</v>
      </c>
      <c r="L3" s="6">
        <v>-0.5</v>
      </c>
      <c r="M3" s="6">
        <v>0</v>
      </c>
      <c r="N3" s="6">
        <v>25</v>
      </c>
      <c r="O3" s="6">
        <v>53</v>
      </c>
      <c r="P3" s="43">
        <v>11.75</v>
      </c>
      <c r="Q3" s="6" t="s">
        <v>76</v>
      </c>
    </row>
    <row r="4" spans="1:17" s="10" customFormat="1" ht="15.6" customHeight="1" x14ac:dyDescent="0.3">
      <c r="A4" s="6" t="s">
        <v>16</v>
      </c>
      <c r="B4" s="43">
        <v>1</v>
      </c>
      <c r="C4" s="6" t="s">
        <v>22</v>
      </c>
      <c r="D4" s="6">
        <v>20.75</v>
      </c>
      <c r="E4" s="6">
        <v>1.5</v>
      </c>
      <c r="F4" s="6">
        <v>1.25</v>
      </c>
      <c r="G4" s="6">
        <v>2.5</v>
      </c>
      <c r="H4" s="6">
        <v>3.75</v>
      </c>
      <c r="I4" s="6">
        <v>3</v>
      </c>
      <c r="J4" s="6">
        <v>0</v>
      </c>
      <c r="K4" s="6">
        <v>-0.25</v>
      </c>
      <c r="L4" s="6">
        <v>1.5</v>
      </c>
      <c r="M4" s="6">
        <v>1.25</v>
      </c>
      <c r="N4" s="6">
        <v>44</v>
      </c>
      <c r="O4" s="6">
        <v>35</v>
      </c>
      <c r="P4" s="43">
        <v>35.25</v>
      </c>
      <c r="Q4" s="6" t="s">
        <v>76</v>
      </c>
    </row>
    <row r="5" spans="1:17" s="10" customFormat="1" ht="15.6" customHeight="1" x14ac:dyDescent="0.3">
      <c r="A5" s="6" t="s">
        <v>16</v>
      </c>
      <c r="B5" s="43">
        <v>1</v>
      </c>
      <c r="C5" s="6" t="s">
        <v>28</v>
      </c>
      <c r="D5" s="6">
        <v>11.75</v>
      </c>
      <c r="E5" s="6">
        <v>2.5</v>
      </c>
      <c r="F5" s="6">
        <v>1.25</v>
      </c>
      <c r="G5" s="6">
        <v>-0.75</v>
      </c>
      <c r="H5" s="6">
        <v>0</v>
      </c>
      <c r="I5" s="6">
        <v>1.75</v>
      </c>
      <c r="J5" s="6">
        <v>0</v>
      </c>
      <c r="K5" s="6">
        <v>2.25</v>
      </c>
      <c r="L5" s="6">
        <v>1.5</v>
      </c>
      <c r="M5" s="6">
        <v>0.75</v>
      </c>
      <c r="N5" s="6">
        <v>28</v>
      </c>
      <c r="O5" s="6">
        <v>28</v>
      </c>
      <c r="P5" s="43">
        <v>21</v>
      </c>
      <c r="Q5" s="6" t="s">
        <v>76</v>
      </c>
    </row>
    <row r="6" spans="1:17" s="10" customFormat="1" ht="15.6" customHeight="1" x14ac:dyDescent="0.3">
      <c r="A6" s="6" t="s">
        <v>16</v>
      </c>
      <c r="B6" s="43">
        <v>1</v>
      </c>
      <c r="C6" s="6" t="s">
        <v>21</v>
      </c>
      <c r="D6" s="6">
        <v>19.25</v>
      </c>
      <c r="E6" s="6">
        <v>2.75</v>
      </c>
      <c r="F6" s="6">
        <v>1.25</v>
      </c>
      <c r="G6" s="6">
        <v>2</v>
      </c>
      <c r="H6" s="6">
        <v>5</v>
      </c>
      <c r="I6" s="6">
        <v>5.5</v>
      </c>
      <c r="J6" s="6">
        <v>0</v>
      </c>
      <c r="K6" s="6">
        <v>3.25</v>
      </c>
      <c r="L6" s="6">
        <v>1.25</v>
      </c>
      <c r="M6" s="6">
        <v>0.25</v>
      </c>
      <c r="N6" s="103">
        <v>48</v>
      </c>
      <c r="O6" s="56">
        <v>29</v>
      </c>
      <c r="P6" s="81">
        <v>40.75</v>
      </c>
      <c r="Q6" s="6" t="s">
        <v>76</v>
      </c>
    </row>
    <row r="7" spans="1:17" s="10" customFormat="1" ht="15.6" customHeight="1" x14ac:dyDescent="0.3">
      <c r="A7" s="6" t="s">
        <v>16</v>
      </c>
      <c r="B7" s="43">
        <v>1</v>
      </c>
      <c r="C7" s="6" t="s">
        <v>26</v>
      </c>
      <c r="D7" s="6">
        <v>12.75</v>
      </c>
      <c r="E7" s="6">
        <v>0</v>
      </c>
      <c r="F7" s="6">
        <v>1</v>
      </c>
      <c r="G7" s="6">
        <v>1</v>
      </c>
      <c r="H7" s="6">
        <v>0.75</v>
      </c>
      <c r="I7" s="6">
        <v>3.5</v>
      </c>
      <c r="J7" s="6">
        <v>0</v>
      </c>
      <c r="K7" s="6">
        <v>0</v>
      </c>
      <c r="L7" s="6">
        <v>-0.25</v>
      </c>
      <c r="M7" s="6">
        <v>0</v>
      </c>
      <c r="N7" s="6">
        <v>23</v>
      </c>
      <c r="O7" s="6">
        <v>17</v>
      </c>
      <c r="P7" s="43">
        <v>18.75</v>
      </c>
      <c r="Q7" s="6" t="s">
        <v>76</v>
      </c>
    </row>
    <row r="8" spans="1:17" ht="15.6" customHeight="1" x14ac:dyDescent="0.3">
      <c r="A8" s="104" t="s">
        <v>16</v>
      </c>
      <c r="B8" s="104">
        <v>2</v>
      </c>
      <c r="C8" s="104" t="s">
        <v>27</v>
      </c>
      <c r="D8" s="104">
        <v>8.75</v>
      </c>
      <c r="E8" s="104">
        <v>0.75</v>
      </c>
      <c r="F8" s="104">
        <v>-0.5</v>
      </c>
      <c r="G8" s="104">
        <v>0</v>
      </c>
      <c r="H8" s="104">
        <v>1.25</v>
      </c>
      <c r="I8" s="104">
        <v>1.75</v>
      </c>
      <c r="J8" s="104">
        <v>-0.75</v>
      </c>
      <c r="K8" s="104">
        <v>0.75</v>
      </c>
      <c r="L8" s="104">
        <v>-0.5</v>
      </c>
      <c r="M8" s="104">
        <v>0.75</v>
      </c>
      <c r="N8" s="104">
        <v>28</v>
      </c>
      <c r="O8" s="104">
        <v>59</v>
      </c>
      <c r="P8" s="104">
        <v>13.25</v>
      </c>
      <c r="Q8" s="104" t="s">
        <v>42</v>
      </c>
    </row>
    <row r="9" spans="1:17" ht="15.6" customHeight="1" x14ac:dyDescent="0.3">
      <c r="A9" s="104" t="s">
        <v>16</v>
      </c>
      <c r="B9" s="105">
        <v>2</v>
      </c>
      <c r="C9" s="104" t="s">
        <v>22</v>
      </c>
      <c r="D9" s="104">
        <v>28.75</v>
      </c>
      <c r="E9" s="104">
        <v>1.5</v>
      </c>
      <c r="F9" s="104">
        <v>2.75</v>
      </c>
      <c r="G9" s="104">
        <v>2.5</v>
      </c>
      <c r="H9" s="104">
        <v>2.75</v>
      </c>
      <c r="I9" s="104">
        <v>3.25</v>
      </c>
      <c r="J9" s="104">
        <v>3</v>
      </c>
      <c r="K9" s="104">
        <v>-0.5</v>
      </c>
      <c r="L9" s="104">
        <v>0.5</v>
      </c>
      <c r="M9" s="104">
        <v>-1.25</v>
      </c>
      <c r="N9" s="104">
        <v>51</v>
      </c>
      <c r="O9" s="104">
        <v>31</v>
      </c>
      <c r="P9" s="104">
        <v>43.25</v>
      </c>
      <c r="Q9" s="104" t="s">
        <v>42</v>
      </c>
    </row>
    <row r="10" spans="1:17" ht="15.6" customHeight="1" x14ac:dyDescent="0.3">
      <c r="A10" s="104" t="s">
        <v>16</v>
      </c>
      <c r="B10" s="105">
        <v>2</v>
      </c>
      <c r="C10" s="104" t="s">
        <v>25</v>
      </c>
      <c r="D10" s="104">
        <v>10.25</v>
      </c>
      <c r="E10" s="104">
        <v>-0.25</v>
      </c>
      <c r="F10" s="104">
        <v>-0.5</v>
      </c>
      <c r="G10" s="104">
        <v>0</v>
      </c>
      <c r="H10" s="104">
        <v>1.5</v>
      </c>
      <c r="I10" s="104">
        <v>4.25</v>
      </c>
      <c r="J10" s="104">
        <v>1</v>
      </c>
      <c r="K10" s="104">
        <v>1.5</v>
      </c>
      <c r="L10" s="104">
        <v>1</v>
      </c>
      <c r="M10" s="104">
        <v>0.5</v>
      </c>
      <c r="N10" s="104">
        <v>24</v>
      </c>
      <c r="O10" s="104">
        <v>19</v>
      </c>
      <c r="P10" s="104">
        <v>19.25</v>
      </c>
      <c r="Q10" s="104" t="s">
        <v>42</v>
      </c>
    </row>
    <row r="11" spans="1:17" ht="15.6" customHeight="1" x14ac:dyDescent="0.3">
      <c r="A11" s="104" t="s">
        <v>16</v>
      </c>
      <c r="B11" s="104">
        <v>2</v>
      </c>
      <c r="C11" s="104" t="s">
        <v>23</v>
      </c>
      <c r="D11" s="104">
        <v>22.75</v>
      </c>
      <c r="E11" s="104">
        <v>3</v>
      </c>
      <c r="F11" s="104">
        <v>3</v>
      </c>
      <c r="G11" s="104">
        <v>2.5</v>
      </c>
      <c r="H11" s="104">
        <v>2.75</v>
      </c>
      <c r="I11" s="104">
        <v>-2.25</v>
      </c>
      <c r="J11" s="104">
        <v>0</v>
      </c>
      <c r="K11" s="104">
        <v>0</v>
      </c>
      <c r="L11" s="104">
        <v>0</v>
      </c>
      <c r="M11" s="104">
        <v>0.25</v>
      </c>
      <c r="N11" s="104">
        <v>41</v>
      </c>
      <c r="O11" s="104">
        <v>29</v>
      </c>
      <c r="P11" s="104">
        <v>33.75</v>
      </c>
      <c r="Q11" s="104" t="s">
        <v>42</v>
      </c>
    </row>
    <row r="12" spans="1:17" ht="15.6" customHeight="1" x14ac:dyDescent="0.3">
      <c r="A12" s="104" t="s">
        <v>16</v>
      </c>
      <c r="B12" s="104">
        <v>2</v>
      </c>
      <c r="C12" s="104" t="s">
        <v>28</v>
      </c>
      <c r="D12" s="104">
        <v>9.5</v>
      </c>
      <c r="E12" s="104">
        <v>0</v>
      </c>
      <c r="F12" s="104">
        <v>1.5</v>
      </c>
      <c r="G12" s="104">
        <v>0.25</v>
      </c>
      <c r="H12" s="104">
        <v>-0.25</v>
      </c>
      <c r="I12" s="104">
        <v>-0.75</v>
      </c>
      <c r="J12" s="104">
        <v>0</v>
      </c>
      <c r="K12" s="104">
        <v>0.75</v>
      </c>
      <c r="L12" s="104">
        <v>0.75</v>
      </c>
      <c r="M12" s="104">
        <v>-0.25</v>
      </c>
      <c r="N12" s="104">
        <v>21</v>
      </c>
      <c r="O12" s="104">
        <v>38</v>
      </c>
      <c r="P12" s="104">
        <v>11.5</v>
      </c>
      <c r="Q12" s="104" t="s">
        <v>42</v>
      </c>
    </row>
    <row r="13" spans="1:17" ht="15.6" customHeight="1" x14ac:dyDescent="0.3">
      <c r="A13" s="104" t="s">
        <v>16</v>
      </c>
      <c r="B13" s="105">
        <v>2</v>
      </c>
      <c r="C13" s="104" t="s">
        <v>21</v>
      </c>
      <c r="D13" s="104">
        <v>29.25</v>
      </c>
      <c r="E13" s="104">
        <v>0.5</v>
      </c>
      <c r="F13" s="104">
        <v>2.5</v>
      </c>
      <c r="G13" s="104">
        <v>3</v>
      </c>
      <c r="H13" s="104">
        <v>4</v>
      </c>
      <c r="I13" s="104">
        <v>3</v>
      </c>
      <c r="J13" s="104">
        <v>0</v>
      </c>
      <c r="K13" s="104">
        <v>3.25</v>
      </c>
      <c r="L13" s="104">
        <v>1.25</v>
      </c>
      <c r="M13" s="104">
        <v>1</v>
      </c>
      <c r="N13" s="104">
        <v>55</v>
      </c>
      <c r="O13" s="104">
        <v>29</v>
      </c>
      <c r="P13" s="104">
        <v>47.25</v>
      </c>
      <c r="Q13" s="104" t="s">
        <v>42</v>
      </c>
    </row>
    <row r="14" spans="1:17" ht="15.6" customHeight="1" x14ac:dyDescent="0.3">
      <c r="A14" s="104" t="s">
        <v>16</v>
      </c>
      <c r="B14" s="105">
        <v>2</v>
      </c>
      <c r="C14" s="104" t="s">
        <v>26</v>
      </c>
      <c r="D14" s="104">
        <v>8</v>
      </c>
      <c r="E14" s="104">
        <v>0</v>
      </c>
      <c r="F14" s="104">
        <v>1.75</v>
      </c>
      <c r="G14" s="104">
        <v>-0.25</v>
      </c>
      <c r="H14" s="104">
        <v>1.75</v>
      </c>
      <c r="I14" s="104">
        <v>4.5</v>
      </c>
      <c r="J14" s="104">
        <v>0</v>
      </c>
      <c r="K14" s="104">
        <v>-0.75</v>
      </c>
      <c r="L14" s="104">
        <v>0.5</v>
      </c>
      <c r="M14" s="104">
        <v>1</v>
      </c>
      <c r="N14" s="104">
        <v>23</v>
      </c>
      <c r="O14" s="104">
        <v>13</v>
      </c>
      <c r="P14" s="104">
        <v>17.25</v>
      </c>
      <c r="Q14" s="104" t="s">
        <v>42</v>
      </c>
    </row>
    <row r="15" spans="1:17" ht="15.6" customHeight="1" x14ac:dyDescent="0.3">
      <c r="A15" s="104" t="s">
        <v>16</v>
      </c>
      <c r="B15" s="104">
        <v>2</v>
      </c>
      <c r="C15" s="104" t="s">
        <v>24</v>
      </c>
      <c r="D15" s="104">
        <v>19.5</v>
      </c>
      <c r="E15" s="104">
        <v>1.25</v>
      </c>
      <c r="F15" s="104">
        <v>2.5</v>
      </c>
      <c r="G15" s="104">
        <v>0</v>
      </c>
      <c r="H15" s="104">
        <v>1.5</v>
      </c>
      <c r="I15" s="104">
        <v>-0.5</v>
      </c>
      <c r="J15" s="104">
        <v>0</v>
      </c>
      <c r="K15" s="104">
        <v>-0.5</v>
      </c>
      <c r="L15" s="104">
        <v>-0.5</v>
      </c>
      <c r="M15" s="104">
        <v>-0.75</v>
      </c>
      <c r="N15" s="104">
        <v>32</v>
      </c>
      <c r="O15" s="104">
        <v>28</v>
      </c>
      <c r="P15" s="104">
        <v>19.25</v>
      </c>
      <c r="Q15" s="104" t="s">
        <v>42</v>
      </c>
    </row>
    <row r="16" spans="1:17" ht="15.6" customHeight="1" x14ac:dyDescent="0.3">
      <c r="A16" s="106" t="s">
        <v>16</v>
      </c>
      <c r="B16" s="106">
        <v>3</v>
      </c>
      <c r="C16" s="106" t="s">
        <v>29</v>
      </c>
      <c r="D16" s="106">
        <v>23.5</v>
      </c>
      <c r="E16" s="106">
        <v>4</v>
      </c>
      <c r="F16" s="106">
        <v>4</v>
      </c>
      <c r="G16" s="106">
        <v>1.5</v>
      </c>
      <c r="H16" s="106">
        <v>2</v>
      </c>
      <c r="I16" s="106">
        <v>2.25</v>
      </c>
      <c r="J16" s="106">
        <v>0</v>
      </c>
      <c r="K16" s="106">
        <v>1</v>
      </c>
      <c r="L16" s="106">
        <v>0</v>
      </c>
      <c r="M16" s="106">
        <v>0</v>
      </c>
      <c r="N16" s="106">
        <v>42</v>
      </c>
      <c r="O16" s="106">
        <v>14</v>
      </c>
      <c r="P16" s="106">
        <v>38.5</v>
      </c>
      <c r="Q16" s="106" t="s">
        <v>38</v>
      </c>
    </row>
    <row r="17" spans="1:17" ht="15.6" customHeight="1" x14ac:dyDescent="0.3">
      <c r="A17" s="106" t="s">
        <v>16</v>
      </c>
      <c r="B17" s="106">
        <v>3</v>
      </c>
      <c r="C17" s="106" t="s">
        <v>27</v>
      </c>
      <c r="D17" s="106">
        <v>14.25</v>
      </c>
      <c r="E17" s="106">
        <v>2</v>
      </c>
      <c r="F17" s="106">
        <v>1</v>
      </c>
      <c r="G17" s="106">
        <v>0.75</v>
      </c>
      <c r="H17" s="106">
        <v>0</v>
      </c>
      <c r="I17" s="106">
        <v>2.75</v>
      </c>
      <c r="J17" s="106">
        <v>0</v>
      </c>
      <c r="K17" s="106">
        <v>0</v>
      </c>
      <c r="L17" s="106">
        <v>0</v>
      </c>
      <c r="M17" s="106">
        <v>0.25</v>
      </c>
      <c r="N17" s="106">
        <v>33</v>
      </c>
      <c r="O17" s="106">
        <v>48</v>
      </c>
      <c r="P17" s="106">
        <v>21</v>
      </c>
      <c r="Q17" s="106" t="s">
        <v>38</v>
      </c>
    </row>
    <row r="18" spans="1:17" ht="15.6" customHeight="1" x14ac:dyDescent="0.3">
      <c r="A18" s="106" t="s">
        <v>16</v>
      </c>
      <c r="B18" s="106">
        <v>3</v>
      </c>
      <c r="C18" s="106" t="s">
        <v>22</v>
      </c>
      <c r="D18" s="106">
        <v>20</v>
      </c>
      <c r="E18" s="106">
        <v>1.25</v>
      </c>
      <c r="F18" s="106">
        <v>1</v>
      </c>
      <c r="G18" s="106">
        <v>0</v>
      </c>
      <c r="H18" s="106">
        <v>1</v>
      </c>
      <c r="I18" s="106">
        <v>2</v>
      </c>
      <c r="J18" s="106">
        <v>0</v>
      </c>
      <c r="K18" s="106">
        <v>1</v>
      </c>
      <c r="L18" s="106">
        <v>1</v>
      </c>
      <c r="M18" s="106">
        <v>1.25</v>
      </c>
      <c r="N18" s="106">
        <v>46</v>
      </c>
      <c r="O18" s="106">
        <v>46</v>
      </c>
      <c r="P18" s="106">
        <v>34.5</v>
      </c>
      <c r="Q18" s="106" t="s">
        <v>38</v>
      </c>
    </row>
    <row r="19" spans="1:17" ht="15.6" customHeight="1" x14ac:dyDescent="0.3">
      <c r="A19" s="106" t="s">
        <v>16</v>
      </c>
      <c r="B19" s="106">
        <v>3</v>
      </c>
      <c r="C19" s="106" t="s">
        <v>25</v>
      </c>
      <c r="D19" s="106">
        <v>7.5</v>
      </c>
      <c r="E19" s="106">
        <v>2</v>
      </c>
      <c r="F19" s="106">
        <v>2</v>
      </c>
      <c r="G19" s="106">
        <v>0</v>
      </c>
      <c r="H19" s="106">
        <v>0</v>
      </c>
      <c r="I19" s="106">
        <v>4</v>
      </c>
      <c r="J19" s="106">
        <v>0</v>
      </c>
      <c r="K19" s="106">
        <v>-0.5</v>
      </c>
      <c r="L19" s="106">
        <v>0</v>
      </c>
      <c r="M19" s="106">
        <v>0</v>
      </c>
      <c r="N19" s="106">
        <v>22</v>
      </c>
      <c r="O19" s="106">
        <v>28</v>
      </c>
      <c r="P19" s="106">
        <v>15</v>
      </c>
      <c r="Q19" s="106" t="s">
        <v>38</v>
      </c>
    </row>
    <row r="20" spans="1:17" ht="15.6" customHeight="1" x14ac:dyDescent="0.3">
      <c r="A20" s="106" t="s">
        <v>16</v>
      </c>
      <c r="B20" s="106">
        <v>3</v>
      </c>
      <c r="C20" s="106" t="s">
        <v>23</v>
      </c>
      <c r="D20" s="106">
        <v>17</v>
      </c>
      <c r="E20" s="106">
        <v>2</v>
      </c>
      <c r="F20" s="106">
        <v>2</v>
      </c>
      <c r="G20" s="106">
        <v>2</v>
      </c>
      <c r="H20" s="106">
        <v>2.5</v>
      </c>
      <c r="I20" s="106">
        <v>2.75</v>
      </c>
      <c r="J20" s="106">
        <v>0</v>
      </c>
      <c r="K20" s="106">
        <v>1</v>
      </c>
      <c r="L20" s="106">
        <v>1</v>
      </c>
      <c r="M20" s="106">
        <v>1.5</v>
      </c>
      <c r="N20" s="106">
        <v>40</v>
      </c>
      <c r="O20" s="106">
        <v>33</v>
      </c>
      <c r="P20" s="106">
        <v>31.75</v>
      </c>
      <c r="Q20" s="106" t="s">
        <v>38</v>
      </c>
    </row>
    <row r="21" spans="1:17" ht="15.6" customHeight="1" x14ac:dyDescent="0.3">
      <c r="A21" s="106" t="s">
        <v>16</v>
      </c>
      <c r="B21" s="106">
        <v>3</v>
      </c>
      <c r="C21" s="106" t="s">
        <v>28</v>
      </c>
      <c r="D21" s="106">
        <v>10.25</v>
      </c>
      <c r="E21" s="106">
        <v>3</v>
      </c>
      <c r="F21" s="106">
        <v>2</v>
      </c>
      <c r="G21" s="106">
        <v>2</v>
      </c>
      <c r="H21" s="106">
        <v>0</v>
      </c>
      <c r="I21" s="106">
        <v>0.75</v>
      </c>
      <c r="J21" s="106">
        <v>0</v>
      </c>
      <c r="K21" s="106">
        <v>1</v>
      </c>
      <c r="L21" s="106">
        <v>1</v>
      </c>
      <c r="M21" s="106">
        <v>1.25</v>
      </c>
      <c r="N21" s="106">
        <v>27</v>
      </c>
      <c r="O21" s="106">
        <v>23</v>
      </c>
      <c r="P21" s="106">
        <v>21.25</v>
      </c>
      <c r="Q21" s="106" t="s">
        <v>38</v>
      </c>
    </row>
    <row r="22" spans="1:17" ht="15.6" customHeight="1" x14ac:dyDescent="0.3">
      <c r="A22" s="106" t="s">
        <v>16</v>
      </c>
      <c r="B22" s="106">
        <v>3</v>
      </c>
      <c r="C22" s="106" t="s">
        <v>21</v>
      </c>
      <c r="D22" s="106">
        <v>26</v>
      </c>
      <c r="E22" s="106">
        <v>2</v>
      </c>
      <c r="F22" s="106">
        <v>2.5</v>
      </c>
      <c r="G22" s="106">
        <v>0</v>
      </c>
      <c r="H22" s="106">
        <v>0</v>
      </c>
      <c r="I22" s="106">
        <v>6</v>
      </c>
      <c r="J22" s="106">
        <v>0</v>
      </c>
      <c r="K22" s="106">
        <v>1</v>
      </c>
      <c r="L22" s="106">
        <v>1</v>
      </c>
      <c r="M22" s="106">
        <v>2</v>
      </c>
      <c r="N22" s="106">
        <v>52</v>
      </c>
      <c r="O22" s="106">
        <v>38</v>
      </c>
      <c r="P22" s="106">
        <v>42.5</v>
      </c>
      <c r="Q22" s="106" t="s">
        <v>38</v>
      </c>
    </row>
    <row r="23" spans="1:17" ht="15.6" customHeight="1" x14ac:dyDescent="0.3">
      <c r="A23" s="106" t="s">
        <v>16</v>
      </c>
      <c r="B23" s="106">
        <v>3</v>
      </c>
      <c r="C23" s="106" t="s">
        <v>26</v>
      </c>
      <c r="D23" s="106">
        <v>6.25</v>
      </c>
      <c r="E23" s="106">
        <v>2</v>
      </c>
      <c r="F23" s="106">
        <v>1.25</v>
      </c>
      <c r="G23" s="106">
        <v>0</v>
      </c>
      <c r="H23" s="106">
        <v>0</v>
      </c>
      <c r="I23" s="106">
        <v>5.25</v>
      </c>
      <c r="J23" s="106">
        <v>0</v>
      </c>
      <c r="K23" s="106">
        <v>1</v>
      </c>
      <c r="L23" s="106">
        <v>0</v>
      </c>
      <c r="M23" s="106">
        <v>0</v>
      </c>
      <c r="N23" s="106">
        <v>24</v>
      </c>
      <c r="O23" s="106">
        <v>31</v>
      </c>
      <c r="P23" s="106">
        <v>16.25</v>
      </c>
      <c r="Q23" s="106" t="s">
        <v>38</v>
      </c>
    </row>
    <row r="24" spans="1:17" x14ac:dyDescent="0.3">
      <c r="A24" s="106" t="s">
        <v>16</v>
      </c>
      <c r="B24" s="106">
        <v>3</v>
      </c>
      <c r="C24" s="106" t="s">
        <v>24</v>
      </c>
      <c r="D24" s="106">
        <v>14.25</v>
      </c>
      <c r="E24" s="106">
        <v>2</v>
      </c>
      <c r="F24" s="106">
        <v>2</v>
      </c>
      <c r="G24" s="106">
        <v>0</v>
      </c>
      <c r="H24" s="106">
        <v>0</v>
      </c>
      <c r="I24" s="106">
        <v>0.25</v>
      </c>
      <c r="J24" s="106">
        <v>0</v>
      </c>
      <c r="K24" s="106">
        <v>1</v>
      </c>
      <c r="L24" s="106">
        <v>0.25</v>
      </c>
      <c r="M24" s="106">
        <v>0</v>
      </c>
      <c r="N24" s="106">
        <v>28</v>
      </c>
      <c r="O24" s="106">
        <v>33</v>
      </c>
      <c r="P24" s="106">
        <v>19.25</v>
      </c>
      <c r="Q24" s="106" t="s">
        <v>38</v>
      </c>
    </row>
    <row r="25" spans="1:17" x14ac:dyDescent="0.3">
      <c r="A25" s="103" t="s">
        <v>16</v>
      </c>
      <c r="B25" s="103">
        <v>4</v>
      </c>
      <c r="C25" s="103" t="s">
        <v>29</v>
      </c>
      <c r="D25" s="103">
        <v>23</v>
      </c>
      <c r="E25" s="103">
        <v>3</v>
      </c>
      <c r="F25" s="103">
        <v>1.75</v>
      </c>
      <c r="G25" s="103">
        <v>3</v>
      </c>
      <c r="H25" s="103">
        <v>4</v>
      </c>
      <c r="I25" s="103">
        <v>6.5</v>
      </c>
      <c r="J25" s="103">
        <v>1</v>
      </c>
      <c r="K25" s="103">
        <v>2.75</v>
      </c>
      <c r="L25" s="103">
        <v>1</v>
      </c>
      <c r="M25" s="103">
        <v>-0.75</v>
      </c>
      <c r="N25" s="103">
        <v>49</v>
      </c>
      <c r="O25" s="103">
        <v>15</v>
      </c>
      <c r="P25" s="103">
        <v>45.25</v>
      </c>
      <c r="Q25" s="103" t="s">
        <v>39</v>
      </c>
    </row>
    <row r="26" spans="1:17" x14ac:dyDescent="0.3">
      <c r="A26" s="103" t="s">
        <v>16</v>
      </c>
      <c r="B26" s="103">
        <v>4</v>
      </c>
      <c r="C26" s="103" t="s">
        <v>27</v>
      </c>
      <c r="D26" s="103">
        <v>8</v>
      </c>
      <c r="E26" s="103">
        <v>0.25</v>
      </c>
      <c r="F26" s="103">
        <v>0.75</v>
      </c>
      <c r="G26" s="103">
        <v>-0.25</v>
      </c>
      <c r="H26" s="103">
        <v>1.25</v>
      </c>
      <c r="I26" s="103">
        <v>2</v>
      </c>
      <c r="J26" s="103">
        <v>1.5</v>
      </c>
      <c r="K26" s="103">
        <v>2.25</v>
      </c>
      <c r="L26" s="103">
        <v>1.75</v>
      </c>
      <c r="M26" s="103">
        <v>-0.75</v>
      </c>
      <c r="N26" s="103">
        <v>29</v>
      </c>
      <c r="O26" s="103">
        <v>49</v>
      </c>
      <c r="P26" s="103">
        <v>16.75</v>
      </c>
      <c r="Q26" s="103" t="s">
        <v>39</v>
      </c>
    </row>
    <row r="27" spans="1:17" x14ac:dyDescent="0.3">
      <c r="A27" s="103" t="s">
        <v>16</v>
      </c>
      <c r="B27" s="103">
        <v>4</v>
      </c>
      <c r="C27" s="103" t="s">
        <v>22</v>
      </c>
      <c r="D27" s="103">
        <v>21.5</v>
      </c>
      <c r="E27" s="103">
        <v>2.5</v>
      </c>
      <c r="F27" s="103">
        <v>3.75</v>
      </c>
      <c r="G27" s="103">
        <v>2.5</v>
      </c>
      <c r="H27" s="103">
        <v>1.25</v>
      </c>
      <c r="I27" s="103">
        <v>2.25</v>
      </c>
      <c r="J27" s="103">
        <v>1.5</v>
      </c>
      <c r="K27" s="103">
        <v>2.5</v>
      </c>
      <c r="L27" s="103">
        <v>2.25</v>
      </c>
      <c r="M27" s="103">
        <v>1.25</v>
      </c>
      <c r="N27" s="103">
        <v>50</v>
      </c>
      <c r="O27" s="103">
        <v>35</v>
      </c>
      <c r="P27" s="103">
        <v>41.25</v>
      </c>
      <c r="Q27" s="103" t="s">
        <v>39</v>
      </c>
    </row>
    <row r="28" spans="1:17" x14ac:dyDescent="0.3">
      <c r="A28" s="103" t="s">
        <v>16</v>
      </c>
      <c r="B28" s="103">
        <v>4</v>
      </c>
      <c r="C28" s="103" t="s">
        <v>25</v>
      </c>
      <c r="D28" s="103">
        <v>2.75</v>
      </c>
      <c r="E28" s="103">
        <v>2.75</v>
      </c>
      <c r="F28" s="103">
        <v>0.25</v>
      </c>
      <c r="G28" s="103">
        <v>0.75</v>
      </c>
      <c r="H28" s="103">
        <v>1.5</v>
      </c>
      <c r="I28" s="103">
        <v>8.5</v>
      </c>
      <c r="J28" s="103">
        <v>1</v>
      </c>
      <c r="K28" s="103">
        <v>2.25</v>
      </c>
      <c r="L28" s="103">
        <v>-0.25</v>
      </c>
      <c r="M28" s="103">
        <v>-0.25</v>
      </c>
      <c r="N28" s="103">
        <v>25</v>
      </c>
      <c r="O28" s="103">
        <v>23</v>
      </c>
      <c r="P28" s="103">
        <v>19.25</v>
      </c>
      <c r="Q28" s="103" t="s">
        <v>39</v>
      </c>
    </row>
    <row r="29" spans="1:17" x14ac:dyDescent="0.3">
      <c r="A29" s="103" t="s">
        <v>16</v>
      </c>
      <c r="B29" s="103">
        <v>4</v>
      </c>
      <c r="C29" s="103" t="s">
        <v>23</v>
      </c>
      <c r="D29" s="103">
        <v>21</v>
      </c>
      <c r="E29" s="103">
        <v>1.25</v>
      </c>
      <c r="F29" s="103">
        <v>2.75</v>
      </c>
      <c r="G29" s="103">
        <v>-0.25</v>
      </c>
      <c r="H29" s="103">
        <v>0.75</v>
      </c>
      <c r="I29" s="103">
        <v>2.5</v>
      </c>
      <c r="J29" s="103">
        <v>-0.25</v>
      </c>
      <c r="K29" s="103">
        <v>0</v>
      </c>
      <c r="L29" s="103">
        <v>1.5</v>
      </c>
      <c r="M29" s="103">
        <v>1.25</v>
      </c>
      <c r="N29" s="103">
        <v>37</v>
      </c>
      <c r="O29" s="103">
        <v>26</v>
      </c>
      <c r="P29" s="103">
        <v>30.5</v>
      </c>
      <c r="Q29" s="103" t="s">
        <v>39</v>
      </c>
    </row>
    <row r="30" spans="1:17" x14ac:dyDescent="0.3">
      <c r="A30" s="103" t="s">
        <v>16</v>
      </c>
      <c r="B30" s="103">
        <v>4</v>
      </c>
      <c r="C30" s="103" t="s">
        <v>28</v>
      </c>
      <c r="D30" s="103">
        <v>5.5</v>
      </c>
      <c r="E30" s="103">
        <v>1.5</v>
      </c>
      <c r="F30" s="103">
        <v>1.25</v>
      </c>
      <c r="G30" s="103">
        <v>1</v>
      </c>
      <c r="H30" s="103">
        <v>0</v>
      </c>
      <c r="I30" s="103">
        <v>0</v>
      </c>
      <c r="J30" s="103">
        <v>-0.5</v>
      </c>
      <c r="K30" s="103">
        <v>1.25</v>
      </c>
      <c r="L30" s="103">
        <v>1.25</v>
      </c>
      <c r="M30" s="103">
        <v>0.25</v>
      </c>
      <c r="N30" s="103">
        <v>20</v>
      </c>
      <c r="O30" s="103">
        <v>34</v>
      </c>
      <c r="P30" s="103">
        <v>11.5</v>
      </c>
      <c r="Q30" s="103" t="s">
        <v>39</v>
      </c>
    </row>
    <row r="31" spans="1:17" x14ac:dyDescent="0.3">
      <c r="A31" s="103" t="s">
        <v>16</v>
      </c>
      <c r="B31" s="103">
        <v>4</v>
      </c>
      <c r="C31" s="103" t="s">
        <v>21</v>
      </c>
      <c r="D31" s="103">
        <v>19</v>
      </c>
      <c r="E31" s="103">
        <v>2.75</v>
      </c>
      <c r="F31" s="103">
        <v>1.25</v>
      </c>
      <c r="G31" s="103">
        <v>0.25</v>
      </c>
      <c r="H31" s="103">
        <v>5</v>
      </c>
      <c r="I31" s="103">
        <v>7.5</v>
      </c>
      <c r="J31" s="103">
        <v>0.75</v>
      </c>
      <c r="K31" s="103">
        <v>3.25</v>
      </c>
      <c r="L31" s="103">
        <v>2.25</v>
      </c>
      <c r="M31" s="103">
        <v>2.5</v>
      </c>
      <c r="N31" s="103">
        <v>52</v>
      </c>
      <c r="O31" s="103">
        <v>36</v>
      </c>
      <c r="P31" s="103">
        <v>43</v>
      </c>
      <c r="Q31" s="103" t="s">
        <v>39</v>
      </c>
    </row>
    <row r="32" spans="1:17" x14ac:dyDescent="0.3">
      <c r="A32" s="103" t="s">
        <v>16</v>
      </c>
      <c r="B32" s="103">
        <v>4</v>
      </c>
      <c r="C32" s="103" t="s">
        <v>26</v>
      </c>
      <c r="D32" s="103">
        <v>7.5</v>
      </c>
      <c r="E32" s="103">
        <v>0</v>
      </c>
      <c r="F32" s="103">
        <v>1.25</v>
      </c>
      <c r="G32" s="103">
        <v>0.25</v>
      </c>
      <c r="H32" s="103">
        <v>2.75</v>
      </c>
      <c r="I32" s="103">
        <v>5</v>
      </c>
      <c r="J32" s="103">
        <v>1</v>
      </c>
      <c r="K32" s="103">
        <v>2.5</v>
      </c>
      <c r="L32" s="103">
        <v>1.5</v>
      </c>
      <c r="M32" s="103">
        <v>1</v>
      </c>
      <c r="N32" s="103">
        <v>32</v>
      </c>
      <c r="O32" s="103">
        <v>37</v>
      </c>
      <c r="P32" s="103">
        <v>22.75</v>
      </c>
      <c r="Q32" s="103" t="s">
        <v>39</v>
      </c>
    </row>
    <row r="33" spans="1:17" x14ac:dyDescent="0.3">
      <c r="A33" s="103" t="s">
        <v>16</v>
      </c>
      <c r="B33" s="103">
        <v>4</v>
      </c>
      <c r="C33" s="103" t="s">
        <v>30</v>
      </c>
      <c r="D33" s="103">
        <v>10</v>
      </c>
      <c r="E33" s="103">
        <v>-0.25</v>
      </c>
      <c r="F33" s="103">
        <v>2</v>
      </c>
      <c r="G33" s="103">
        <v>-0.25</v>
      </c>
      <c r="H33" s="103">
        <v>0.75</v>
      </c>
      <c r="I33" s="103">
        <v>-1.25</v>
      </c>
      <c r="J33" s="103">
        <v>0</v>
      </c>
      <c r="K33" s="103">
        <v>0</v>
      </c>
      <c r="L33" s="103">
        <v>1.75</v>
      </c>
      <c r="M33" s="103">
        <v>-0.25</v>
      </c>
      <c r="N33" s="103">
        <v>19</v>
      </c>
      <c r="O33" s="103">
        <v>26</v>
      </c>
      <c r="P33" s="103">
        <v>12.5</v>
      </c>
      <c r="Q33" s="103" t="s">
        <v>39</v>
      </c>
    </row>
    <row r="34" spans="1:17" x14ac:dyDescent="0.3">
      <c r="A34" s="103" t="s">
        <v>16</v>
      </c>
      <c r="B34" s="103">
        <v>4</v>
      </c>
      <c r="C34" s="103" t="s">
        <v>24</v>
      </c>
      <c r="D34" s="103">
        <v>11.25</v>
      </c>
      <c r="E34" s="103">
        <v>1.5</v>
      </c>
      <c r="F34" s="103">
        <v>1</v>
      </c>
      <c r="G34" s="103">
        <v>0</v>
      </c>
      <c r="H34" s="103">
        <v>0</v>
      </c>
      <c r="I34" s="103">
        <v>0.25</v>
      </c>
      <c r="J34" s="103">
        <v>0</v>
      </c>
      <c r="K34" s="103">
        <v>2.25</v>
      </c>
      <c r="L34" s="103">
        <v>1.5</v>
      </c>
      <c r="M34" s="103">
        <v>0.25</v>
      </c>
      <c r="N34" s="103">
        <v>24</v>
      </c>
      <c r="O34" s="103">
        <v>24</v>
      </c>
      <c r="P34" s="103">
        <v>18</v>
      </c>
      <c r="Q34" s="103" t="s">
        <v>39</v>
      </c>
    </row>
    <row r="35" spans="1:17" x14ac:dyDescent="0.3">
      <c r="A35" s="107" t="s">
        <v>16</v>
      </c>
      <c r="B35" s="107">
        <v>5</v>
      </c>
      <c r="C35" s="107" t="s">
        <v>29</v>
      </c>
      <c r="D35" s="108">
        <v>25.5</v>
      </c>
      <c r="E35" s="108">
        <v>1.5</v>
      </c>
      <c r="F35" s="108">
        <v>0.75</v>
      </c>
      <c r="G35" s="108">
        <v>2.75</v>
      </c>
      <c r="H35" s="108">
        <v>3.75</v>
      </c>
      <c r="I35" s="108">
        <v>0.5</v>
      </c>
      <c r="J35" s="108">
        <v>0</v>
      </c>
      <c r="K35" s="108">
        <v>0.25</v>
      </c>
      <c r="L35" s="108">
        <v>1</v>
      </c>
      <c r="M35" s="108">
        <v>0.25</v>
      </c>
      <c r="N35" s="108">
        <v>41</v>
      </c>
      <c r="O35" s="108">
        <v>19</v>
      </c>
      <c r="P35" s="108">
        <v>36.25</v>
      </c>
      <c r="Q35" s="108" t="s">
        <v>43</v>
      </c>
    </row>
    <row r="36" spans="1:17" x14ac:dyDescent="0.3">
      <c r="A36" s="107" t="s">
        <v>16</v>
      </c>
      <c r="B36" s="107">
        <v>5</v>
      </c>
      <c r="C36" s="107" t="s">
        <v>27</v>
      </c>
      <c r="D36" s="107">
        <v>12</v>
      </c>
      <c r="E36" s="107">
        <v>3</v>
      </c>
      <c r="F36" s="107">
        <v>0.5</v>
      </c>
      <c r="G36" s="107">
        <v>-0.5</v>
      </c>
      <c r="H36" s="107">
        <v>0</v>
      </c>
      <c r="I36" s="107">
        <v>-2.25</v>
      </c>
      <c r="J36" s="107">
        <v>0.5</v>
      </c>
      <c r="K36" s="107">
        <v>0</v>
      </c>
      <c r="L36" s="107">
        <v>-0.75</v>
      </c>
      <c r="M36" s="107">
        <v>0.5</v>
      </c>
      <c r="N36" s="107">
        <v>25</v>
      </c>
      <c r="O36" s="107">
        <v>48</v>
      </c>
      <c r="P36" s="107">
        <v>13</v>
      </c>
      <c r="Q36" s="108" t="s">
        <v>43</v>
      </c>
    </row>
    <row r="37" spans="1:17" x14ac:dyDescent="0.3">
      <c r="A37" s="107" t="s">
        <v>16</v>
      </c>
      <c r="B37" s="107">
        <v>5</v>
      </c>
      <c r="C37" s="107" t="s">
        <v>25</v>
      </c>
      <c r="D37" s="107">
        <v>14.25</v>
      </c>
      <c r="E37" s="107">
        <v>1.75</v>
      </c>
      <c r="F37" s="107">
        <v>0.5</v>
      </c>
      <c r="G37" s="107">
        <v>0</v>
      </c>
      <c r="H37" s="107">
        <v>1.5</v>
      </c>
      <c r="I37" s="107">
        <v>1.5</v>
      </c>
      <c r="J37" s="107">
        <v>5</v>
      </c>
      <c r="K37" s="107">
        <v>1.5</v>
      </c>
      <c r="L37" s="107">
        <v>1</v>
      </c>
      <c r="M37" s="107">
        <v>0</v>
      </c>
      <c r="N37" s="107">
        <v>31</v>
      </c>
      <c r="O37" s="107">
        <v>16</v>
      </c>
      <c r="P37" s="107">
        <v>27</v>
      </c>
      <c r="Q37" s="108" t="s">
        <v>43</v>
      </c>
    </row>
    <row r="38" spans="1:17" x14ac:dyDescent="0.3">
      <c r="A38" s="107" t="s">
        <v>16</v>
      </c>
      <c r="B38" s="107">
        <v>5</v>
      </c>
      <c r="C38" s="107" t="s">
        <v>23</v>
      </c>
      <c r="D38" s="107">
        <v>22.5</v>
      </c>
      <c r="E38" s="107">
        <v>0.5</v>
      </c>
      <c r="F38" s="107">
        <v>1.75</v>
      </c>
      <c r="G38" s="107">
        <v>0.5</v>
      </c>
      <c r="H38" s="107">
        <v>4</v>
      </c>
      <c r="I38" s="107">
        <v>0.25</v>
      </c>
      <c r="J38" s="107">
        <v>0</v>
      </c>
      <c r="K38" s="107">
        <v>-0.75</v>
      </c>
      <c r="L38" s="107">
        <v>-0.5</v>
      </c>
      <c r="M38" s="107">
        <v>-0.25</v>
      </c>
      <c r="N38" s="107">
        <v>35</v>
      </c>
      <c r="O38" s="107">
        <v>28</v>
      </c>
      <c r="P38" s="107">
        <v>28</v>
      </c>
      <c r="Q38" s="108" t="s">
        <v>43</v>
      </c>
    </row>
    <row r="39" spans="1:17" x14ac:dyDescent="0.3">
      <c r="A39" s="107" t="s">
        <v>16</v>
      </c>
      <c r="B39" s="107">
        <v>5</v>
      </c>
      <c r="C39" s="107" t="s">
        <v>28</v>
      </c>
      <c r="D39" s="107">
        <v>2.75</v>
      </c>
      <c r="E39" s="107">
        <v>2.5</v>
      </c>
      <c r="F39" s="107">
        <v>1.5</v>
      </c>
      <c r="G39" s="107">
        <v>-0.25</v>
      </c>
      <c r="H39" s="107">
        <v>0</v>
      </c>
      <c r="I39" s="107">
        <v>-0.5</v>
      </c>
      <c r="J39" s="107">
        <v>1</v>
      </c>
      <c r="K39" s="107">
        <v>0</v>
      </c>
      <c r="L39" s="107">
        <v>-0.5</v>
      </c>
      <c r="M39" s="107">
        <v>-0.25</v>
      </c>
      <c r="N39" s="107">
        <v>14</v>
      </c>
      <c r="O39" s="107">
        <v>31</v>
      </c>
      <c r="P39" s="107">
        <v>6.25</v>
      </c>
      <c r="Q39" s="108" t="s">
        <v>43</v>
      </c>
    </row>
    <row r="40" spans="1:17" x14ac:dyDescent="0.3">
      <c r="A40" s="107" t="s">
        <v>16</v>
      </c>
      <c r="B40" s="107">
        <v>5</v>
      </c>
      <c r="C40" s="107" t="s">
        <v>21</v>
      </c>
      <c r="D40" s="107">
        <v>23.75</v>
      </c>
      <c r="E40" s="107">
        <v>2.75</v>
      </c>
      <c r="F40" s="107">
        <v>0.75</v>
      </c>
      <c r="G40" s="107">
        <v>0.25</v>
      </c>
      <c r="H40" s="107">
        <v>3.75</v>
      </c>
      <c r="I40" s="107">
        <v>5</v>
      </c>
      <c r="J40" s="107">
        <v>0.5</v>
      </c>
      <c r="K40" s="107">
        <v>1</v>
      </c>
      <c r="L40" s="107">
        <v>2</v>
      </c>
      <c r="M40" s="107">
        <v>0</v>
      </c>
      <c r="N40" s="107">
        <v>48</v>
      </c>
      <c r="O40" s="107">
        <v>33</v>
      </c>
      <c r="P40" s="107">
        <v>39.75</v>
      </c>
      <c r="Q40" s="108" t="s">
        <v>43</v>
      </c>
    </row>
    <row r="41" spans="1:17" x14ac:dyDescent="0.3">
      <c r="A41" s="107" t="s">
        <v>16</v>
      </c>
      <c r="B41" s="107">
        <v>5</v>
      </c>
      <c r="C41" s="107" t="s">
        <v>26</v>
      </c>
      <c r="D41" s="107">
        <v>11.5</v>
      </c>
      <c r="E41" s="107">
        <v>0</v>
      </c>
      <c r="F41" s="107">
        <v>1.5</v>
      </c>
      <c r="G41" s="107">
        <v>0.75</v>
      </c>
      <c r="H41" s="107">
        <v>5</v>
      </c>
      <c r="I41" s="107">
        <v>4.5</v>
      </c>
      <c r="J41" s="107">
        <v>-0.25</v>
      </c>
      <c r="K41" s="107">
        <v>-0.5</v>
      </c>
      <c r="L41" s="107">
        <v>-0.5</v>
      </c>
      <c r="M41" s="107">
        <v>0</v>
      </c>
      <c r="N41" s="107">
        <v>28</v>
      </c>
      <c r="O41" s="107">
        <v>24</v>
      </c>
      <c r="P41" s="107">
        <v>22</v>
      </c>
      <c r="Q41" s="108" t="s">
        <v>43</v>
      </c>
    </row>
    <row r="42" spans="1:17" x14ac:dyDescent="0.3">
      <c r="A42" s="107" t="s">
        <v>16</v>
      </c>
      <c r="B42" s="107">
        <v>5</v>
      </c>
      <c r="C42" s="107" t="s">
        <v>24</v>
      </c>
      <c r="D42" s="107">
        <v>20</v>
      </c>
      <c r="E42" s="107">
        <v>2.5</v>
      </c>
      <c r="F42" s="107">
        <v>-0.5</v>
      </c>
      <c r="G42" s="107">
        <v>0</v>
      </c>
      <c r="H42" s="107">
        <v>0</v>
      </c>
      <c r="I42" s="107">
        <v>0.5</v>
      </c>
      <c r="J42" s="107">
        <v>0</v>
      </c>
      <c r="K42" s="107">
        <v>2.5</v>
      </c>
      <c r="L42" s="107">
        <v>-1</v>
      </c>
      <c r="M42" s="107">
        <v>0.25</v>
      </c>
      <c r="N42" s="107">
        <v>31</v>
      </c>
      <c r="O42" s="107">
        <v>27</v>
      </c>
      <c r="P42" s="107">
        <v>24.75</v>
      </c>
      <c r="Q42" s="108" t="s">
        <v>43</v>
      </c>
    </row>
    <row r="43" spans="1:17" x14ac:dyDescent="0.3">
      <c r="A43" s="22" t="s">
        <v>16</v>
      </c>
      <c r="B43" s="22">
        <v>6</v>
      </c>
      <c r="C43" s="22" t="s">
        <v>29</v>
      </c>
      <c r="D43" s="22">
        <v>21.25</v>
      </c>
      <c r="E43" s="22">
        <v>2.75</v>
      </c>
      <c r="F43" s="22">
        <v>2</v>
      </c>
      <c r="G43" s="22">
        <v>3.75</v>
      </c>
      <c r="H43" s="22">
        <v>4</v>
      </c>
      <c r="I43" s="22">
        <v>3.75</v>
      </c>
      <c r="J43" s="22">
        <v>0</v>
      </c>
      <c r="K43" s="22">
        <v>-0.75</v>
      </c>
      <c r="L43" s="22">
        <v>-0.5</v>
      </c>
      <c r="M43" s="22">
        <v>0.5</v>
      </c>
      <c r="N43" s="22">
        <v>41</v>
      </c>
      <c r="O43" s="22">
        <v>17</v>
      </c>
      <c r="P43" s="22">
        <v>36.75</v>
      </c>
      <c r="Q43" s="22" t="s">
        <v>54</v>
      </c>
    </row>
    <row r="44" spans="1:17" x14ac:dyDescent="0.3">
      <c r="A44" s="22" t="s">
        <v>16</v>
      </c>
      <c r="B44" s="22">
        <v>6</v>
      </c>
      <c r="C44" s="22" t="s">
        <v>27</v>
      </c>
      <c r="D44" s="22">
        <v>6</v>
      </c>
      <c r="E44" s="22">
        <v>-0.5</v>
      </c>
      <c r="F44" s="22">
        <v>1.25</v>
      </c>
      <c r="G44" s="22">
        <v>-0.25</v>
      </c>
      <c r="H44" s="22">
        <v>-1</v>
      </c>
      <c r="I44" s="22">
        <v>1</v>
      </c>
      <c r="J44" s="22">
        <v>0</v>
      </c>
      <c r="K44" s="22">
        <v>0.5</v>
      </c>
      <c r="L44" s="22">
        <v>-1.25</v>
      </c>
      <c r="M44" s="22">
        <v>-0.75</v>
      </c>
      <c r="N44" s="22">
        <v>16</v>
      </c>
      <c r="O44" s="22">
        <v>44</v>
      </c>
      <c r="P44" s="22">
        <v>5</v>
      </c>
      <c r="Q44" s="22" t="s">
        <v>54</v>
      </c>
    </row>
    <row r="45" spans="1:17" x14ac:dyDescent="0.3">
      <c r="A45" s="22" t="s">
        <v>16</v>
      </c>
      <c r="B45" s="22">
        <v>6</v>
      </c>
      <c r="C45" s="22" t="s">
        <v>22</v>
      </c>
      <c r="D45" s="22">
        <v>25.5</v>
      </c>
      <c r="E45" s="22">
        <v>1.75</v>
      </c>
      <c r="F45" s="22">
        <v>2.5</v>
      </c>
      <c r="G45" s="22">
        <v>2.75</v>
      </c>
      <c r="H45" s="22">
        <v>2.75</v>
      </c>
      <c r="I45" s="22">
        <v>0.75</v>
      </c>
      <c r="J45" s="22">
        <v>-0.5</v>
      </c>
      <c r="K45" s="22">
        <v>0</v>
      </c>
      <c r="L45" s="22">
        <v>0</v>
      </c>
      <c r="M45" s="22">
        <v>2.5</v>
      </c>
      <c r="N45" s="22">
        <v>46</v>
      </c>
      <c r="O45" s="22">
        <v>32</v>
      </c>
      <c r="P45" s="22">
        <v>38</v>
      </c>
      <c r="Q45" s="22" t="s">
        <v>54</v>
      </c>
    </row>
    <row r="46" spans="1:17" x14ac:dyDescent="0.3">
      <c r="A46" s="22" t="s">
        <v>16</v>
      </c>
      <c r="B46" s="22">
        <v>6</v>
      </c>
      <c r="C46" s="22" t="s">
        <v>25</v>
      </c>
      <c r="D46" s="22">
        <v>14.25</v>
      </c>
      <c r="E46" s="22">
        <v>1.5</v>
      </c>
      <c r="F46" s="22">
        <v>0.75</v>
      </c>
      <c r="G46" s="22">
        <v>0</v>
      </c>
      <c r="H46" s="22">
        <v>2.75</v>
      </c>
      <c r="I46" s="22">
        <v>3.25</v>
      </c>
      <c r="J46" s="22">
        <v>1</v>
      </c>
      <c r="K46" s="22">
        <v>1</v>
      </c>
      <c r="L46" s="22">
        <v>-0.5</v>
      </c>
      <c r="M46" s="22">
        <v>-0.25</v>
      </c>
      <c r="N46" s="22">
        <v>30</v>
      </c>
      <c r="O46" s="22">
        <v>25</v>
      </c>
      <c r="P46" s="22">
        <v>23.75</v>
      </c>
      <c r="Q46" s="22" t="s">
        <v>54</v>
      </c>
    </row>
    <row r="47" spans="1:17" x14ac:dyDescent="0.3">
      <c r="A47" s="22" t="s">
        <v>16</v>
      </c>
      <c r="B47" s="22">
        <v>6</v>
      </c>
      <c r="C47" s="22" t="s">
        <v>23</v>
      </c>
      <c r="D47" s="22">
        <v>25.75</v>
      </c>
      <c r="E47" s="22">
        <v>0.5</v>
      </c>
      <c r="F47" s="22">
        <v>1.5</v>
      </c>
      <c r="G47" s="22">
        <v>3.75</v>
      </c>
      <c r="H47" s="22">
        <v>3</v>
      </c>
      <c r="I47" s="22">
        <v>4</v>
      </c>
      <c r="J47" s="22">
        <v>0</v>
      </c>
      <c r="K47" s="22">
        <v>-0.5</v>
      </c>
      <c r="L47" s="22">
        <v>0.5</v>
      </c>
      <c r="M47" s="22">
        <v>0.5</v>
      </c>
      <c r="N47" s="22">
        <v>45</v>
      </c>
      <c r="O47" s="22">
        <v>24</v>
      </c>
      <c r="P47" s="22">
        <v>39</v>
      </c>
      <c r="Q47" s="22" t="s">
        <v>54</v>
      </c>
    </row>
    <row r="48" spans="1:17" x14ac:dyDescent="0.3">
      <c r="A48" s="22" t="s">
        <v>16</v>
      </c>
      <c r="B48" s="22">
        <v>6</v>
      </c>
      <c r="C48" s="22" t="s">
        <v>28</v>
      </c>
      <c r="D48" s="22">
        <v>11.5</v>
      </c>
      <c r="E48" s="22">
        <v>1.5</v>
      </c>
      <c r="F48" s="22">
        <v>1.25</v>
      </c>
      <c r="G48" s="22">
        <v>0</v>
      </c>
      <c r="H48" s="22">
        <v>0</v>
      </c>
      <c r="I48" s="22">
        <v>-0.75</v>
      </c>
      <c r="J48" s="22">
        <v>-0.25</v>
      </c>
      <c r="K48" s="22">
        <v>-0.25</v>
      </c>
      <c r="L48" s="22">
        <v>0.5</v>
      </c>
      <c r="M48" s="22">
        <v>0.5</v>
      </c>
      <c r="N48" s="22">
        <v>22</v>
      </c>
      <c r="O48" s="22">
        <v>32</v>
      </c>
      <c r="P48" s="22">
        <v>14</v>
      </c>
      <c r="Q48" s="22" t="s">
        <v>54</v>
      </c>
    </row>
    <row r="49" spans="1:17" x14ac:dyDescent="0.3">
      <c r="A49" s="22" t="s">
        <v>16</v>
      </c>
      <c r="B49" s="22">
        <v>6</v>
      </c>
      <c r="C49" s="22" t="s">
        <v>21</v>
      </c>
      <c r="D49" s="22">
        <v>26</v>
      </c>
      <c r="E49" s="22">
        <v>0.25</v>
      </c>
      <c r="F49" s="22">
        <v>2.5</v>
      </c>
      <c r="G49" s="22">
        <v>2.5</v>
      </c>
      <c r="H49" s="22">
        <v>4</v>
      </c>
      <c r="I49" s="22">
        <v>8.25</v>
      </c>
      <c r="J49" s="22">
        <v>0</v>
      </c>
      <c r="K49" s="22">
        <v>1.25</v>
      </c>
      <c r="L49" s="22">
        <v>-0.5</v>
      </c>
      <c r="M49" s="22">
        <v>1.25</v>
      </c>
      <c r="N49" s="22">
        <v>53</v>
      </c>
      <c r="O49" s="22">
        <v>30</v>
      </c>
      <c r="P49" s="22">
        <v>45.5</v>
      </c>
      <c r="Q49" s="22" t="s">
        <v>54</v>
      </c>
    </row>
    <row r="50" spans="1:17" x14ac:dyDescent="0.3">
      <c r="A50" s="22" t="s">
        <v>16</v>
      </c>
      <c r="B50" s="22">
        <v>6</v>
      </c>
      <c r="C50" s="22" t="s">
        <v>26</v>
      </c>
      <c r="D50" s="22">
        <v>16</v>
      </c>
      <c r="E50" s="22">
        <v>1</v>
      </c>
      <c r="F50" s="22">
        <v>0.75</v>
      </c>
      <c r="G50" s="22">
        <v>0</v>
      </c>
      <c r="H50" s="22">
        <v>2</v>
      </c>
      <c r="I50" s="22">
        <v>6.75</v>
      </c>
      <c r="J50" s="22">
        <v>-0.25</v>
      </c>
      <c r="K50" s="22">
        <v>0</v>
      </c>
      <c r="L50" s="22">
        <v>-1</v>
      </c>
      <c r="M50" s="22">
        <v>1</v>
      </c>
      <c r="N50" s="22">
        <v>32</v>
      </c>
      <c r="O50" s="22">
        <v>23</v>
      </c>
      <c r="P50" s="22">
        <v>26.25</v>
      </c>
      <c r="Q50" s="22" t="s">
        <v>54</v>
      </c>
    </row>
    <row r="51" spans="1:17" x14ac:dyDescent="0.3">
      <c r="A51" s="22" t="s">
        <v>16</v>
      </c>
      <c r="B51" s="22">
        <v>6</v>
      </c>
      <c r="C51" s="22" t="s">
        <v>30</v>
      </c>
      <c r="D51" s="22">
        <v>17</v>
      </c>
      <c r="E51" s="22">
        <v>0</v>
      </c>
      <c r="F51" s="22">
        <v>0</v>
      </c>
      <c r="G51" s="22">
        <v>2</v>
      </c>
      <c r="H51" s="22">
        <v>1.75</v>
      </c>
      <c r="I51" s="22">
        <v>0</v>
      </c>
      <c r="J51" s="22">
        <v>0</v>
      </c>
      <c r="K51" s="22">
        <v>0.5</v>
      </c>
      <c r="L51" s="22">
        <v>0.75</v>
      </c>
      <c r="M51" s="22">
        <v>1.5</v>
      </c>
      <c r="N51" s="22">
        <v>27</v>
      </c>
      <c r="O51" s="22">
        <v>14</v>
      </c>
      <c r="P51" s="22">
        <v>23.5</v>
      </c>
      <c r="Q51" s="22" t="s">
        <v>54</v>
      </c>
    </row>
    <row r="52" spans="1:17" x14ac:dyDescent="0.3">
      <c r="A52" s="22" t="s">
        <v>16</v>
      </c>
      <c r="B52" s="22">
        <v>6</v>
      </c>
      <c r="C52" s="22" t="s">
        <v>24</v>
      </c>
      <c r="D52" s="22">
        <v>15.75</v>
      </c>
      <c r="E52" s="22">
        <v>1.5</v>
      </c>
      <c r="F52" s="22">
        <v>0</v>
      </c>
      <c r="G52" s="22">
        <v>0</v>
      </c>
      <c r="H52" s="22">
        <v>0</v>
      </c>
      <c r="I52" s="22">
        <v>1.25</v>
      </c>
      <c r="J52" s="22">
        <v>-0.75</v>
      </c>
      <c r="K52" s="22">
        <v>2.25</v>
      </c>
      <c r="L52" s="22">
        <v>0.75</v>
      </c>
      <c r="M52" s="22">
        <v>-0.75</v>
      </c>
      <c r="N52" s="22">
        <v>27</v>
      </c>
      <c r="O52" s="22">
        <v>28</v>
      </c>
      <c r="P52" s="22">
        <v>20</v>
      </c>
      <c r="Q52" s="22" t="s">
        <v>54</v>
      </c>
    </row>
    <row r="53" spans="1:17" x14ac:dyDescent="0.3">
      <c r="A53" s="109" t="s">
        <v>16</v>
      </c>
      <c r="B53" s="109">
        <v>7</v>
      </c>
      <c r="C53" s="109" t="s">
        <v>29</v>
      </c>
      <c r="D53" s="109">
        <v>31</v>
      </c>
      <c r="E53" s="109">
        <v>3</v>
      </c>
      <c r="F53" s="109">
        <v>1.75</v>
      </c>
      <c r="G53" s="109">
        <v>6.5</v>
      </c>
      <c r="H53" s="109">
        <v>1</v>
      </c>
      <c r="I53" s="109">
        <v>3</v>
      </c>
      <c r="J53" s="109">
        <v>0</v>
      </c>
      <c r="K53" s="109">
        <v>1.75</v>
      </c>
      <c r="L53" s="109">
        <v>1.75</v>
      </c>
      <c r="M53" s="109">
        <v>-0.5</v>
      </c>
      <c r="N53" s="109">
        <v>52</v>
      </c>
      <c r="O53" s="109">
        <v>11</v>
      </c>
      <c r="P53" s="109">
        <v>49.25</v>
      </c>
      <c r="Q53" s="109" t="s">
        <v>55</v>
      </c>
    </row>
    <row r="54" spans="1:17" x14ac:dyDescent="0.3">
      <c r="A54" s="109" t="s">
        <v>16</v>
      </c>
      <c r="B54" s="109">
        <v>7</v>
      </c>
      <c r="C54" s="109" t="s">
        <v>27</v>
      </c>
      <c r="D54" s="109">
        <v>16.5</v>
      </c>
      <c r="E54" s="109">
        <v>1</v>
      </c>
      <c r="F54" s="109">
        <v>-0.25</v>
      </c>
      <c r="G54" s="109">
        <v>1.5</v>
      </c>
      <c r="H54" s="109">
        <v>2</v>
      </c>
      <c r="I54" s="109">
        <v>4.75</v>
      </c>
      <c r="J54" s="109">
        <v>1.75</v>
      </c>
      <c r="K54" s="109">
        <v>1</v>
      </c>
      <c r="L54" s="109">
        <v>0.75</v>
      </c>
      <c r="M54" s="109">
        <v>1</v>
      </c>
      <c r="N54" s="109">
        <v>36</v>
      </c>
      <c r="O54" s="109">
        <v>24</v>
      </c>
      <c r="P54" s="109">
        <v>30</v>
      </c>
      <c r="Q54" s="109" t="s">
        <v>55</v>
      </c>
    </row>
    <row r="55" spans="1:17" x14ac:dyDescent="0.3">
      <c r="A55" s="109" t="s">
        <v>16</v>
      </c>
      <c r="B55" s="109">
        <v>7</v>
      </c>
      <c r="C55" s="109" t="s">
        <v>22</v>
      </c>
      <c r="D55" s="109">
        <v>29.25</v>
      </c>
      <c r="E55" s="109">
        <v>1.75</v>
      </c>
      <c r="F55" s="109">
        <v>0.25</v>
      </c>
      <c r="G55" s="109">
        <v>6.25</v>
      </c>
      <c r="H55" s="109">
        <v>1</v>
      </c>
      <c r="I55" s="109">
        <v>4.5</v>
      </c>
      <c r="J55" s="109">
        <v>1.25</v>
      </c>
      <c r="K55" s="109">
        <v>3.25</v>
      </c>
      <c r="L55" s="109">
        <v>0.25</v>
      </c>
      <c r="M55" s="109">
        <v>1.25</v>
      </c>
      <c r="N55" s="109">
        <v>56</v>
      </c>
      <c r="O55" s="109">
        <v>28</v>
      </c>
      <c r="P55" s="109">
        <v>49</v>
      </c>
      <c r="Q55" s="109" t="s">
        <v>55</v>
      </c>
    </row>
    <row r="56" spans="1:17" x14ac:dyDescent="0.3">
      <c r="A56" s="109" t="s">
        <v>16</v>
      </c>
      <c r="B56" s="109">
        <v>7</v>
      </c>
      <c r="C56" s="109" t="s">
        <v>25</v>
      </c>
      <c r="D56" s="109">
        <v>23.25</v>
      </c>
      <c r="E56" s="109">
        <v>-0.75</v>
      </c>
      <c r="F56" s="109">
        <v>1.75</v>
      </c>
      <c r="G56" s="109">
        <v>2.5</v>
      </c>
      <c r="H56" s="109">
        <v>1</v>
      </c>
      <c r="I56" s="109">
        <v>5</v>
      </c>
      <c r="J56" s="109">
        <v>3.75</v>
      </c>
      <c r="K56" s="109">
        <v>2.75</v>
      </c>
      <c r="L56" s="109">
        <v>-0.5</v>
      </c>
      <c r="M56" s="109">
        <v>-0.5</v>
      </c>
      <c r="N56" s="109">
        <v>44</v>
      </c>
      <c r="O56" s="109">
        <v>23</v>
      </c>
      <c r="P56" s="109">
        <v>38.25</v>
      </c>
      <c r="Q56" s="109" t="s">
        <v>55</v>
      </c>
    </row>
    <row r="57" spans="1:17" x14ac:dyDescent="0.3">
      <c r="A57" s="109" t="s">
        <v>16</v>
      </c>
      <c r="B57" s="109">
        <v>7</v>
      </c>
      <c r="C57" s="109" t="s">
        <v>23</v>
      </c>
      <c r="D57" s="109">
        <v>31</v>
      </c>
      <c r="E57" s="109">
        <v>1.5</v>
      </c>
      <c r="F57" s="109">
        <v>1.5</v>
      </c>
      <c r="G57" s="109">
        <v>6.5</v>
      </c>
      <c r="H57" s="109">
        <v>1</v>
      </c>
      <c r="I57" s="109">
        <v>6.75</v>
      </c>
      <c r="J57" s="109">
        <v>0</v>
      </c>
      <c r="K57" s="109">
        <v>2.75</v>
      </c>
      <c r="L57" s="109">
        <v>0.5</v>
      </c>
      <c r="M57" s="109">
        <v>0.5</v>
      </c>
      <c r="N57" s="109">
        <v>56</v>
      </c>
      <c r="O57" s="109">
        <v>16</v>
      </c>
      <c r="P57" s="109">
        <v>52</v>
      </c>
      <c r="Q57" s="109" t="s">
        <v>55</v>
      </c>
    </row>
    <row r="58" spans="1:17" x14ac:dyDescent="0.3">
      <c r="A58" s="109" t="s">
        <v>16</v>
      </c>
      <c r="B58" s="109">
        <v>7</v>
      </c>
      <c r="C58" s="109" t="s">
        <v>28</v>
      </c>
      <c r="D58" s="109">
        <v>11.5</v>
      </c>
      <c r="E58" s="109">
        <v>2.75</v>
      </c>
      <c r="F58" s="109">
        <v>0.5</v>
      </c>
      <c r="G58" s="109">
        <v>1</v>
      </c>
      <c r="H58" s="109">
        <v>1</v>
      </c>
      <c r="I58" s="109">
        <v>-0.5</v>
      </c>
      <c r="J58" s="109">
        <v>0</v>
      </c>
      <c r="K58" s="109">
        <v>2.5</v>
      </c>
      <c r="L58" s="109">
        <v>1.75</v>
      </c>
      <c r="M58" s="109">
        <v>-0.75</v>
      </c>
      <c r="N58" s="109">
        <v>26</v>
      </c>
      <c r="O58" s="109">
        <v>25</v>
      </c>
      <c r="P58" s="109">
        <v>19.25</v>
      </c>
      <c r="Q58" s="109" t="s">
        <v>55</v>
      </c>
    </row>
    <row r="59" spans="1:17" x14ac:dyDescent="0.3">
      <c r="A59" s="109" t="s">
        <v>16</v>
      </c>
      <c r="B59" s="109">
        <v>7</v>
      </c>
      <c r="C59" s="109" t="s">
        <v>21</v>
      </c>
      <c r="D59" s="109">
        <v>24.25</v>
      </c>
      <c r="E59" s="109">
        <v>2.5</v>
      </c>
      <c r="F59" s="109">
        <v>1.75</v>
      </c>
      <c r="G59" s="109">
        <v>9</v>
      </c>
      <c r="H59" s="109">
        <v>1</v>
      </c>
      <c r="I59" s="109">
        <v>11.75</v>
      </c>
      <c r="J59" s="109">
        <v>-0.25</v>
      </c>
      <c r="K59" s="109">
        <v>3.25</v>
      </c>
      <c r="L59" s="109">
        <v>2.25</v>
      </c>
      <c r="M59" s="109">
        <v>2.25</v>
      </c>
      <c r="N59" s="109">
        <v>63</v>
      </c>
      <c r="O59" s="109">
        <v>21</v>
      </c>
      <c r="P59" s="109">
        <v>57.75</v>
      </c>
      <c r="Q59" s="109" t="s">
        <v>55</v>
      </c>
    </row>
    <row r="60" spans="1:17" x14ac:dyDescent="0.3">
      <c r="A60" s="109" t="s">
        <v>16</v>
      </c>
      <c r="B60" s="109">
        <v>7</v>
      </c>
      <c r="C60" s="109" t="s">
        <v>30</v>
      </c>
      <c r="D60" s="109">
        <v>18.75</v>
      </c>
      <c r="E60" s="109">
        <v>-0.25</v>
      </c>
      <c r="F60" s="109">
        <v>1</v>
      </c>
      <c r="G60" s="109">
        <v>1.75</v>
      </c>
      <c r="H60" s="109">
        <v>1</v>
      </c>
      <c r="I60" s="109">
        <v>2.75</v>
      </c>
      <c r="J60" s="109">
        <v>-0.25</v>
      </c>
      <c r="K60" s="109">
        <v>0</v>
      </c>
      <c r="L60" s="109">
        <v>-0.75</v>
      </c>
      <c r="M60" s="109">
        <v>-0.75</v>
      </c>
      <c r="N60" s="109">
        <v>28</v>
      </c>
      <c r="O60" s="109">
        <v>19</v>
      </c>
      <c r="P60" s="109">
        <v>23.25</v>
      </c>
      <c r="Q60" s="109" t="s">
        <v>55</v>
      </c>
    </row>
    <row r="61" spans="1:17" x14ac:dyDescent="0.3">
      <c r="A61" s="110" t="s">
        <v>16</v>
      </c>
      <c r="B61" s="110">
        <v>8</v>
      </c>
      <c r="C61" s="110" t="s">
        <v>22</v>
      </c>
      <c r="D61" s="110">
        <v>12.25</v>
      </c>
      <c r="E61" s="110">
        <v>-1</v>
      </c>
      <c r="F61" s="110">
        <v>2.5</v>
      </c>
      <c r="G61" s="110">
        <v>0.25</v>
      </c>
      <c r="H61" s="110">
        <v>1.25</v>
      </c>
      <c r="I61" s="110">
        <v>0</v>
      </c>
      <c r="J61" s="110">
        <v>0</v>
      </c>
      <c r="K61" s="110">
        <v>1.25</v>
      </c>
      <c r="L61" s="110">
        <v>3.75</v>
      </c>
      <c r="M61" s="110">
        <v>2.25</v>
      </c>
      <c r="N61" s="110">
        <v>32</v>
      </c>
      <c r="O61" s="110">
        <v>36</v>
      </c>
      <c r="P61" s="110">
        <v>23</v>
      </c>
      <c r="Q61" s="110" t="s">
        <v>56</v>
      </c>
    </row>
    <row r="62" spans="1:17" x14ac:dyDescent="0.3">
      <c r="A62" s="110" t="s">
        <v>16</v>
      </c>
      <c r="B62" s="110">
        <v>8</v>
      </c>
      <c r="C62" s="110" t="s">
        <v>25</v>
      </c>
      <c r="D62" s="110">
        <v>4.5</v>
      </c>
      <c r="E62" s="110">
        <v>-0.75</v>
      </c>
      <c r="F62" s="110">
        <v>-0.75</v>
      </c>
      <c r="G62" s="110">
        <v>0</v>
      </c>
      <c r="H62" s="110">
        <v>2.5</v>
      </c>
      <c r="I62" s="110">
        <v>4.25</v>
      </c>
      <c r="J62" s="110">
        <v>0.75</v>
      </c>
      <c r="K62" s="110">
        <v>0</v>
      </c>
      <c r="L62" s="110">
        <v>-0.25</v>
      </c>
      <c r="M62" s="110">
        <v>-0.5</v>
      </c>
      <c r="N62" s="110">
        <v>19</v>
      </c>
      <c r="O62" s="110">
        <v>37</v>
      </c>
      <c r="P62" s="110">
        <v>9.75</v>
      </c>
      <c r="Q62" s="110" t="s">
        <v>56</v>
      </c>
    </row>
    <row r="63" spans="1:17" x14ac:dyDescent="0.3">
      <c r="A63" s="110" t="s">
        <v>16</v>
      </c>
      <c r="B63" s="110">
        <v>8</v>
      </c>
      <c r="C63" s="110" t="s">
        <v>29</v>
      </c>
      <c r="D63" s="110">
        <v>24</v>
      </c>
      <c r="E63" s="110">
        <v>0.25</v>
      </c>
      <c r="F63" s="110">
        <v>1.75</v>
      </c>
      <c r="G63" s="110">
        <v>1.5</v>
      </c>
      <c r="H63" s="110">
        <v>0</v>
      </c>
      <c r="I63" s="110">
        <v>5</v>
      </c>
      <c r="J63" s="110">
        <v>0</v>
      </c>
      <c r="K63" s="110">
        <v>-0.25</v>
      </c>
      <c r="L63" s="110">
        <v>2</v>
      </c>
      <c r="M63" s="110">
        <v>0</v>
      </c>
      <c r="N63" s="110">
        <v>38</v>
      </c>
      <c r="O63" s="110">
        <v>15</v>
      </c>
      <c r="P63" s="110">
        <v>34.25</v>
      </c>
      <c r="Q63" s="110" t="s">
        <v>56</v>
      </c>
    </row>
    <row r="64" spans="1:17" x14ac:dyDescent="0.3">
      <c r="A64" s="110" t="s">
        <v>16</v>
      </c>
      <c r="B64" s="110">
        <v>8</v>
      </c>
      <c r="C64" s="110" t="s">
        <v>23</v>
      </c>
      <c r="D64" s="110">
        <v>16.5</v>
      </c>
      <c r="E64" s="110">
        <v>0</v>
      </c>
      <c r="F64" s="110">
        <v>0.5</v>
      </c>
      <c r="G64" s="110">
        <v>-0.25</v>
      </c>
      <c r="H64" s="110">
        <v>2.75</v>
      </c>
      <c r="I64" s="110">
        <v>-0.5</v>
      </c>
      <c r="J64" s="110">
        <v>0</v>
      </c>
      <c r="K64" s="110">
        <v>-0.25</v>
      </c>
      <c r="L64" s="110">
        <v>0.25</v>
      </c>
      <c r="M64" s="110">
        <v>1.75</v>
      </c>
      <c r="N64" s="110">
        <v>26</v>
      </c>
      <c r="O64" s="110">
        <v>21</v>
      </c>
      <c r="P64" s="110">
        <v>20.75</v>
      </c>
      <c r="Q64" s="110" t="s">
        <v>56</v>
      </c>
    </row>
    <row r="65" spans="1:17" x14ac:dyDescent="0.3">
      <c r="A65" s="110" t="s">
        <v>16</v>
      </c>
      <c r="B65" s="110">
        <v>8</v>
      </c>
      <c r="C65" s="110" t="s">
        <v>28</v>
      </c>
      <c r="D65" s="110">
        <v>2.75</v>
      </c>
      <c r="E65" s="110">
        <v>0.25</v>
      </c>
      <c r="F65" s="110">
        <v>4</v>
      </c>
      <c r="G65" s="110">
        <v>0</v>
      </c>
      <c r="H65" s="110">
        <v>0</v>
      </c>
      <c r="I65" s="110">
        <v>2.75</v>
      </c>
      <c r="J65" s="110">
        <v>0</v>
      </c>
      <c r="K65" s="110">
        <v>-0.5</v>
      </c>
      <c r="L65" s="110">
        <v>-0.75</v>
      </c>
      <c r="M65" s="110">
        <v>1.5</v>
      </c>
      <c r="N65" s="110">
        <v>18</v>
      </c>
      <c r="O65" s="110">
        <v>32</v>
      </c>
      <c r="P65" s="110">
        <v>10</v>
      </c>
      <c r="Q65" s="110" t="s">
        <v>56</v>
      </c>
    </row>
    <row r="66" spans="1:17" x14ac:dyDescent="0.3">
      <c r="A66" s="110" t="s">
        <v>16</v>
      </c>
      <c r="B66" s="110">
        <v>8</v>
      </c>
      <c r="C66" s="110" t="s">
        <v>21</v>
      </c>
      <c r="D66" s="110">
        <v>21.75</v>
      </c>
      <c r="E66" s="110">
        <v>0.25</v>
      </c>
      <c r="F66" s="110">
        <v>1.5</v>
      </c>
      <c r="G66" s="110">
        <v>3.75</v>
      </c>
      <c r="H66" s="110">
        <v>3.75</v>
      </c>
      <c r="I66" s="110">
        <v>7.25</v>
      </c>
      <c r="J66" s="110">
        <v>0</v>
      </c>
      <c r="K66" s="110">
        <v>2</v>
      </c>
      <c r="L66" s="110">
        <v>5.75</v>
      </c>
      <c r="M66" s="110">
        <v>2.75</v>
      </c>
      <c r="N66" s="110">
        <v>56</v>
      </c>
      <c r="O66" s="110">
        <v>29</v>
      </c>
      <c r="P66" s="110">
        <v>48.75</v>
      </c>
      <c r="Q66" s="110" t="s">
        <v>56</v>
      </c>
    </row>
    <row r="67" spans="1:17" x14ac:dyDescent="0.3">
      <c r="A67" s="110" t="s">
        <v>16</v>
      </c>
      <c r="B67" s="110">
        <v>8</v>
      </c>
      <c r="C67" s="110" t="s">
        <v>26</v>
      </c>
      <c r="D67" s="110">
        <v>11.25</v>
      </c>
      <c r="E67" s="110">
        <v>0</v>
      </c>
      <c r="F67" s="110">
        <v>1.5</v>
      </c>
      <c r="G67" s="110">
        <v>0</v>
      </c>
      <c r="H67" s="110">
        <v>2</v>
      </c>
      <c r="I67" s="110">
        <v>7</v>
      </c>
      <c r="J67" s="110">
        <v>-0.25</v>
      </c>
      <c r="K67" s="110">
        <v>0</v>
      </c>
      <c r="L67" s="110">
        <v>4</v>
      </c>
      <c r="M67" s="110">
        <v>1.75</v>
      </c>
      <c r="N67" s="110">
        <v>32</v>
      </c>
      <c r="O67" s="110">
        <v>19</v>
      </c>
      <c r="P67" s="110">
        <v>27.25</v>
      </c>
      <c r="Q67" s="110" t="s">
        <v>56</v>
      </c>
    </row>
    <row r="68" spans="1:17" x14ac:dyDescent="0.3">
      <c r="A68" s="110" t="s">
        <v>16</v>
      </c>
      <c r="B68" s="110">
        <v>8</v>
      </c>
      <c r="C68" s="110" t="s">
        <v>24</v>
      </c>
      <c r="D68" s="110">
        <v>18</v>
      </c>
      <c r="E68" s="110">
        <v>0</v>
      </c>
      <c r="F68" s="110">
        <v>0</v>
      </c>
      <c r="G68" s="110">
        <v>0</v>
      </c>
      <c r="H68" s="110">
        <v>0</v>
      </c>
      <c r="I68" s="110">
        <v>2</v>
      </c>
      <c r="J68" s="110">
        <v>-0.5</v>
      </c>
      <c r="K68" s="110">
        <v>0.75</v>
      </c>
      <c r="L68" s="110">
        <v>0.75</v>
      </c>
      <c r="M68" s="110">
        <v>1.75</v>
      </c>
      <c r="N68" s="110">
        <v>28</v>
      </c>
      <c r="O68" s="110">
        <v>25</v>
      </c>
      <c r="P68" s="110">
        <v>21.75</v>
      </c>
      <c r="Q68" s="110" t="s">
        <v>56</v>
      </c>
    </row>
    <row r="69" spans="1:17" x14ac:dyDescent="0.3">
      <c r="A69" s="96" t="s">
        <v>16</v>
      </c>
      <c r="B69" s="96">
        <v>9</v>
      </c>
      <c r="C69" s="96" t="s">
        <v>29</v>
      </c>
      <c r="D69" s="96">
        <v>24.75</v>
      </c>
      <c r="E69" s="96">
        <v>2.5</v>
      </c>
      <c r="F69" s="96">
        <v>1.75</v>
      </c>
      <c r="G69" s="96">
        <v>0</v>
      </c>
      <c r="H69" s="96">
        <v>0</v>
      </c>
      <c r="I69" s="96">
        <v>4</v>
      </c>
      <c r="J69" s="96">
        <v>0</v>
      </c>
      <c r="K69" s="96">
        <v>0</v>
      </c>
      <c r="L69" s="96">
        <v>0</v>
      </c>
      <c r="M69" s="96">
        <v>0</v>
      </c>
      <c r="N69" s="96">
        <v>37</v>
      </c>
      <c r="O69" s="96">
        <v>16</v>
      </c>
      <c r="P69" s="96">
        <v>33</v>
      </c>
      <c r="Q69" s="96" t="s">
        <v>57</v>
      </c>
    </row>
    <row r="70" spans="1:17" x14ac:dyDescent="0.3">
      <c r="A70" s="96" t="s">
        <v>16</v>
      </c>
      <c r="B70" s="96">
        <v>9</v>
      </c>
      <c r="C70" s="96" t="s">
        <v>27</v>
      </c>
      <c r="D70" s="96">
        <v>7.5</v>
      </c>
      <c r="E70" s="96">
        <v>0</v>
      </c>
      <c r="F70" s="96">
        <v>1</v>
      </c>
      <c r="G70" s="96">
        <v>0</v>
      </c>
      <c r="H70" s="96">
        <v>0</v>
      </c>
      <c r="I70" s="96">
        <v>2</v>
      </c>
      <c r="J70" s="96">
        <v>-0.25</v>
      </c>
      <c r="K70" s="96">
        <v>0.25</v>
      </c>
      <c r="L70" s="96">
        <v>-0.5</v>
      </c>
      <c r="M70" s="96">
        <v>0.5</v>
      </c>
      <c r="N70" s="96">
        <v>17</v>
      </c>
      <c r="O70" s="96">
        <v>26</v>
      </c>
      <c r="P70" s="96">
        <v>10.5</v>
      </c>
      <c r="Q70" s="96" t="s">
        <v>57</v>
      </c>
    </row>
    <row r="71" spans="1:17" x14ac:dyDescent="0.3">
      <c r="A71" s="96" t="s">
        <v>16</v>
      </c>
      <c r="B71" s="96">
        <v>9</v>
      </c>
      <c r="C71" s="96" t="s">
        <v>22</v>
      </c>
      <c r="D71" s="96">
        <v>27.5</v>
      </c>
      <c r="E71" s="96">
        <v>1.5</v>
      </c>
      <c r="F71" s="96">
        <v>3.75</v>
      </c>
      <c r="G71" s="96">
        <v>1.25</v>
      </c>
      <c r="H71" s="96">
        <v>1.25</v>
      </c>
      <c r="I71" s="96">
        <v>5.25</v>
      </c>
      <c r="J71" s="96">
        <v>-0.25</v>
      </c>
      <c r="K71" s="96">
        <v>0.75</v>
      </c>
      <c r="L71" s="96">
        <v>1</v>
      </c>
      <c r="M71" s="96">
        <v>3.5</v>
      </c>
      <c r="N71" s="96">
        <v>54</v>
      </c>
      <c r="O71" s="96">
        <v>33</v>
      </c>
      <c r="P71" s="96">
        <v>45.75</v>
      </c>
      <c r="Q71" s="96" t="s">
        <v>57</v>
      </c>
    </row>
    <row r="72" spans="1:17" x14ac:dyDescent="0.3">
      <c r="A72" s="96" t="s">
        <v>16</v>
      </c>
      <c r="B72" s="96">
        <v>9</v>
      </c>
      <c r="C72" s="96" t="s">
        <v>25</v>
      </c>
      <c r="D72" s="96">
        <v>10</v>
      </c>
      <c r="E72" s="96">
        <v>0.75</v>
      </c>
      <c r="F72" s="96">
        <v>0.75</v>
      </c>
      <c r="G72" s="96">
        <v>0</v>
      </c>
      <c r="H72" s="96">
        <v>-0.75</v>
      </c>
      <c r="I72" s="96">
        <v>11.75</v>
      </c>
      <c r="J72" s="96">
        <v>1</v>
      </c>
      <c r="K72" s="96">
        <v>1.25</v>
      </c>
      <c r="L72" s="96">
        <v>-0.5</v>
      </c>
      <c r="M72" s="96">
        <v>3.5</v>
      </c>
      <c r="N72" s="96">
        <v>34</v>
      </c>
      <c r="O72" s="96">
        <v>25</v>
      </c>
      <c r="P72" s="96">
        <v>27.75</v>
      </c>
      <c r="Q72" s="96" t="s">
        <v>57</v>
      </c>
    </row>
    <row r="73" spans="1:17" x14ac:dyDescent="0.3">
      <c r="A73" s="96" t="s">
        <v>16</v>
      </c>
      <c r="B73" s="96">
        <v>9</v>
      </c>
      <c r="C73" s="96" t="s">
        <v>23</v>
      </c>
      <c r="D73" s="96">
        <v>20.75</v>
      </c>
      <c r="E73" s="96">
        <v>-1</v>
      </c>
      <c r="F73" s="96">
        <v>0.5</v>
      </c>
      <c r="G73" s="96">
        <v>4</v>
      </c>
      <c r="H73" s="96">
        <v>2.75</v>
      </c>
      <c r="I73" s="96">
        <v>5</v>
      </c>
      <c r="J73" s="96">
        <v>0</v>
      </c>
      <c r="K73" s="96">
        <v>1</v>
      </c>
      <c r="L73" s="96">
        <v>3</v>
      </c>
      <c r="M73" s="96">
        <v>3.75</v>
      </c>
      <c r="N73" s="96">
        <v>46</v>
      </c>
      <c r="O73" s="96">
        <v>25</v>
      </c>
      <c r="P73" s="96">
        <v>39.75</v>
      </c>
      <c r="Q73" s="96" t="s">
        <v>57</v>
      </c>
    </row>
    <row r="74" spans="1:17" x14ac:dyDescent="0.3">
      <c r="A74" s="96" t="s">
        <v>16</v>
      </c>
      <c r="B74" s="96">
        <v>9</v>
      </c>
      <c r="C74" s="96" t="s">
        <v>28</v>
      </c>
      <c r="D74" s="96">
        <v>4.75</v>
      </c>
      <c r="E74" s="96">
        <v>1.25</v>
      </c>
      <c r="F74" s="96">
        <v>2.5</v>
      </c>
      <c r="G74" s="96">
        <v>0</v>
      </c>
      <c r="H74" s="96">
        <v>0</v>
      </c>
      <c r="I74" s="96">
        <v>0.75</v>
      </c>
      <c r="J74" s="96">
        <v>0</v>
      </c>
      <c r="K74" s="96">
        <v>-0.25</v>
      </c>
      <c r="L74" s="96">
        <v>0.25</v>
      </c>
      <c r="M74" s="96">
        <v>1.5</v>
      </c>
      <c r="N74" s="96">
        <v>20</v>
      </c>
      <c r="O74" s="96">
        <v>37</v>
      </c>
      <c r="P74" s="96">
        <v>10.75</v>
      </c>
      <c r="Q74" s="96" t="s">
        <v>57</v>
      </c>
    </row>
    <row r="75" spans="1:17" x14ac:dyDescent="0.3">
      <c r="A75" s="96" t="s">
        <v>16</v>
      </c>
      <c r="B75" s="96">
        <v>9</v>
      </c>
      <c r="C75" s="96" t="s">
        <v>21</v>
      </c>
      <c r="D75" s="96">
        <v>22</v>
      </c>
      <c r="E75" s="96">
        <v>0.25</v>
      </c>
      <c r="F75" s="96">
        <v>1.75</v>
      </c>
      <c r="G75" s="96">
        <v>1.25</v>
      </c>
      <c r="H75" s="96">
        <v>3.75</v>
      </c>
      <c r="I75" s="96">
        <v>10.25</v>
      </c>
      <c r="J75" s="96">
        <v>0</v>
      </c>
      <c r="K75" s="96">
        <v>3.75</v>
      </c>
      <c r="L75" s="96">
        <v>5.75</v>
      </c>
      <c r="M75" s="96">
        <v>2.5</v>
      </c>
      <c r="N75" s="96">
        <v>58</v>
      </c>
      <c r="O75" s="96">
        <v>27</v>
      </c>
      <c r="P75" s="96">
        <v>51.25</v>
      </c>
      <c r="Q75" s="96" t="s">
        <v>57</v>
      </c>
    </row>
    <row r="76" spans="1:17" x14ac:dyDescent="0.3">
      <c r="A76" s="96" t="s">
        <v>16</v>
      </c>
      <c r="B76" s="96">
        <v>9</v>
      </c>
      <c r="C76" s="96" t="s">
        <v>26</v>
      </c>
      <c r="D76" s="96">
        <v>13</v>
      </c>
      <c r="E76" s="96">
        <v>0</v>
      </c>
      <c r="F76" s="96">
        <v>0.5</v>
      </c>
      <c r="G76" s="96">
        <v>1</v>
      </c>
      <c r="H76" s="96">
        <v>-0.5</v>
      </c>
      <c r="I76" s="96">
        <v>8.25</v>
      </c>
      <c r="J76" s="96">
        <v>0</v>
      </c>
      <c r="K76" s="96">
        <v>1</v>
      </c>
      <c r="L76" s="96">
        <v>1.75</v>
      </c>
      <c r="M76" s="96">
        <v>0.5</v>
      </c>
      <c r="N76" s="96">
        <v>30</v>
      </c>
      <c r="O76" s="96">
        <v>18</v>
      </c>
      <c r="P76" s="96">
        <v>25.5</v>
      </c>
      <c r="Q76" s="96" t="s">
        <v>57</v>
      </c>
    </row>
    <row r="77" spans="1:17" x14ac:dyDescent="0.3">
      <c r="A77" s="96" t="s">
        <v>16</v>
      </c>
      <c r="B77" s="96">
        <v>9</v>
      </c>
      <c r="C77" s="96" t="s">
        <v>30</v>
      </c>
      <c r="D77" s="96">
        <v>12.25</v>
      </c>
      <c r="E77" s="96">
        <v>1</v>
      </c>
      <c r="F77" s="96">
        <v>1</v>
      </c>
      <c r="G77" s="96">
        <v>-0.25</v>
      </c>
      <c r="H77" s="96">
        <v>2.5</v>
      </c>
      <c r="I77" s="96">
        <v>0.5</v>
      </c>
      <c r="J77" s="96">
        <v>0</v>
      </c>
      <c r="K77" s="96">
        <v>-0.75</v>
      </c>
      <c r="L77" s="96">
        <v>1.5</v>
      </c>
      <c r="M77" s="96">
        <v>-0.75</v>
      </c>
      <c r="N77" s="96">
        <v>24</v>
      </c>
      <c r="O77" s="96">
        <v>28</v>
      </c>
      <c r="P77" s="96">
        <v>17</v>
      </c>
      <c r="Q77" s="96" t="s">
        <v>57</v>
      </c>
    </row>
    <row r="78" spans="1:17" x14ac:dyDescent="0.3">
      <c r="A78" s="96" t="s">
        <v>16</v>
      </c>
      <c r="B78" s="96">
        <v>9</v>
      </c>
      <c r="C78" s="96" t="s">
        <v>24</v>
      </c>
      <c r="D78" s="96">
        <v>10.75</v>
      </c>
      <c r="E78" s="96">
        <v>2.75</v>
      </c>
      <c r="F78" s="96">
        <v>-0.25</v>
      </c>
      <c r="G78" s="96">
        <v>2.75</v>
      </c>
      <c r="H78" s="96">
        <v>0</v>
      </c>
      <c r="I78" s="96">
        <v>0.5</v>
      </c>
      <c r="J78" s="96">
        <v>0.75</v>
      </c>
      <c r="K78" s="96">
        <v>2.25</v>
      </c>
      <c r="L78" s="96">
        <v>0.25</v>
      </c>
      <c r="M78" s="96">
        <v>1.5</v>
      </c>
      <c r="N78" s="96">
        <v>31</v>
      </c>
      <c r="O78" s="96">
        <v>39</v>
      </c>
      <c r="P78" s="96">
        <v>21.25</v>
      </c>
      <c r="Q78" s="96" t="s">
        <v>57</v>
      </c>
    </row>
    <row r="79" spans="1:17" x14ac:dyDescent="0.3">
      <c r="A79" s="109" t="s">
        <v>16</v>
      </c>
      <c r="B79" s="109">
        <v>10</v>
      </c>
      <c r="C79" s="109" t="s">
        <v>27</v>
      </c>
      <c r="D79" s="109">
        <v>8.75</v>
      </c>
      <c r="E79" s="109">
        <v>-0.25</v>
      </c>
      <c r="F79" s="109">
        <v>-0.25</v>
      </c>
      <c r="G79" s="109">
        <v>0</v>
      </c>
      <c r="H79" s="109">
        <v>2.75</v>
      </c>
      <c r="I79" s="109">
        <v>2.25</v>
      </c>
      <c r="J79" s="109">
        <v>0</v>
      </c>
      <c r="K79" s="109">
        <v>0.25</v>
      </c>
      <c r="L79" s="109">
        <v>0.5</v>
      </c>
      <c r="M79" s="109">
        <v>-0.75</v>
      </c>
      <c r="N79" s="109">
        <v>21</v>
      </c>
      <c r="O79" s="109">
        <v>31</v>
      </c>
      <c r="P79" s="109">
        <v>13.25</v>
      </c>
      <c r="Q79" s="109" t="s">
        <v>61</v>
      </c>
    </row>
    <row r="80" spans="1:17" x14ac:dyDescent="0.3">
      <c r="A80" s="109" t="s">
        <v>16</v>
      </c>
      <c r="B80" s="109">
        <v>10</v>
      </c>
      <c r="C80" s="109" t="s">
        <v>22</v>
      </c>
      <c r="D80" s="109">
        <v>21.75</v>
      </c>
      <c r="E80" s="109">
        <v>2.75</v>
      </c>
      <c r="F80" s="109">
        <v>0.25</v>
      </c>
      <c r="G80" s="109">
        <v>3.75</v>
      </c>
      <c r="H80" s="109">
        <v>2.5</v>
      </c>
      <c r="I80" s="109">
        <v>4</v>
      </c>
      <c r="J80" s="109">
        <v>0</v>
      </c>
      <c r="K80" s="109">
        <v>3.25</v>
      </c>
      <c r="L80" s="109">
        <v>-0.25</v>
      </c>
      <c r="M80" s="109">
        <v>-1</v>
      </c>
      <c r="N80" s="109">
        <v>46</v>
      </c>
      <c r="O80" s="109">
        <v>36</v>
      </c>
      <c r="P80" s="109">
        <v>37</v>
      </c>
      <c r="Q80" s="109" t="s">
        <v>61</v>
      </c>
    </row>
    <row r="81" spans="1:17" x14ac:dyDescent="0.3">
      <c r="A81" s="109" t="s">
        <v>16</v>
      </c>
      <c r="B81" s="109">
        <v>10</v>
      </c>
      <c r="C81" s="109" t="s">
        <v>25</v>
      </c>
      <c r="D81" s="109">
        <v>7.5</v>
      </c>
      <c r="E81" s="109">
        <v>0.75</v>
      </c>
      <c r="F81" s="109">
        <v>1.75</v>
      </c>
      <c r="G81" s="109">
        <v>0</v>
      </c>
      <c r="H81" s="109">
        <v>-0.25</v>
      </c>
      <c r="I81" s="109">
        <v>5.75</v>
      </c>
      <c r="J81" s="109">
        <v>0.75</v>
      </c>
      <c r="K81" s="109">
        <v>-0.5</v>
      </c>
      <c r="L81" s="109">
        <v>0.5</v>
      </c>
      <c r="M81" s="109">
        <v>0</v>
      </c>
      <c r="N81" s="109">
        <v>24</v>
      </c>
      <c r="O81" s="109">
        <v>31</v>
      </c>
      <c r="P81" s="109">
        <v>16.25</v>
      </c>
      <c r="Q81" s="109" t="s">
        <v>61</v>
      </c>
    </row>
    <row r="82" spans="1:17" x14ac:dyDescent="0.3">
      <c r="A82" s="109" t="s">
        <v>16</v>
      </c>
      <c r="B82" s="109">
        <v>10</v>
      </c>
      <c r="C82" s="109" t="s">
        <v>23</v>
      </c>
      <c r="D82" s="109">
        <v>19.5</v>
      </c>
      <c r="E82" s="109">
        <v>3</v>
      </c>
      <c r="F82" s="109">
        <v>0.5</v>
      </c>
      <c r="G82" s="109">
        <v>3.75</v>
      </c>
      <c r="H82" s="109">
        <v>2.75</v>
      </c>
      <c r="I82" s="109">
        <v>5.75</v>
      </c>
      <c r="J82" s="109">
        <v>0</v>
      </c>
      <c r="K82" s="109">
        <v>-0.5</v>
      </c>
      <c r="L82" s="109">
        <v>2.75</v>
      </c>
      <c r="M82" s="109">
        <v>-1.25</v>
      </c>
      <c r="N82" s="109">
        <v>43</v>
      </c>
      <c r="O82" s="109">
        <v>27</v>
      </c>
      <c r="P82" s="109">
        <v>36.25</v>
      </c>
      <c r="Q82" s="109" t="s">
        <v>61</v>
      </c>
    </row>
    <row r="83" spans="1:17" x14ac:dyDescent="0.3">
      <c r="A83" s="109" t="s">
        <v>16</v>
      </c>
      <c r="B83" s="109">
        <v>10</v>
      </c>
      <c r="C83" s="109" t="s">
        <v>21</v>
      </c>
      <c r="D83" s="109">
        <v>23.5</v>
      </c>
      <c r="E83" s="109">
        <v>2.75</v>
      </c>
      <c r="F83" s="109">
        <v>0.5</v>
      </c>
      <c r="G83" s="109">
        <v>3.75</v>
      </c>
      <c r="H83" s="109">
        <v>3.75</v>
      </c>
      <c r="I83" s="109">
        <v>10</v>
      </c>
      <c r="J83" s="109">
        <v>0</v>
      </c>
      <c r="K83" s="109">
        <v>0.75</v>
      </c>
      <c r="L83" s="109">
        <v>4.5</v>
      </c>
      <c r="M83" s="109">
        <v>0</v>
      </c>
      <c r="N83" s="109">
        <v>58</v>
      </c>
      <c r="O83" s="109">
        <v>29</v>
      </c>
      <c r="P83" s="109">
        <v>50.75</v>
      </c>
      <c r="Q83" s="109" t="s">
        <v>61</v>
      </c>
    </row>
    <row r="84" spans="1:17" x14ac:dyDescent="0.3">
      <c r="A84" s="109" t="s">
        <v>16</v>
      </c>
      <c r="B84" s="109">
        <v>10</v>
      </c>
      <c r="C84" s="109" t="s">
        <v>26</v>
      </c>
      <c r="D84" s="109">
        <v>2.5</v>
      </c>
      <c r="E84" s="109">
        <v>1</v>
      </c>
      <c r="F84" s="109">
        <v>-0.25</v>
      </c>
      <c r="G84" s="109">
        <v>0</v>
      </c>
      <c r="H84" s="109">
        <v>0</v>
      </c>
      <c r="I84" s="109">
        <v>6.25</v>
      </c>
      <c r="J84" s="109">
        <v>0</v>
      </c>
      <c r="K84" s="109">
        <v>0</v>
      </c>
      <c r="L84" s="109">
        <v>1.75</v>
      </c>
      <c r="M84" s="109">
        <v>0.75</v>
      </c>
      <c r="N84" s="109">
        <v>16</v>
      </c>
      <c r="O84" s="109">
        <v>22</v>
      </c>
      <c r="P84" s="109">
        <v>10.5</v>
      </c>
      <c r="Q84" s="109" t="s">
        <v>61</v>
      </c>
    </row>
    <row r="85" spans="1:17" x14ac:dyDescent="0.3">
      <c r="A85" s="109" t="s">
        <v>16</v>
      </c>
      <c r="B85" s="109">
        <v>10</v>
      </c>
      <c r="C85" s="109" t="s">
        <v>30</v>
      </c>
      <c r="D85" s="109">
        <v>13</v>
      </c>
      <c r="E85" s="109">
        <v>1</v>
      </c>
      <c r="F85" s="109">
        <v>0</v>
      </c>
      <c r="G85" s="109">
        <v>0</v>
      </c>
      <c r="H85" s="109">
        <v>0.25</v>
      </c>
      <c r="I85" s="109">
        <v>-1.75</v>
      </c>
      <c r="J85" s="109">
        <v>1</v>
      </c>
      <c r="K85" s="109">
        <v>-1</v>
      </c>
      <c r="L85" s="109">
        <v>1.5</v>
      </c>
      <c r="M85" s="109">
        <v>0.5</v>
      </c>
      <c r="N85" s="109">
        <v>23</v>
      </c>
      <c r="O85" s="109">
        <v>34</v>
      </c>
      <c r="P85" s="109">
        <v>14.5</v>
      </c>
      <c r="Q85" s="109" t="s">
        <v>61</v>
      </c>
    </row>
    <row r="86" spans="1:17" x14ac:dyDescent="0.3">
      <c r="A86" s="109" t="s">
        <v>16</v>
      </c>
      <c r="B86" s="109">
        <v>10</v>
      </c>
      <c r="C86" s="109" t="s">
        <v>24</v>
      </c>
      <c r="D86" s="109">
        <v>10.25</v>
      </c>
      <c r="E86" s="109">
        <v>1</v>
      </c>
      <c r="F86" s="109">
        <v>1.75</v>
      </c>
      <c r="G86" s="109">
        <v>1.5</v>
      </c>
      <c r="H86" s="109">
        <v>0</v>
      </c>
      <c r="I86" s="109">
        <v>5</v>
      </c>
      <c r="J86" s="109">
        <v>-0.25</v>
      </c>
      <c r="K86" s="109">
        <v>-1.5</v>
      </c>
      <c r="L86" s="109">
        <v>1</v>
      </c>
      <c r="M86" s="109">
        <v>0.25</v>
      </c>
      <c r="N86" s="109">
        <v>30</v>
      </c>
      <c r="O86" s="109">
        <v>44</v>
      </c>
      <c r="P86" s="109">
        <v>19</v>
      </c>
      <c r="Q86" s="109" t="s">
        <v>61</v>
      </c>
    </row>
    <row r="87" spans="1:17" x14ac:dyDescent="0.3">
      <c r="A87" s="104" t="s">
        <v>16</v>
      </c>
      <c r="B87" s="104">
        <v>11</v>
      </c>
      <c r="C87" s="104" t="s">
        <v>29</v>
      </c>
      <c r="D87" s="104">
        <v>29.25</v>
      </c>
      <c r="E87" s="104">
        <v>3.75</v>
      </c>
      <c r="F87" s="104">
        <v>1</v>
      </c>
      <c r="G87" s="104">
        <v>5</v>
      </c>
      <c r="H87" s="104">
        <v>3.75</v>
      </c>
      <c r="I87" s="104">
        <v>3.75</v>
      </c>
      <c r="J87" s="104">
        <v>0</v>
      </c>
      <c r="K87" s="104">
        <v>0.5</v>
      </c>
      <c r="L87" s="104">
        <v>-1.25</v>
      </c>
      <c r="M87" s="104">
        <v>1.75</v>
      </c>
      <c r="N87" s="104">
        <v>52</v>
      </c>
      <c r="O87" s="104">
        <v>18</v>
      </c>
      <c r="P87" s="104">
        <v>47.5</v>
      </c>
      <c r="Q87" s="104" t="s">
        <v>72</v>
      </c>
    </row>
    <row r="88" spans="1:17" x14ac:dyDescent="0.3">
      <c r="A88" s="104" t="s">
        <v>16</v>
      </c>
      <c r="B88" s="104">
        <v>11</v>
      </c>
      <c r="C88" s="104" t="s">
        <v>27</v>
      </c>
      <c r="D88" s="104">
        <v>17.55</v>
      </c>
      <c r="E88" s="104">
        <v>0.75</v>
      </c>
      <c r="F88" s="104">
        <v>0</v>
      </c>
      <c r="G88" s="104">
        <v>0</v>
      </c>
      <c r="H88" s="104">
        <v>1.75</v>
      </c>
      <c r="I88" s="104">
        <v>4.25</v>
      </c>
      <c r="J88" s="104">
        <v>0</v>
      </c>
      <c r="K88" s="104">
        <v>1</v>
      </c>
      <c r="L88" s="104">
        <v>1.75</v>
      </c>
      <c r="M88" s="104">
        <v>-0.75</v>
      </c>
      <c r="N88" s="104">
        <v>32</v>
      </c>
      <c r="O88" s="104">
        <v>24</v>
      </c>
      <c r="P88" s="104">
        <v>26</v>
      </c>
      <c r="Q88" s="104" t="s">
        <v>72</v>
      </c>
    </row>
    <row r="89" spans="1:17" x14ac:dyDescent="0.3">
      <c r="A89" s="104" t="s">
        <v>16</v>
      </c>
      <c r="B89" s="104">
        <v>11</v>
      </c>
      <c r="C89" s="104" t="s">
        <v>22</v>
      </c>
      <c r="D89" s="104">
        <v>21.75</v>
      </c>
      <c r="E89" s="104">
        <v>2.5</v>
      </c>
      <c r="F89" s="104">
        <v>1.5</v>
      </c>
      <c r="G89" s="104">
        <v>5</v>
      </c>
      <c r="H89" s="104">
        <v>3.75</v>
      </c>
      <c r="I89" s="104">
        <v>6.25</v>
      </c>
      <c r="J89" s="104">
        <v>0.75</v>
      </c>
      <c r="K89" s="104">
        <v>-1.25</v>
      </c>
      <c r="L89" s="104">
        <v>0.75</v>
      </c>
      <c r="M89" s="104">
        <v>0.5</v>
      </c>
      <c r="N89" s="104">
        <v>51</v>
      </c>
      <c r="O89" s="104">
        <v>38</v>
      </c>
      <c r="P89" s="104">
        <v>41.5</v>
      </c>
      <c r="Q89" s="104" t="s">
        <v>72</v>
      </c>
    </row>
    <row r="90" spans="1:17" x14ac:dyDescent="0.3">
      <c r="A90" s="104" t="s">
        <v>16</v>
      </c>
      <c r="B90" s="104">
        <v>11</v>
      </c>
      <c r="C90" s="104" t="s">
        <v>25</v>
      </c>
      <c r="D90" s="104">
        <v>16.25</v>
      </c>
      <c r="E90" s="104">
        <v>2.75</v>
      </c>
      <c r="F90" s="104">
        <v>0.25</v>
      </c>
      <c r="G90" s="104">
        <v>0</v>
      </c>
      <c r="H90" s="104">
        <v>3.75</v>
      </c>
      <c r="I90" s="104">
        <v>18</v>
      </c>
      <c r="J90" s="104">
        <v>3.5</v>
      </c>
      <c r="K90" s="104">
        <v>0.25</v>
      </c>
      <c r="L90" s="104">
        <v>0.5</v>
      </c>
      <c r="M90" s="104">
        <v>0.25</v>
      </c>
      <c r="N90" s="104">
        <v>54</v>
      </c>
      <c r="O90" s="104">
        <v>34</v>
      </c>
      <c r="P90" s="104">
        <v>45.5</v>
      </c>
      <c r="Q90" s="104" t="s">
        <v>72</v>
      </c>
    </row>
    <row r="91" spans="1:17" x14ac:dyDescent="0.3">
      <c r="A91" s="104" t="s">
        <v>16</v>
      </c>
      <c r="B91" s="104">
        <v>11</v>
      </c>
      <c r="C91" s="104" t="s">
        <v>23</v>
      </c>
      <c r="D91" s="104">
        <v>27.25</v>
      </c>
      <c r="E91" s="104">
        <v>4</v>
      </c>
      <c r="F91" s="104">
        <v>1.75</v>
      </c>
      <c r="G91" s="104">
        <v>5</v>
      </c>
      <c r="H91" s="104">
        <v>4</v>
      </c>
      <c r="I91" s="104">
        <v>5.75</v>
      </c>
      <c r="J91" s="104">
        <v>0</v>
      </c>
      <c r="K91" s="104">
        <v>-0.5</v>
      </c>
      <c r="L91" s="104">
        <v>0.5</v>
      </c>
      <c r="M91" s="104">
        <v>0.25</v>
      </c>
      <c r="N91" s="104">
        <v>53</v>
      </c>
      <c r="O91" s="104">
        <v>20</v>
      </c>
      <c r="P91" s="104">
        <v>48</v>
      </c>
      <c r="Q91" s="104" t="s">
        <v>72</v>
      </c>
    </row>
    <row r="92" spans="1:17" x14ac:dyDescent="0.3">
      <c r="A92" s="104" t="s">
        <v>16</v>
      </c>
      <c r="B92" s="104">
        <v>11</v>
      </c>
      <c r="C92" s="104" t="s">
        <v>28</v>
      </c>
      <c r="D92" s="104">
        <v>15.25</v>
      </c>
      <c r="E92" s="104">
        <v>2.75</v>
      </c>
      <c r="F92" s="104">
        <v>2</v>
      </c>
      <c r="G92" s="104">
        <v>0</v>
      </c>
      <c r="H92" s="104">
        <v>0</v>
      </c>
      <c r="I92" s="104">
        <v>5.25</v>
      </c>
      <c r="J92" s="104">
        <v>-1.25</v>
      </c>
      <c r="K92" s="104">
        <v>-0.25</v>
      </c>
      <c r="L92" s="104">
        <v>3.5</v>
      </c>
      <c r="M92" s="104">
        <v>-1.25</v>
      </c>
      <c r="N92" s="104">
        <v>37</v>
      </c>
      <c r="O92" s="104">
        <v>45</v>
      </c>
      <c r="P92" s="104">
        <v>25.75</v>
      </c>
      <c r="Q92" s="104" t="s">
        <v>72</v>
      </c>
    </row>
    <row r="93" spans="1:17" x14ac:dyDescent="0.3">
      <c r="A93" s="104" t="s">
        <v>16</v>
      </c>
      <c r="B93" s="104">
        <v>11</v>
      </c>
      <c r="C93" s="104" t="s">
        <v>30</v>
      </c>
      <c r="D93" s="104">
        <v>13.75</v>
      </c>
      <c r="E93" s="104">
        <v>3</v>
      </c>
      <c r="F93" s="104">
        <v>-0.25</v>
      </c>
      <c r="G93" s="104">
        <v>3.75</v>
      </c>
      <c r="H93" s="104">
        <v>2.75</v>
      </c>
      <c r="I93" s="104">
        <v>1.25</v>
      </c>
      <c r="J93" s="104">
        <v>1</v>
      </c>
      <c r="K93" s="104">
        <v>-1</v>
      </c>
      <c r="L93" s="104">
        <v>0</v>
      </c>
      <c r="M93" s="104">
        <v>1.25</v>
      </c>
      <c r="N93" s="104">
        <v>34</v>
      </c>
      <c r="O93" s="104">
        <v>34</v>
      </c>
      <c r="P93" s="104">
        <v>25.5</v>
      </c>
      <c r="Q93" s="104" t="s">
        <v>72</v>
      </c>
    </row>
    <row r="94" spans="1:17" x14ac:dyDescent="0.3">
      <c r="A94" s="104" t="s">
        <v>16</v>
      </c>
      <c r="B94" s="104">
        <v>11</v>
      </c>
      <c r="C94" s="104" t="s">
        <v>24</v>
      </c>
      <c r="D94" s="104">
        <v>14.75</v>
      </c>
      <c r="E94" s="104">
        <v>3</v>
      </c>
      <c r="F94" s="104">
        <v>2</v>
      </c>
      <c r="G94" s="104">
        <v>0</v>
      </c>
      <c r="H94" s="104">
        <v>0</v>
      </c>
      <c r="I94" s="104">
        <v>5.25</v>
      </c>
      <c r="J94" s="104">
        <v>-1.25</v>
      </c>
      <c r="K94" s="104">
        <v>-0.25</v>
      </c>
      <c r="L94" s="104">
        <v>3.5</v>
      </c>
      <c r="M94" s="104">
        <v>-1.25</v>
      </c>
      <c r="N94" s="104">
        <v>37</v>
      </c>
      <c r="O94" s="104">
        <v>45</v>
      </c>
      <c r="P94" s="104">
        <v>25.75</v>
      </c>
      <c r="Q94" s="104" t="s">
        <v>72</v>
      </c>
    </row>
    <row r="95" spans="1:17" x14ac:dyDescent="0.3">
      <c r="A95" s="139" t="s">
        <v>16</v>
      </c>
      <c r="B95" s="139">
        <v>12</v>
      </c>
      <c r="C95" s="139" t="s">
        <v>27</v>
      </c>
      <c r="D95" s="139">
        <v>15</v>
      </c>
      <c r="E95" s="139">
        <v>2</v>
      </c>
      <c r="F95" s="139">
        <v>-0.5</v>
      </c>
      <c r="G95" s="139">
        <v>-0.5</v>
      </c>
      <c r="H95" s="139">
        <v>0</v>
      </c>
      <c r="I95" s="139">
        <v>1.25</v>
      </c>
      <c r="J95" s="139">
        <v>0</v>
      </c>
      <c r="K95" s="139">
        <v>0.25</v>
      </c>
      <c r="L95" s="139">
        <v>-0.75</v>
      </c>
      <c r="M95" s="139">
        <v>-0.5</v>
      </c>
      <c r="N95" s="139">
        <v>27</v>
      </c>
      <c r="O95" s="139">
        <v>32</v>
      </c>
      <c r="P95" s="139">
        <v>19</v>
      </c>
      <c r="Q95" s="139" t="s">
        <v>79</v>
      </c>
    </row>
    <row r="96" spans="1:17" x14ac:dyDescent="0.3">
      <c r="A96" s="139" t="s">
        <v>16</v>
      </c>
      <c r="B96" s="139">
        <v>12</v>
      </c>
      <c r="C96" s="139" t="s">
        <v>22</v>
      </c>
      <c r="D96" s="139">
        <v>25.25</v>
      </c>
      <c r="E96" s="139">
        <v>0.5</v>
      </c>
      <c r="F96" s="139">
        <v>1.5</v>
      </c>
      <c r="G96" s="139">
        <v>1.25</v>
      </c>
      <c r="H96" s="139">
        <v>0</v>
      </c>
      <c r="I96" s="139">
        <v>4</v>
      </c>
      <c r="J96" s="139">
        <v>-0.25</v>
      </c>
      <c r="K96" s="139">
        <v>0</v>
      </c>
      <c r="L96" s="139">
        <v>0.75</v>
      </c>
      <c r="M96" s="139">
        <v>2.25</v>
      </c>
      <c r="N96" s="139">
        <v>47</v>
      </c>
      <c r="O96" s="139">
        <v>37</v>
      </c>
      <c r="P96" s="139">
        <v>37.75</v>
      </c>
      <c r="Q96" s="139" t="s">
        <v>79</v>
      </c>
    </row>
    <row r="97" spans="1:17" x14ac:dyDescent="0.3">
      <c r="A97" s="139" t="s">
        <v>16</v>
      </c>
      <c r="B97" s="139">
        <v>12</v>
      </c>
      <c r="C97" s="139" t="s">
        <v>25</v>
      </c>
      <c r="D97" s="139">
        <v>15.25</v>
      </c>
      <c r="E97" s="139">
        <v>1</v>
      </c>
      <c r="F97" s="139">
        <v>0.25</v>
      </c>
      <c r="G97" s="139">
        <v>0</v>
      </c>
      <c r="H97" s="139">
        <v>0</v>
      </c>
      <c r="I97" s="139">
        <v>5.75</v>
      </c>
      <c r="J97" s="139">
        <v>-0.5</v>
      </c>
      <c r="K97" s="139">
        <v>0.5</v>
      </c>
      <c r="L97" s="139">
        <v>0</v>
      </c>
      <c r="M97" s="139">
        <v>0.5</v>
      </c>
      <c r="N97" s="139">
        <v>29</v>
      </c>
      <c r="O97" s="139">
        <v>29</v>
      </c>
      <c r="P97" s="139">
        <v>21.75</v>
      </c>
      <c r="Q97" s="139" t="s">
        <v>79</v>
      </c>
    </row>
    <row r="98" spans="1:17" x14ac:dyDescent="0.3">
      <c r="A98" s="139" t="s">
        <v>16</v>
      </c>
      <c r="B98" s="139">
        <v>12</v>
      </c>
      <c r="C98" s="139" t="s">
        <v>28</v>
      </c>
      <c r="D98" s="139">
        <v>4.25</v>
      </c>
      <c r="E98" s="139">
        <v>2.75</v>
      </c>
      <c r="F98" s="139">
        <v>1.75</v>
      </c>
      <c r="G98" s="139">
        <v>0</v>
      </c>
      <c r="H98" s="139">
        <v>0</v>
      </c>
      <c r="I98" s="139">
        <v>-2.75</v>
      </c>
      <c r="J98" s="139">
        <v>-0.25</v>
      </c>
      <c r="K98" s="139">
        <v>2.25</v>
      </c>
      <c r="L98" s="139">
        <v>-1</v>
      </c>
      <c r="M98" s="139">
        <v>1.25</v>
      </c>
      <c r="N98" s="139">
        <v>18</v>
      </c>
      <c r="O98" s="139">
        <v>39</v>
      </c>
      <c r="P98" s="139">
        <v>8.25</v>
      </c>
      <c r="Q98" s="139" t="s">
        <v>79</v>
      </c>
    </row>
    <row r="99" spans="1:17" x14ac:dyDescent="0.3">
      <c r="A99" s="139" t="s">
        <v>16</v>
      </c>
      <c r="B99" s="139">
        <v>12</v>
      </c>
      <c r="C99" s="139" t="s">
        <v>21</v>
      </c>
      <c r="D99" s="139">
        <v>25.25</v>
      </c>
      <c r="E99" s="139">
        <v>1.25</v>
      </c>
      <c r="F99" s="139">
        <v>1.5</v>
      </c>
      <c r="G99" s="139">
        <v>2.5</v>
      </c>
      <c r="H99" s="139">
        <v>0</v>
      </c>
      <c r="I99" s="139">
        <v>9.25</v>
      </c>
      <c r="J99" s="139">
        <v>0</v>
      </c>
      <c r="K99" s="139">
        <v>1</v>
      </c>
      <c r="L99" s="139">
        <v>3.5</v>
      </c>
      <c r="M99" s="139">
        <v>4.75</v>
      </c>
      <c r="N99" s="139">
        <v>59</v>
      </c>
      <c r="O99" s="139">
        <v>25</v>
      </c>
      <c r="P99" s="139">
        <v>52.75</v>
      </c>
      <c r="Q99" s="139" t="s">
        <v>79</v>
      </c>
    </row>
    <row r="100" spans="1:17" x14ac:dyDescent="0.3">
      <c r="A100" s="139" t="s">
        <v>16</v>
      </c>
      <c r="B100" s="139">
        <v>12</v>
      </c>
      <c r="C100" s="139" t="s">
        <v>26</v>
      </c>
      <c r="D100" s="139">
        <v>14.5</v>
      </c>
      <c r="E100" s="139">
        <v>1</v>
      </c>
      <c r="F100" s="139">
        <v>-0.5</v>
      </c>
      <c r="G100" s="139">
        <v>0.75</v>
      </c>
      <c r="H100" s="139">
        <v>0</v>
      </c>
      <c r="I100" s="139">
        <v>6</v>
      </c>
      <c r="J100" s="139">
        <v>0</v>
      </c>
      <c r="K100" s="139">
        <v>0</v>
      </c>
      <c r="L100" s="139">
        <v>0.5</v>
      </c>
      <c r="M100" s="139">
        <v>-0.25</v>
      </c>
      <c r="N100" s="139">
        <v>30</v>
      </c>
      <c r="O100" s="139">
        <v>22</v>
      </c>
      <c r="P100" s="139">
        <v>24.5</v>
      </c>
      <c r="Q100" s="139" t="s">
        <v>79</v>
      </c>
    </row>
    <row r="101" spans="1:17" x14ac:dyDescent="0.3">
      <c r="A101" s="139" t="s">
        <v>16</v>
      </c>
      <c r="B101" s="139">
        <v>12</v>
      </c>
      <c r="C101" s="139" t="s">
        <v>30</v>
      </c>
      <c r="D101" s="139">
        <v>12</v>
      </c>
      <c r="E101" s="139">
        <v>0.5</v>
      </c>
      <c r="F101" s="139">
        <v>0.75</v>
      </c>
      <c r="G101" s="139">
        <v>-0.25</v>
      </c>
      <c r="H101" s="139">
        <v>0</v>
      </c>
      <c r="I101" s="139">
        <v>-0.25</v>
      </c>
      <c r="J101" s="139">
        <v>1</v>
      </c>
      <c r="K101" s="139">
        <v>0.75</v>
      </c>
      <c r="L101" s="139">
        <v>-0.75</v>
      </c>
      <c r="M101" s="139">
        <v>1.5</v>
      </c>
      <c r="N101" s="139">
        <v>26</v>
      </c>
      <c r="O101" s="139">
        <v>28</v>
      </c>
      <c r="P101" s="139">
        <v>19</v>
      </c>
      <c r="Q101" s="139" t="s">
        <v>79</v>
      </c>
    </row>
    <row r="102" spans="1:17" x14ac:dyDescent="0.3">
      <c r="A102" s="139" t="s">
        <v>16</v>
      </c>
      <c r="B102" s="139">
        <v>12</v>
      </c>
      <c r="C102" s="139" t="s">
        <v>24</v>
      </c>
      <c r="D102" s="139">
        <v>12</v>
      </c>
      <c r="E102" s="139">
        <v>2.75</v>
      </c>
      <c r="F102" s="139">
        <v>0.25</v>
      </c>
      <c r="G102" s="139">
        <v>0</v>
      </c>
      <c r="H102" s="139">
        <v>0</v>
      </c>
      <c r="I102" s="139">
        <v>-3</v>
      </c>
      <c r="J102" s="139">
        <v>0</v>
      </c>
      <c r="K102" s="139">
        <v>1.25</v>
      </c>
      <c r="L102" s="139">
        <v>-1.25</v>
      </c>
      <c r="M102" s="139">
        <v>1</v>
      </c>
      <c r="N102" s="139">
        <v>25</v>
      </c>
      <c r="O102" s="139">
        <v>48</v>
      </c>
      <c r="P102" s="139">
        <v>13</v>
      </c>
      <c r="Q102" s="139" t="s">
        <v>79</v>
      </c>
    </row>
    <row r="103" spans="1:17" x14ac:dyDescent="0.3">
      <c r="A103" s="141" t="s">
        <v>16</v>
      </c>
      <c r="B103" s="109">
        <v>13</v>
      </c>
      <c r="C103" s="109" t="s">
        <v>73</v>
      </c>
      <c r="D103" s="109">
        <v>36.5</v>
      </c>
      <c r="E103" s="109">
        <v>4</v>
      </c>
      <c r="F103" s="109">
        <v>0</v>
      </c>
      <c r="G103" s="109">
        <v>2.5</v>
      </c>
      <c r="H103" s="109">
        <v>5</v>
      </c>
      <c r="I103" s="109">
        <v>11.25</v>
      </c>
      <c r="J103" s="109">
        <v>0</v>
      </c>
      <c r="K103" s="109">
        <v>-0.25</v>
      </c>
      <c r="L103" s="109">
        <v>0.5</v>
      </c>
      <c r="M103" s="109">
        <v>0.75</v>
      </c>
      <c r="N103" s="109">
        <v>63</v>
      </c>
      <c r="O103" s="109">
        <v>11</v>
      </c>
      <c r="P103" s="109">
        <v>60.25</v>
      </c>
      <c r="Q103" s="109" t="s">
        <v>75</v>
      </c>
    </row>
    <row r="104" spans="1:17" x14ac:dyDescent="0.3">
      <c r="A104" s="109" t="s">
        <v>16</v>
      </c>
      <c r="B104" s="109">
        <v>13</v>
      </c>
      <c r="C104" s="109" t="s">
        <v>21</v>
      </c>
      <c r="D104" s="109">
        <v>28.25</v>
      </c>
      <c r="E104" s="109">
        <v>4</v>
      </c>
      <c r="F104" s="109">
        <v>0.5</v>
      </c>
      <c r="G104" s="109">
        <v>3.75</v>
      </c>
      <c r="H104" s="109">
        <v>2.5</v>
      </c>
      <c r="I104" s="109">
        <v>2.75</v>
      </c>
      <c r="J104" s="109">
        <v>0</v>
      </c>
      <c r="K104" s="109">
        <v>3.5</v>
      </c>
      <c r="L104" s="109">
        <v>3.25</v>
      </c>
      <c r="M104" s="109">
        <v>1.25</v>
      </c>
      <c r="N104" s="109">
        <v>56</v>
      </c>
      <c r="O104" s="109">
        <v>25</v>
      </c>
      <c r="P104" s="109">
        <v>49.75</v>
      </c>
      <c r="Q104" s="109" t="s">
        <v>75</v>
      </c>
    </row>
    <row r="105" spans="1:17" x14ac:dyDescent="0.3">
      <c r="A105" s="109" t="s">
        <v>16</v>
      </c>
      <c r="B105" s="109">
        <v>13</v>
      </c>
      <c r="C105" s="109" t="s">
        <v>22</v>
      </c>
      <c r="D105" s="109">
        <v>28.75</v>
      </c>
      <c r="E105" s="109">
        <v>1.25</v>
      </c>
      <c r="F105" s="109">
        <v>1.25</v>
      </c>
      <c r="G105" s="109">
        <v>3.75</v>
      </c>
      <c r="H105" s="109">
        <v>1.25</v>
      </c>
      <c r="I105" s="109">
        <v>-0.75</v>
      </c>
      <c r="J105" s="109">
        <v>2.75</v>
      </c>
      <c r="K105" s="109">
        <v>2.25</v>
      </c>
      <c r="L105" s="109">
        <v>2.5</v>
      </c>
      <c r="M105" s="109">
        <v>1.5</v>
      </c>
      <c r="N105" s="109">
        <v>56</v>
      </c>
      <c r="O105" s="109">
        <v>34</v>
      </c>
      <c r="P105" s="109">
        <v>44.5</v>
      </c>
      <c r="Q105" s="109" t="s">
        <v>75</v>
      </c>
    </row>
    <row r="106" spans="1:17" x14ac:dyDescent="0.3">
      <c r="A106" s="109" t="s">
        <v>16</v>
      </c>
      <c r="B106" s="109">
        <v>13</v>
      </c>
      <c r="C106" s="109" t="s">
        <v>23</v>
      </c>
      <c r="D106" s="109">
        <v>28.5</v>
      </c>
      <c r="E106" s="109">
        <v>2.5</v>
      </c>
      <c r="F106" s="109">
        <v>-0.75</v>
      </c>
      <c r="G106" s="109">
        <v>1.25</v>
      </c>
      <c r="H106" s="109">
        <v>1.5</v>
      </c>
      <c r="I106" s="109">
        <v>2.75</v>
      </c>
      <c r="J106" s="109">
        <v>0</v>
      </c>
      <c r="K106" s="109">
        <v>0.5</v>
      </c>
      <c r="L106" s="109">
        <v>3</v>
      </c>
      <c r="M106" s="109">
        <v>0.5</v>
      </c>
      <c r="N106" s="109">
        <v>45</v>
      </c>
      <c r="O106" s="109">
        <v>21</v>
      </c>
      <c r="P106" s="109">
        <v>39.75</v>
      </c>
      <c r="Q106" s="109" t="s">
        <v>75</v>
      </c>
    </row>
    <row r="107" spans="1:17" x14ac:dyDescent="0.3">
      <c r="A107" s="141" t="s">
        <v>16</v>
      </c>
      <c r="B107" s="109">
        <v>13</v>
      </c>
      <c r="C107" s="109" t="s">
        <v>29</v>
      </c>
      <c r="D107" s="109">
        <v>26.5</v>
      </c>
      <c r="E107" s="109">
        <v>3.75</v>
      </c>
      <c r="F107" s="109">
        <v>-0.25</v>
      </c>
      <c r="G107" s="109">
        <v>2.75</v>
      </c>
      <c r="H107" s="109">
        <v>4</v>
      </c>
      <c r="I107" s="109">
        <v>-0.75</v>
      </c>
      <c r="J107" s="109">
        <v>0</v>
      </c>
      <c r="K107" s="109">
        <v>-0.25</v>
      </c>
      <c r="L107" s="109">
        <v>0.75</v>
      </c>
      <c r="M107" s="109">
        <v>0</v>
      </c>
      <c r="N107" s="109">
        <v>41</v>
      </c>
      <c r="O107" s="109">
        <v>18</v>
      </c>
      <c r="P107" s="109">
        <v>36.5</v>
      </c>
      <c r="Q107" s="109" t="s">
        <v>75</v>
      </c>
    </row>
    <row r="108" spans="1:17" x14ac:dyDescent="0.3">
      <c r="A108" s="109" t="s">
        <v>16</v>
      </c>
      <c r="B108" s="109">
        <v>13</v>
      </c>
      <c r="C108" s="109" t="s">
        <v>26</v>
      </c>
      <c r="D108" s="109">
        <v>15.5</v>
      </c>
      <c r="E108" s="109">
        <v>2</v>
      </c>
      <c r="F108" s="109">
        <v>1</v>
      </c>
      <c r="G108" s="109">
        <v>0</v>
      </c>
      <c r="H108" s="109">
        <v>1.75</v>
      </c>
      <c r="I108" s="109">
        <v>1.75</v>
      </c>
      <c r="J108" s="109">
        <v>0</v>
      </c>
      <c r="K108" s="109">
        <v>0.25</v>
      </c>
      <c r="L108" s="109">
        <v>0.75</v>
      </c>
      <c r="M108" s="109">
        <v>0.5</v>
      </c>
      <c r="N108" s="109">
        <v>28</v>
      </c>
      <c r="O108" s="109">
        <v>18</v>
      </c>
      <c r="P108" s="109">
        <v>23.5</v>
      </c>
      <c r="Q108" s="109" t="s">
        <v>75</v>
      </c>
    </row>
    <row r="109" spans="1:17" x14ac:dyDescent="0.3">
      <c r="A109" s="109" t="s">
        <v>16</v>
      </c>
      <c r="B109" s="109">
        <v>13</v>
      </c>
      <c r="C109" s="109" t="s">
        <v>27</v>
      </c>
      <c r="D109" s="109">
        <v>16.25</v>
      </c>
      <c r="E109" s="109">
        <v>0.5</v>
      </c>
      <c r="F109" s="109">
        <v>-0.25</v>
      </c>
      <c r="G109" s="109">
        <v>0</v>
      </c>
      <c r="H109" s="109">
        <v>0.5</v>
      </c>
      <c r="I109" s="109">
        <v>1</v>
      </c>
      <c r="J109" s="109">
        <v>0</v>
      </c>
      <c r="K109" s="109">
        <v>1</v>
      </c>
      <c r="L109" s="109">
        <v>2</v>
      </c>
      <c r="M109" s="109">
        <v>-1</v>
      </c>
      <c r="N109" s="109">
        <v>28</v>
      </c>
      <c r="O109" s="109">
        <v>32</v>
      </c>
      <c r="P109" s="109">
        <v>20</v>
      </c>
      <c r="Q109" s="109" t="s">
        <v>75</v>
      </c>
    </row>
    <row r="110" spans="1:17" x14ac:dyDescent="0.3">
      <c r="A110" s="109" t="s">
        <v>16</v>
      </c>
      <c r="B110" s="109">
        <v>13</v>
      </c>
      <c r="C110" s="109" t="s">
        <v>25</v>
      </c>
      <c r="D110" s="109">
        <v>9</v>
      </c>
      <c r="E110" s="109">
        <v>0.5</v>
      </c>
      <c r="F110" s="109">
        <v>1.75</v>
      </c>
      <c r="G110" s="109">
        <v>0</v>
      </c>
      <c r="H110" s="109">
        <v>-0.25</v>
      </c>
      <c r="I110" s="109">
        <v>4</v>
      </c>
      <c r="J110" s="109">
        <v>1</v>
      </c>
      <c r="K110" s="109">
        <v>1</v>
      </c>
      <c r="L110" s="109">
        <v>0.5</v>
      </c>
      <c r="M110" s="109">
        <v>0</v>
      </c>
      <c r="N110" s="109">
        <v>22</v>
      </c>
      <c r="O110" s="109">
        <v>18</v>
      </c>
      <c r="P110" s="109">
        <v>17.5</v>
      </c>
      <c r="Q110" s="109" t="s">
        <v>75</v>
      </c>
    </row>
    <row r="111" spans="1:17" x14ac:dyDescent="0.3">
      <c r="A111" s="141" t="s">
        <v>16</v>
      </c>
      <c r="B111" s="109">
        <v>13</v>
      </c>
      <c r="C111" s="109" t="s">
        <v>28</v>
      </c>
      <c r="D111" s="109">
        <v>5</v>
      </c>
      <c r="E111" s="109">
        <v>0.25</v>
      </c>
      <c r="F111" s="109">
        <v>1.5</v>
      </c>
      <c r="G111" s="109">
        <v>0</v>
      </c>
      <c r="H111" s="109">
        <v>0</v>
      </c>
      <c r="I111" s="109">
        <v>0</v>
      </c>
      <c r="J111" s="109">
        <v>0</v>
      </c>
      <c r="K111" s="109">
        <v>1.5</v>
      </c>
      <c r="L111" s="109">
        <v>1.5</v>
      </c>
      <c r="M111" s="109">
        <v>1.5</v>
      </c>
      <c r="N111" s="109">
        <v>18</v>
      </c>
      <c r="O111" s="109">
        <v>27</v>
      </c>
      <c r="P111" s="109">
        <v>11.25</v>
      </c>
      <c r="Q111" s="109" t="s">
        <v>75</v>
      </c>
    </row>
    <row r="112" spans="1:17" x14ac:dyDescent="0.3">
      <c r="A112" s="22" t="s">
        <v>16</v>
      </c>
      <c r="B112" s="22">
        <v>14</v>
      </c>
      <c r="C112" s="22" t="s">
        <v>21</v>
      </c>
      <c r="D112" s="22">
        <v>23.75</v>
      </c>
      <c r="E112" s="22">
        <v>1.25</v>
      </c>
      <c r="F112" s="22">
        <v>2.5</v>
      </c>
      <c r="G112" s="22">
        <v>0.25</v>
      </c>
      <c r="H112" s="22">
        <v>3.75</v>
      </c>
      <c r="I112" s="22">
        <v>18.5</v>
      </c>
      <c r="J112" s="22">
        <v>1</v>
      </c>
      <c r="K112" s="22">
        <v>3.5</v>
      </c>
      <c r="L112" s="22">
        <v>3.5</v>
      </c>
      <c r="M112" s="22">
        <v>3.75</v>
      </c>
      <c r="N112" s="22">
        <v>68</v>
      </c>
      <c r="O112" s="22">
        <v>25</v>
      </c>
      <c r="P112" s="22">
        <v>61.75</v>
      </c>
      <c r="Q112" s="22" t="s">
        <v>77</v>
      </c>
    </row>
    <row r="113" spans="1:17" x14ac:dyDescent="0.3">
      <c r="A113" s="22" t="s">
        <v>16</v>
      </c>
      <c r="B113" s="22">
        <v>14</v>
      </c>
      <c r="C113" s="22" t="s">
        <v>73</v>
      </c>
      <c r="D113" s="22">
        <v>28.75</v>
      </c>
      <c r="E113" s="22">
        <v>5</v>
      </c>
      <c r="F113" s="22">
        <v>0.75</v>
      </c>
      <c r="G113" s="22">
        <v>0.75</v>
      </c>
      <c r="H113" s="22">
        <v>2.75</v>
      </c>
      <c r="I113" s="22">
        <v>13.25</v>
      </c>
      <c r="J113" s="22">
        <v>1</v>
      </c>
      <c r="K113" s="22">
        <v>1</v>
      </c>
      <c r="L113" s="22">
        <v>4</v>
      </c>
      <c r="M113" s="22">
        <v>2</v>
      </c>
      <c r="N113" s="22">
        <v>62</v>
      </c>
      <c r="O113" s="22">
        <v>11</v>
      </c>
      <c r="P113" s="22">
        <v>59.25</v>
      </c>
      <c r="Q113" s="22" t="s">
        <v>77</v>
      </c>
    </row>
    <row r="114" spans="1:17" x14ac:dyDescent="0.3">
      <c r="A114" s="22" t="s">
        <v>16</v>
      </c>
      <c r="B114" s="22">
        <v>14</v>
      </c>
      <c r="C114" s="22" t="s">
        <v>23</v>
      </c>
      <c r="D114" s="22">
        <v>24</v>
      </c>
      <c r="E114" s="22">
        <v>4</v>
      </c>
      <c r="F114" s="22">
        <v>1.25</v>
      </c>
      <c r="G114" s="22">
        <v>0.5</v>
      </c>
      <c r="H114" s="22">
        <v>1.25</v>
      </c>
      <c r="I114" s="22">
        <v>3.75</v>
      </c>
      <c r="J114" s="22">
        <v>0</v>
      </c>
      <c r="K114" s="22">
        <v>-0.25</v>
      </c>
      <c r="L114" s="22">
        <v>0</v>
      </c>
      <c r="M114" s="22">
        <v>3.75</v>
      </c>
      <c r="N114" s="22">
        <v>45</v>
      </c>
      <c r="O114" s="22">
        <v>27</v>
      </c>
      <c r="P114" s="22">
        <v>38.25</v>
      </c>
      <c r="Q114" s="22" t="s">
        <v>77</v>
      </c>
    </row>
    <row r="115" spans="1:17" x14ac:dyDescent="0.3">
      <c r="A115" s="22" t="s">
        <v>16</v>
      </c>
      <c r="B115" s="22">
        <v>14</v>
      </c>
      <c r="C115" s="22" t="s">
        <v>22</v>
      </c>
      <c r="D115" s="22">
        <v>24.5</v>
      </c>
      <c r="E115" s="22">
        <v>1.5</v>
      </c>
      <c r="F115" s="22">
        <v>3.75</v>
      </c>
      <c r="G115" s="22">
        <v>0.25</v>
      </c>
      <c r="H115" s="22">
        <v>1.25</v>
      </c>
      <c r="I115" s="22">
        <v>3.5</v>
      </c>
      <c r="J115" s="22">
        <v>0.75</v>
      </c>
      <c r="K115" s="22">
        <v>-1.5</v>
      </c>
      <c r="L115" s="22">
        <v>1.25</v>
      </c>
      <c r="M115" s="22">
        <v>1.5</v>
      </c>
      <c r="N115" s="22">
        <v>45</v>
      </c>
      <c r="O115" s="22">
        <v>33</v>
      </c>
      <c r="P115" s="22">
        <v>36.75</v>
      </c>
      <c r="Q115" s="22" t="s">
        <v>78</v>
      </c>
    </row>
    <row r="116" spans="1:17" x14ac:dyDescent="0.3">
      <c r="A116" s="22" t="s">
        <v>16</v>
      </c>
      <c r="B116" s="22">
        <v>14</v>
      </c>
      <c r="C116" s="22" t="s">
        <v>25</v>
      </c>
      <c r="D116" s="22">
        <v>8.5</v>
      </c>
      <c r="E116" s="22">
        <v>0.25</v>
      </c>
      <c r="F116" s="22">
        <v>2.75</v>
      </c>
      <c r="G116" s="22">
        <v>0</v>
      </c>
      <c r="H116" s="22">
        <v>3.75</v>
      </c>
      <c r="I116" s="22">
        <v>11.75</v>
      </c>
      <c r="J116" s="22">
        <v>7</v>
      </c>
      <c r="K116" s="22">
        <v>0</v>
      </c>
      <c r="L116" s="22">
        <v>-0.75</v>
      </c>
      <c r="M116" s="22">
        <v>3</v>
      </c>
      <c r="N116" s="22">
        <v>44</v>
      </c>
      <c r="O116" s="22">
        <v>31</v>
      </c>
      <c r="P116" s="22">
        <v>36.25</v>
      </c>
      <c r="Q116" s="22" t="s">
        <v>78</v>
      </c>
    </row>
    <row r="117" spans="1:17" x14ac:dyDescent="0.3">
      <c r="A117" s="22" t="s">
        <v>16</v>
      </c>
      <c r="B117" s="22">
        <v>14</v>
      </c>
      <c r="C117" s="22" t="s">
        <v>24</v>
      </c>
      <c r="D117" s="22">
        <v>23.5</v>
      </c>
      <c r="E117" s="22">
        <v>1.5</v>
      </c>
      <c r="F117" s="22">
        <v>2</v>
      </c>
      <c r="G117" s="22">
        <v>-0.25</v>
      </c>
      <c r="H117" s="22">
        <v>0</v>
      </c>
      <c r="I117" s="22">
        <v>4.25</v>
      </c>
      <c r="J117" s="22">
        <v>0.75</v>
      </c>
      <c r="K117" s="22">
        <v>-1.25</v>
      </c>
      <c r="L117" s="22">
        <v>2.25</v>
      </c>
      <c r="M117" s="22">
        <v>0.25</v>
      </c>
      <c r="N117" s="22">
        <v>41</v>
      </c>
      <c r="O117" s="22">
        <v>32</v>
      </c>
      <c r="P117" s="22">
        <v>33</v>
      </c>
      <c r="Q117" s="22" t="s">
        <v>78</v>
      </c>
    </row>
    <row r="118" spans="1:17" x14ac:dyDescent="0.3">
      <c r="A118" s="22" t="s">
        <v>16</v>
      </c>
      <c r="B118" s="22">
        <v>14</v>
      </c>
      <c r="C118" s="22" t="s">
        <v>26</v>
      </c>
      <c r="D118" s="22">
        <v>15.75</v>
      </c>
      <c r="E118" s="22">
        <v>0.75</v>
      </c>
      <c r="F118" s="22">
        <v>1.5</v>
      </c>
      <c r="G118" s="22">
        <v>0</v>
      </c>
      <c r="H118" s="22">
        <v>0.25</v>
      </c>
      <c r="I118" s="22">
        <v>12.5</v>
      </c>
      <c r="J118" s="22">
        <v>0</v>
      </c>
      <c r="K118" s="22">
        <v>-0.5</v>
      </c>
      <c r="L118" s="22">
        <v>1.75</v>
      </c>
      <c r="M118" s="22">
        <v>0.5</v>
      </c>
      <c r="N118" s="22">
        <v>37</v>
      </c>
      <c r="O118" s="22">
        <v>18</v>
      </c>
      <c r="P118" s="22">
        <v>32.5</v>
      </c>
      <c r="Q118" s="22" t="s">
        <v>78</v>
      </c>
    </row>
    <row r="119" spans="1:17" x14ac:dyDescent="0.3">
      <c r="A119" s="22" t="s">
        <v>16</v>
      </c>
      <c r="B119" s="22">
        <v>14</v>
      </c>
      <c r="C119" s="22" t="s">
        <v>28</v>
      </c>
      <c r="D119" s="22">
        <v>9.75</v>
      </c>
      <c r="E119" s="22">
        <v>2.75</v>
      </c>
      <c r="F119" s="22">
        <v>0.5</v>
      </c>
      <c r="G119" s="22">
        <v>0</v>
      </c>
      <c r="H119" s="22">
        <v>0</v>
      </c>
      <c r="I119" s="22">
        <v>1.25</v>
      </c>
      <c r="J119" s="22">
        <v>0</v>
      </c>
      <c r="K119" s="22">
        <v>2.25</v>
      </c>
      <c r="L119" s="22">
        <v>1.5</v>
      </c>
      <c r="M119" s="22">
        <v>2.75</v>
      </c>
      <c r="N119" s="22">
        <v>27</v>
      </c>
      <c r="O119" s="22">
        <v>25</v>
      </c>
      <c r="P119" s="22">
        <v>20.75</v>
      </c>
      <c r="Q119" s="22" t="s">
        <v>78</v>
      </c>
    </row>
    <row r="120" spans="1:17" x14ac:dyDescent="0.3">
      <c r="A120" s="22" t="s">
        <v>16</v>
      </c>
      <c r="B120" s="22">
        <v>14</v>
      </c>
      <c r="C120" s="22" t="s">
        <v>30</v>
      </c>
      <c r="D120" s="22">
        <v>14</v>
      </c>
      <c r="E120" s="22">
        <v>0.5</v>
      </c>
      <c r="F120" s="22">
        <v>0</v>
      </c>
      <c r="G120" s="22">
        <v>3</v>
      </c>
      <c r="H120" s="22">
        <v>2.75</v>
      </c>
      <c r="I120" s="22">
        <v>-0.75</v>
      </c>
      <c r="J120" s="22">
        <v>0</v>
      </c>
      <c r="K120" s="22">
        <v>-0.75</v>
      </c>
      <c r="L120" s="22">
        <v>1.5</v>
      </c>
      <c r="M120" s="22">
        <v>0.5</v>
      </c>
      <c r="N120" s="22">
        <v>28</v>
      </c>
      <c r="O120" s="22">
        <v>29</v>
      </c>
      <c r="P120" s="22">
        <v>20.75</v>
      </c>
      <c r="Q120" s="22" t="s">
        <v>78</v>
      </c>
    </row>
    <row r="121" spans="1:17" x14ac:dyDescent="0.3">
      <c r="A121" s="120" t="s">
        <v>16</v>
      </c>
      <c r="B121" s="120">
        <v>15</v>
      </c>
      <c r="C121" s="120" t="s">
        <v>23</v>
      </c>
      <c r="D121" s="120">
        <v>24.5</v>
      </c>
      <c r="E121" s="120">
        <v>1.75</v>
      </c>
      <c r="F121" s="120">
        <v>1.25</v>
      </c>
      <c r="G121" s="120">
        <v>2.5</v>
      </c>
      <c r="H121" s="120">
        <v>5</v>
      </c>
      <c r="I121" s="120">
        <v>8.25</v>
      </c>
      <c r="J121" s="120">
        <v>-0.25</v>
      </c>
      <c r="K121" s="120">
        <v>0.5</v>
      </c>
      <c r="L121" s="120">
        <v>1.75</v>
      </c>
      <c r="M121" s="120">
        <v>2.5</v>
      </c>
      <c r="N121" s="120">
        <v>54</v>
      </c>
      <c r="O121" s="120">
        <v>25</v>
      </c>
      <c r="P121" s="120">
        <v>47.75</v>
      </c>
      <c r="Q121" s="120" t="s">
        <v>81</v>
      </c>
    </row>
    <row r="122" spans="1:17" x14ac:dyDescent="0.3">
      <c r="A122" s="120" t="s">
        <v>16</v>
      </c>
      <c r="B122" s="120">
        <v>15</v>
      </c>
      <c r="C122" s="120" t="s">
        <v>22</v>
      </c>
      <c r="D122" s="120">
        <v>15.25</v>
      </c>
      <c r="E122" s="120">
        <v>2.75</v>
      </c>
      <c r="F122" s="120">
        <v>3</v>
      </c>
      <c r="G122" s="120">
        <v>1.75</v>
      </c>
      <c r="H122" s="120">
        <v>5</v>
      </c>
      <c r="I122" s="120">
        <v>6.75</v>
      </c>
      <c r="J122" s="120">
        <v>1.75</v>
      </c>
      <c r="K122" s="120">
        <v>0</v>
      </c>
      <c r="L122" s="120">
        <v>4.75</v>
      </c>
      <c r="M122" s="120">
        <v>2.5</v>
      </c>
      <c r="N122" s="120">
        <v>53</v>
      </c>
      <c r="O122" s="120">
        <v>30</v>
      </c>
      <c r="P122" s="120">
        <v>45.5</v>
      </c>
      <c r="Q122" s="120" t="s">
        <v>81</v>
      </c>
    </row>
    <row r="123" spans="1:17" x14ac:dyDescent="0.3">
      <c r="A123" s="120" t="s">
        <v>16</v>
      </c>
      <c r="B123" s="120">
        <v>15</v>
      </c>
      <c r="C123" s="120" t="s">
        <v>25</v>
      </c>
      <c r="D123" s="120">
        <v>5.25</v>
      </c>
      <c r="E123" s="120">
        <v>1.25</v>
      </c>
      <c r="F123" s="120">
        <v>1</v>
      </c>
      <c r="G123" s="120">
        <v>0</v>
      </c>
      <c r="H123" s="120">
        <v>2.5</v>
      </c>
      <c r="I123" s="120">
        <v>12.5</v>
      </c>
      <c r="J123" s="120">
        <v>2.75</v>
      </c>
      <c r="K123" s="120">
        <v>3</v>
      </c>
      <c r="L123" s="120">
        <v>1.75</v>
      </c>
      <c r="M123" s="120">
        <v>0.25</v>
      </c>
      <c r="N123" s="120">
        <v>38</v>
      </c>
      <c r="O123" s="120">
        <v>31</v>
      </c>
      <c r="P123" s="120">
        <v>30.25</v>
      </c>
      <c r="Q123" s="120" t="s">
        <v>81</v>
      </c>
    </row>
    <row r="124" spans="1:17" x14ac:dyDescent="0.3">
      <c r="A124" s="120" t="s">
        <v>16</v>
      </c>
      <c r="B124" s="120">
        <v>15</v>
      </c>
      <c r="C124" s="120" t="s">
        <v>30</v>
      </c>
      <c r="D124" s="120">
        <v>17.75</v>
      </c>
      <c r="E124" s="120">
        <v>0.5</v>
      </c>
      <c r="F124" s="120">
        <v>-0.25</v>
      </c>
      <c r="G124" s="120">
        <v>3</v>
      </c>
      <c r="H124" s="120">
        <v>2.5</v>
      </c>
      <c r="I124" s="120">
        <v>-0.5</v>
      </c>
      <c r="J124" s="120">
        <v>-0.25</v>
      </c>
      <c r="K124" s="120">
        <v>-0.25</v>
      </c>
      <c r="L124" s="120">
        <v>2.75</v>
      </c>
      <c r="M124" s="120">
        <v>0</v>
      </c>
      <c r="N124" s="120">
        <v>32</v>
      </c>
      <c r="O124" s="120">
        <v>27</v>
      </c>
      <c r="P124" s="120">
        <v>25.25</v>
      </c>
      <c r="Q124" s="120" t="s">
        <v>81</v>
      </c>
    </row>
    <row r="125" spans="1:17" x14ac:dyDescent="0.3">
      <c r="A125" s="120" t="s">
        <v>16</v>
      </c>
      <c r="B125" s="120">
        <v>15</v>
      </c>
      <c r="C125" s="120" t="s">
        <v>24</v>
      </c>
      <c r="D125" s="120">
        <v>16</v>
      </c>
      <c r="E125" s="120">
        <v>1.25</v>
      </c>
      <c r="F125" s="120">
        <v>0</v>
      </c>
      <c r="G125" s="120">
        <v>0</v>
      </c>
      <c r="H125" s="120">
        <v>0</v>
      </c>
      <c r="I125" s="120">
        <v>3.75</v>
      </c>
      <c r="J125" s="120">
        <v>-0.5</v>
      </c>
      <c r="K125" s="120">
        <v>-0.25</v>
      </c>
      <c r="L125" s="120">
        <v>0</v>
      </c>
      <c r="M125" s="120">
        <v>1.5</v>
      </c>
      <c r="N125" s="120">
        <v>30</v>
      </c>
      <c r="O125" s="120">
        <v>45</v>
      </c>
      <c r="P125" s="120">
        <v>18.75</v>
      </c>
      <c r="Q125" s="120" t="s">
        <v>81</v>
      </c>
    </row>
    <row r="126" spans="1:17" x14ac:dyDescent="0.3">
      <c r="A126" s="120" t="s">
        <v>16</v>
      </c>
      <c r="B126" s="120">
        <v>15</v>
      </c>
      <c r="C126" s="120" t="s">
        <v>27</v>
      </c>
      <c r="D126" s="120">
        <v>10</v>
      </c>
      <c r="E126" s="120">
        <v>-0.75</v>
      </c>
      <c r="F126" s="120">
        <v>-0.5</v>
      </c>
      <c r="G126" s="120">
        <v>0</v>
      </c>
      <c r="H126" s="120">
        <v>2.75</v>
      </c>
      <c r="I126" s="120">
        <v>3.75</v>
      </c>
      <c r="J126" s="120">
        <v>0</v>
      </c>
      <c r="K126" s="120">
        <v>-0.5</v>
      </c>
      <c r="L126" s="120">
        <v>0.5</v>
      </c>
      <c r="M126" s="120">
        <v>2</v>
      </c>
      <c r="N126" s="120">
        <v>25</v>
      </c>
      <c r="O126" s="120">
        <v>31</v>
      </c>
      <c r="P126" s="120">
        <v>17.25</v>
      </c>
      <c r="Q126" s="120" t="s">
        <v>81</v>
      </c>
    </row>
    <row r="127" spans="1:17" x14ac:dyDescent="0.3">
      <c r="A127" s="120" t="s">
        <v>16</v>
      </c>
      <c r="B127" s="120">
        <v>15</v>
      </c>
      <c r="C127" s="120" t="s">
        <v>28</v>
      </c>
      <c r="D127" s="120">
        <v>2.5</v>
      </c>
      <c r="E127" s="120">
        <v>0.5</v>
      </c>
      <c r="F127" s="120">
        <v>1.75</v>
      </c>
      <c r="G127" s="120">
        <v>0</v>
      </c>
      <c r="H127" s="120">
        <v>0</v>
      </c>
      <c r="I127" s="120">
        <v>4.25</v>
      </c>
      <c r="J127" s="120">
        <v>0</v>
      </c>
      <c r="K127" s="120">
        <v>-0.25</v>
      </c>
      <c r="L127" s="120">
        <v>0</v>
      </c>
      <c r="M127" s="120">
        <v>0.25</v>
      </c>
      <c r="N127" s="120">
        <v>17</v>
      </c>
      <c r="O127" s="120">
        <v>32</v>
      </c>
      <c r="P127" s="120">
        <v>9</v>
      </c>
      <c r="Q127" s="120" t="s">
        <v>81</v>
      </c>
    </row>
    <row r="128" spans="1:17" x14ac:dyDescent="0.3">
      <c r="A128" s="120" t="s">
        <v>16</v>
      </c>
      <c r="B128" s="120">
        <v>15</v>
      </c>
      <c r="C128" s="120" t="s">
        <v>26</v>
      </c>
      <c r="D128" s="120">
        <v>8.75</v>
      </c>
      <c r="E128" s="120">
        <v>0</v>
      </c>
      <c r="F128" s="120">
        <v>1</v>
      </c>
      <c r="G128" s="120">
        <v>0</v>
      </c>
      <c r="H128" s="120">
        <v>2.5</v>
      </c>
      <c r="I128" s="120">
        <v>12</v>
      </c>
      <c r="J128" s="120">
        <v>1</v>
      </c>
      <c r="K128" s="120">
        <v>1</v>
      </c>
      <c r="L128" s="120">
        <v>1.5</v>
      </c>
      <c r="M128" s="120">
        <v>0.5</v>
      </c>
      <c r="N128" s="120">
        <v>32</v>
      </c>
      <c r="O128" s="120">
        <v>15</v>
      </c>
      <c r="P128" s="120">
        <v>28.25</v>
      </c>
      <c r="Q128" s="120" t="s">
        <v>81</v>
      </c>
    </row>
    <row r="129" spans="1:17" x14ac:dyDescent="0.3">
      <c r="A129" s="135" t="s">
        <v>16</v>
      </c>
      <c r="B129" s="1">
        <v>16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35" t="s">
        <v>16</v>
      </c>
      <c r="B130" s="1">
        <v>16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35" t="s">
        <v>16</v>
      </c>
      <c r="B131" s="1">
        <v>16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3">
      <c r="A132" s="135" t="s">
        <v>16</v>
      </c>
      <c r="B132" s="1">
        <v>16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3">
      <c r="A133" s="135" t="s">
        <v>16</v>
      </c>
      <c r="B133" s="1">
        <v>16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3">
      <c r="A134" s="135" t="s">
        <v>16</v>
      </c>
      <c r="B134" s="1">
        <v>16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3">
      <c r="A135" s="135" t="s">
        <v>16</v>
      </c>
      <c r="B135" s="1">
        <v>16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3">
      <c r="A136" s="135" t="s">
        <v>16</v>
      </c>
      <c r="B136" s="1">
        <v>16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3">
      <c r="A137" s="135" t="s">
        <v>16</v>
      </c>
      <c r="B137" s="1">
        <v>16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3">
      <c r="A138" s="135" t="s">
        <v>16</v>
      </c>
      <c r="B138" s="1">
        <v>16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3">
      <c r="A139" s="157" t="s">
        <v>16</v>
      </c>
    </row>
    <row r="140" spans="1:17" x14ac:dyDescent="0.3">
      <c r="A140" s="135" t="s">
        <v>16</v>
      </c>
    </row>
    <row r="141" spans="1:17" x14ac:dyDescent="0.3">
      <c r="A141" s="135" t="s">
        <v>16</v>
      </c>
    </row>
    <row r="142" spans="1:17" x14ac:dyDescent="0.3">
      <c r="A142" s="135" t="s">
        <v>16</v>
      </c>
    </row>
    <row r="143" spans="1:17" x14ac:dyDescent="0.3">
      <c r="A143" s="135" t="s">
        <v>16</v>
      </c>
    </row>
    <row r="144" spans="1:17" x14ac:dyDescent="0.3">
      <c r="A144" s="135" t="s">
        <v>16</v>
      </c>
    </row>
    <row r="145" spans="1:1" x14ac:dyDescent="0.3">
      <c r="A145" s="135" t="s">
        <v>16</v>
      </c>
    </row>
    <row r="146" spans="1:1" x14ac:dyDescent="0.3">
      <c r="A146" s="135" t="s">
        <v>16</v>
      </c>
    </row>
    <row r="147" spans="1:1" x14ac:dyDescent="0.3">
      <c r="A147" s="135" t="s">
        <v>16</v>
      </c>
    </row>
    <row r="148" spans="1:1" x14ac:dyDescent="0.3">
      <c r="A148" s="135" t="s">
        <v>16</v>
      </c>
    </row>
    <row r="149" spans="1:1" x14ac:dyDescent="0.3">
      <c r="A149" s="135" t="s">
        <v>16</v>
      </c>
    </row>
    <row r="150" spans="1:1" x14ac:dyDescent="0.3">
      <c r="A150" s="135" t="s">
        <v>16</v>
      </c>
    </row>
    <row r="151" spans="1:1" x14ac:dyDescent="0.3">
      <c r="A151" s="135" t="s">
        <v>16</v>
      </c>
    </row>
    <row r="152" spans="1:1" x14ac:dyDescent="0.3">
      <c r="A152" s="135" t="s">
        <v>16</v>
      </c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1"/>
  <sheetViews>
    <sheetView zoomScale="90" zoomScaleNormal="90" workbookViewId="0">
      <selection activeCell="Y18" sqref="Y18"/>
    </sheetView>
  </sheetViews>
  <sheetFormatPr defaultRowHeight="14.4" x14ac:dyDescent="0.3"/>
  <cols>
    <col min="1" max="3" width="8.88671875" style="5"/>
    <col min="4" max="5" width="7.21875" style="5" customWidth="1"/>
    <col min="6" max="6" width="10.44140625" style="5" customWidth="1"/>
    <col min="7" max="8" width="7.21875" style="5" customWidth="1"/>
    <col min="9" max="9" width="9.44140625" style="5" customWidth="1"/>
    <col min="10" max="14" width="7.21875" style="5" customWidth="1"/>
    <col min="15" max="15" width="8.6640625" style="5" customWidth="1"/>
    <col min="16" max="17" width="7.21875" style="5" customWidth="1"/>
    <col min="18" max="18" width="9.44140625" style="5" customWidth="1"/>
    <col min="19" max="19" width="8.88671875" style="5" customWidth="1"/>
    <col min="20" max="20" width="8.88671875" style="5"/>
    <col min="21" max="21" width="12.88671875" style="5" customWidth="1"/>
    <col min="22" max="22" width="17.44140625" style="5" customWidth="1"/>
    <col min="23" max="16384" width="8.88671875" style="5"/>
  </cols>
  <sheetData>
    <row r="1" spans="1:22" ht="60" customHeight="1" thickBot="1" x14ac:dyDescent="0.35">
      <c r="A1" s="154" t="s">
        <v>19</v>
      </c>
      <c r="B1" s="153" t="s">
        <v>18</v>
      </c>
      <c r="C1" s="156" t="s">
        <v>20</v>
      </c>
      <c r="D1" s="170" t="s">
        <v>62</v>
      </c>
      <c r="E1" s="170" t="s">
        <v>63</v>
      </c>
      <c r="F1" s="171" t="s">
        <v>83</v>
      </c>
      <c r="G1" s="170" t="s">
        <v>64</v>
      </c>
      <c r="H1" s="170" t="s">
        <v>65</v>
      </c>
      <c r="I1" s="171" t="s">
        <v>84</v>
      </c>
      <c r="J1" s="170" t="s">
        <v>66</v>
      </c>
      <c r="K1" s="170" t="s">
        <v>67</v>
      </c>
      <c r="L1" s="171" t="s">
        <v>85</v>
      </c>
      <c r="M1" s="170" t="s">
        <v>68</v>
      </c>
      <c r="N1" s="170" t="s">
        <v>69</v>
      </c>
      <c r="O1" s="171" t="s">
        <v>86</v>
      </c>
      <c r="P1" s="170" t="s">
        <v>70</v>
      </c>
      <c r="Q1" s="170" t="s">
        <v>71</v>
      </c>
      <c r="R1" s="171" t="s">
        <v>87</v>
      </c>
      <c r="S1" s="69" t="b">
        <v>1</v>
      </c>
      <c r="T1" s="3" t="s">
        <v>9</v>
      </c>
      <c r="U1" s="79" t="s">
        <v>88</v>
      </c>
      <c r="V1" s="155" t="s">
        <v>37</v>
      </c>
    </row>
    <row r="2" spans="1:22" ht="15" thickBot="1" x14ac:dyDescent="0.35">
      <c r="A2" s="158" t="s">
        <v>40</v>
      </c>
      <c r="B2" s="159">
        <v>1</v>
      </c>
      <c r="C2" s="160" t="s">
        <v>24</v>
      </c>
      <c r="D2" s="161">
        <v>0</v>
      </c>
      <c r="E2" s="161">
        <v>0</v>
      </c>
      <c r="F2" s="161">
        <v>0</v>
      </c>
      <c r="G2" s="161">
        <v>0</v>
      </c>
      <c r="H2" s="161">
        <v>0</v>
      </c>
      <c r="I2" s="161">
        <v>0</v>
      </c>
      <c r="J2" s="161">
        <v>5</v>
      </c>
      <c r="K2" s="161">
        <v>9</v>
      </c>
      <c r="L2" s="161">
        <v>0</v>
      </c>
      <c r="M2" s="161">
        <v>0</v>
      </c>
      <c r="N2" s="161">
        <v>0</v>
      </c>
      <c r="O2" s="161">
        <v>0</v>
      </c>
      <c r="P2" s="161">
        <v>3</v>
      </c>
      <c r="Q2" s="162">
        <v>9</v>
      </c>
      <c r="R2" s="162">
        <v>0.75</v>
      </c>
      <c r="S2" s="163">
        <f t="shared" ref="S2:S10" si="0">D2+G2+J2+M2+P2</f>
        <v>8</v>
      </c>
      <c r="T2" s="163">
        <f t="shared" ref="T2:T10" si="1">E2+H2+K2+N2+Q2</f>
        <v>18</v>
      </c>
      <c r="U2" s="159">
        <f t="shared" ref="U2:U10" si="2">F2+I2+L2+O2+R2</f>
        <v>0.75</v>
      </c>
      <c r="V2" s="164" t="s">
        <v>41</v>
      </c>
    </row>
    <row r="3" spans="1:22" ht="15" thickBot="1" x14ac:dyDescent="0.35">
      <c r="A3" s="158" t="s">
        <v>40</v>
      </c>
      <c r="B3" s="105">
        <v>1</v>
      </c>
      <c r="C3" s="165" t="s">
        <v>28</v>
      </c>
      <c r="D3" s="166">
        <v>0</v>
      </c>
      <c r="E3" s="166">
        <v>0</v>
      </c>
      <c r="F3" s="166">
        <v>0</v>
      </c>
      <c r="G3" s="166">
        <v>0</v>
      </c>
      <c r="H3" s="166">
        <v>0</v>
      </c>
      <c r="I3" s="166">
        <v>0</v>
      </c>
      <c r="J3" s="166">
        <v>2</v>
      </c>
      <c r="K3" s="166">
        <v>6</v>
      </c>
      <c r="L3" s="166">
        <v>0.5</v>
      </c>
      <c r="M3" s="166">
        <v>0</v>
      </c>
      <c r="N3" s="166">
        <v>0</v>
      </c>
      <c r="O3" s="166">
        <v>0</v>
      </c>
      <c r="P3" s="166">
        <v>3</v>
      </c>
      <c r="Q3" s="104">
        <v>7</v>
      </c>
      <c r="R3" s="104">
        <v>1.25</v>
      </c>
      <c r="S3" s="163">
        <f t="shared" si="0"/>
        <v>5</v>
      </c>
      <c r="T3" s="163">
        <f t="shared" si="1"/>
        <v>13</v>
      </c>
      <c r="U3" s="159">
        <f t="shared" si="2"/>
        <v>1.75</v>
      </c>
      <c r="V3" s="164" t="s">
        <v>41</v>
      </c>
    </row>
    <row r="4" spans="1:22" ht="15" thickBot="1" x14ac:dyDescent="0.35">
      <c r="A4" s="58" t="s">
        <v>40</v>
      </c>
      <c r="B4" s="124">
        <v>2</v>
      </c>
      <c r="C4" s="109" t="s">
        <v>21</v>
      </c>
      <c r="D4" s="125">
        <v>10</v>
      </c>
      <c r="E4" s="125">
        <v>1</v>
      </c>
      <c r="F4" s="125">
        <v>9.75</v>
      </c>
      <c r="G4" s="125">
        <v>0</v>
      </c>
      <c r="H4" s="125">
        <v>0</v>
      </c>
      <c r="I4" s="125">
        <v>0</v>
      </c>
      <c r="J4" s="125">
        <v>6</v>
      </c>
      <c r="K4" s="125">
        <v>7</v>
      </c>
      <c r="L4" s="125">
        <v>4.25</v>
      </c>
      <c r="M4" s="125">
        <v>4</v>
      </c>
      <c r="N4" s="125">
        <v>3</v>
      </c>
      <c r="O4" s="125">
        <v>3.25</v>
      </c>
      <c r="P4" s="125">
        <v>7</v>
      </c>
      <c r="Q4" s="109">
        <v>2</v>
      </c>
      <c r="R4" s="109">
        <v>6.5</v>
      </c>
      <c r="S4" s="126">
        <f t="shared" si="0"/>
        <v>27</v>
      </c>
      <c r="T4" s="126">
        <f t="shared" si="1"/>
        <v>13</v>
      </c>
      <c r="U4" s="127">
        <f t="shared" si="2"/>
        <v>23.75</v>
      </c>
      <c r="V4" s="128" t="s">
        <v>59</v>
      </c>
    </row>
    <row r="5" spans="1:22" x14ac:dyDescent="0.3">
      <c r="A5" s="129" t="s">
        <v>40</v>
      </c>
      <c r="B5" s="130">
        <v>2</v>
      </c>
      <c r="C5" s="131" t="s">
        <v>58</v>
      </c>
      <c r="D5" s="125">
        <v>2</v>
      </c>
      <c r="E5" s="125">
        <v>1</v>
      </c>
      <c r="F5" s="125">
        <v>1.75</v>
      </c>
      <c r="G5" s="125">
        <v>0</v>
      </c>
      <c r="H5" s="125">
        <v>0</v>
      </c>
      <c r="I5" s="125">
        <v>0</v>
      </c>
      <c r="J5" s="125">
        <v>2</v>
      </c>
      <c r="K5" s="125">
        <v>3</v>
      </c>
      <c r="L5" s="125">
        <v>1.25</v>
      </c>
      <c r="M5" s="125">
        <v>0</v>
      </c>
      <c r="N5" s="125">
        <v>1</v>
      </c>
      <c r="O5" s="125">
        <v>-0.25</v>
      </c>
      <c r="P5" s="125">
        <v>1</v>
      </c>
      <c r="Q5" s="125">
        <v>2</v>
      </c>
      <c r="R5" s="125">
        <v>0.5</v>
      </c>
      <c r="S5" s="132">
        <f t="shared" si="0"/>
        <v>5</v>
      </c>
      <c r="T5" s="132">
        <f t="shared" si="1"/>
        <v>7</v>
      </c>
      <c r="U5" s="133">
        <f t="shared" si="2"/>
        <v>3.25</v>
      </c>
      <c r="V5" s="134" t="s">
        <v>59</v>
      </c>
    </row>
    <row r="6" spans="1:22" x14ac:dyDescent="0.3">
      <c r="A6" s="109" t="s">
        <v>40</v>
      </c>
      <c r="B6" s="124">
        <v>2</v>
      </c>
      <c r="C6" s="61" t="s">
        <v>26</v>
      </c>
      <c r="D6" s="109">
        <v>4</v>
      </c>
      <c r="E6" s="109">
        <v>4</v>
      </c>
      <c r="F6" s="109">
        <v>3</v>
      </c>
      <c r="G6" s="109">
        <v>0</v>
      </c>
      <c r="H6" s="109">
        <v>0</v>
      </c>
      <c r="I6" s="109">
        <v>0</v>
      </c>
      <c r="J6" s="109">
        <v>0</v>
      </c>
      <c r="K6" s="109">
        <v>3</v>
      </c>
      <c r="L6" s="109">
        <v>-0.75</v>
      </c>
      <c r="M6" s="109">
        <v>1</v>
      </c>
      <c r="N6" s="109">
        <v>1</v>
      </c>
      <c r="O6" s="109">
        <v>0.75</v>
      </c>
      <c r="P6" s="109">
        <v>1</v>
      </c>
      <c r="Q6" s="109">
        <v>3</v>
      </c>
      <c r="R6" s="109">
        <v>0.25</v>
      </c>
      <c r="S6" s="109">
        <f t="shared" si="0"/>
        <v>6</v>
      </c>
      <c r="T6" s="109">
        <f t="shared" si="1"/>
        <v>11</v>
      </c>
      <c r="U6" s="124">
        <f t="shared" si="2"/>
        <v>3.25</v>
      </c>
      <c r="V6" s="109" t="s">
        <v>59</v>
      </c>
    </row>
    <row r="7" spans="1:22" x14ac:dyDescent="0.3">
      <c r="A7" s="109" t="s">
        <v>40</v>
      </c>
      <c r="B7" s="124">
        <v>2</v>
      </c>
      <c r="C7" s="61" t="s">
        <v>60</v>
      </c>
      <c r="D7" s="109">
        <v>2</v>
      </c>
      <c r="E7" s="109">
        <v>5</v>
      </c>
      <c r="F7" s="109">
        <v>0.75</v>
      </c>
      <c r="G7" s="109">
        <v>1</v>
      </c>
      <c r="H7" s="109">
        <v>0</v>
      </c>
      <c r="I7" s="109">
        <v>1</v>
      </c>
      <c r="J7" s="109">
        <v>0</v>
      </c>
      <c r="K7" s="109">
        <v>2</v>
      </c>
      <c r="L7" s="109">
        <v>-0.5</v>
      </c>
      <c r="M7" s="109">
        <v>1</v>
      </c>
      <c r="N7" s="109">
        <v>1</v>
      </c>
      <c r="O7" s="109">
        <v>0.75</v>
      </c>
      <c r="P7" s="109">
        <v>0</v>
      </c>
      <c r="Q7" s="109">
        <v>4</v>
      </c>
      <c r="R7" s="109">
        <v>-1</v>
      </c>
      <c r="S7" s="109">
        <f t="shared" si="0"/>
        <v>4</v>
      </c>
      <c r="T7" s="109">
        <f t="shared" si="1"/>
        <v>12</v>
      </c>
      <c r="U7" s="124">
        <f t="shared" si="2"/>
        <v>1</v>
      </c>
      <c r="V7" s="109" t="s">
        <v>59</v>
      </c>
    </row>
    <row r="8" spans="1:22" ht="15" thickBot="1" x14ac:dyDescent="0.35">
      <c r="A8" s="109" t="s">
        <v>40</v>
      </c>
      <c r="B8" s="124">
        <v>2</v>
      </c>
      <c r="C8" s="131" t="s">
        <v>28</v>
      </c>
      <c r="D8" s="131">
        <v>0</v>
      </c>
      <c r="E8" s="131">
        <v>0</v>
      </c>
      <c r="F8" s="131">
        <v>0</v>
      </c>
      <c r="G8" s="131">
        <v>0</v>
      </c>
      <c r="H8" s="131">
        <v>0</v>
      </c>
      <c r="I8" s="131">
        <v>0</v>
      </c>
      <c r="J8" s="131">
        <v>2</v>
      </c>
      <c r="K8" s="131">
        <v>5</v>
      </c>
      <c r="L8" s="131">
        <v>0.75</v>
      </c>
      <c r="M8" s="131">
        <v>0</v>
      </c>
      <c r="N8" s="131">
        <v>0</v>
      </c>
      <c r="O8" s="131">
        <v>0</v>
      </c>
      <c r="P8" s="131">
        <v>1</v>
      </c>
      <c r="Q8" s="131">
        <v>4</v>
      </c>
      <c r="R8" s="131">
        <v>0</v>
      </c>
      <c r="S8" s="131">
        <f t="shared" si="0"/>
        <v>3</v>
      </c>
      <c r="T8" s="131">
        <f t="shared" si="1"/>
        <v>9</v>
      </c>
      <c r="U8" s="131">
        <f t="shared" si="2"/>
        <v>0.75</v>
      </c>
      <c r="V8" s="125" t="s">
        <v>59</v>
      </c>
    </row>
    <row r="9" spans="1:22" ht="15" thickBot="1" x14ac:dyDescent="0.35">
      <c r="A9" s="167" t="s">
        <v>40</v>
      </c>
      <c r="B9" s="98">
        <v>3</v>
      </c>
      <c r="C9" s="98" t="s">
        <v>22</v>
      </c>
      <c r="D9" s="100">
        <v>4</v>
      </c>
      <c r="E9" s="100">
        <v>1</v>
      </c>
      <c r="F9" s="100">
        <v>3.75</v>
      </c>
      <c r="G9" s="100">
        <v>0</v>
      </c>
      <c r="H9" s="100">
        <v>0</v>
      </c>
      <c r="I9" s="100">
        <v>0</v>
      </c>
      <c r="J9" s="100">
        <v>1</v>
      </c>
      <c r="K9" s="100">
        <v>4</v>
      </c>
      <c r="L9" s="100">
        <v>0</v>
      </c>
      <c r="M9" s="100">
        <v>0</v>
      </c>
      <c r="N9" s="100">
        <v>4</v>
      </c>
      <c r="O9" s="100">
        <v>-1</v>
      </c>
      <c r="P9" s="100">
        <v>4</v>
      </c>
      <c r="Q9" s="100">
        <v>4</v>
      </c>
      <c r="R9" s="100">
        <v>3</v>
      </c>
      <c r="S9" s="100">
        <f t="shared" si="0"/>
        <v>9</v>
      </c>
      <c r="T9" s="100">
        <f t="shared" si="1"/>
        <v>13</v>
      </c>
      <c r="U9" s="168">
        <f t="shared" si="2"/>
        <v>5.75</v>
      </c>
      <c r="V9" s="169" t="s">
        <v>82</v>
      </c>
    </row>
    <row r="10" spans="1:22" ht="15" thickBot="1" x14ac:dyDescent="0.35">
      <c r="A10" s="100" t="s">
        <v>40</v>
      </c>
      <c r="B10" s="98">
        <v>3</v>
      </c>
      <c r="C10" s="98" t="s">
        <v>23</v>
      </c>
      <c r="D10" s="100">
        <v>3</v>
      </c>
      <c r="E10" s="100">
        <v>2</v>
      </c>
      <c r="F10" s="100">
        <v>2.5</v>
      </c>
      <c r="G10" s="100">
        <v>0</v>
      </c>
      <c r="H10" s="100">
        <v>0</v>
      </c>
      <c r="I10" s="100">
        <v>0</v>
      </c>
      <c r="J10" s="100">
        <v>0</v>
      </c>
      <c r="K10" s="100">
        <v>0</v>
      </c>
      <c r="L10" s="100">
        <v>0</v>
      </c>
      <c r="M10" s="100">
        <v>0</v>
      </c>
      <c r="N10" s="100">
        <v>0</v>
      </c>
      <c r="O10" s="100">
        <v>0</v>
      </c>
      <c r="P10" s="100">
        <v>2</v>
      </c>
      <c r="Q10" s="100">
        <v>4</v>
      </c>
      <c r="R10" s="100">
        <v>1</v>
      </c>
      <c r="S10" s="100">
        <f t="shared" si="0"/>
        <v>5</v>
      </c>
      <c r="T10" s="100">
        <f t="shared" si="1"/>
        <v>6</v>
      </c>
      <c r="U10" s="168">
        <f t="shared" si="2"/>
        <v>3.5</v>
      </c>
      <c r="V10" s="169" t="s">
        <v>82</v>
      </c>
    </row>
    <row r="11" spans="1:22" ht="15" thickBot="1" x14ac:dyDescent="0.35">
      <c r="A11" s="100" t="s">
        <v>40</v>
      </c>
      <c r="B11" s="98">
        <v>3</v>
      </c>
      <c r="C11" s="100" t="s">
        <v>58</v>
      </c>
      <c r="D11" s="100">
        <v>7</v>
      </c>
      <c r="E11" s="100">
        <v>1</v>
      </c>
      <c r="F11" s="100">
        <v>6.75</v>
      </c>
      <c r="G11" s="100">
        <v>0</v>
      </c>
      <c r="H11" s="100">
        <v>0</v>
      </c>
      <c r="I11" s="100">
        <v>0</v>
      </c>
      <c r="J11" s="100">
        <v>0</v>
      </c>
      <c r="K11" s="100">
        <v>0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f t="shared" ref="S11:T15" si="3">D11+G11+J11+M11+P11</f>
        <v>7</v>
      </c>
      <c r="T11" s="100">
        <f t="shared" ref="T11:T14" si="4">E11+H11+K11+N11+Q11</f>
        <v>1</v>
      </c>
      <c r="U11" s="168">
        <f t="shared" ref="U11:U21" si="5">F11+I11+L11+O11+R11</f>
        <v>6.75</v>
      </c>
      <c r="V11" s="169" t="s">
        <v>82</v>
      </c>
    </row>
    <row r="12" spans="1:22" ht="15" thickBot="1" x14ac:dyDescent="0.35">
      <c r="A12" s="100" t="s">
        <v>40</v>
      </c>
      <c r="B12" s="98">
        <v>3</v>
      </c>
      <c r="C12" s="98" t="s">
        <v>60</v>
      </c>
      <c r="D12" s="100">
        <v>1</v>
      </c>
      <c r="E12" s="100">
        <v>5</v>
      </c>
      <c r="F12" s="100">
        <v>1.75</v>
      </c>
      <c r="G12" s="100">
        <v>0</v>
      </c>
      <c r="H12" s="100">
        <v>0</v>
      </c>
      <c r="I12" s="100">
        <v>0</v>
      </c>
      <c r="J12" s="100">
        <v>1</v>
      </c>
      <c r="K12" s="100">
        <v>0</v>
      </c>
      <c r="L12" s="100">
        <v>1</v>
      </c>
      <c r="M12" s="100">
        <v>0</v>
      </c>
      <c r="N12" s="100">
        <v>2</v>
      </c>
      <c r="O12" s="100">
        <v>-0.5</v>
      </c>
      <c r="P12" s="100">
        <v>1</v>
      </c>
      <c r="Q12" s="100">
        <v>4</v>
      </c>
      <c r="R12" s="100">
        <v>0</v>
      </c>
      <c r="S12" s="100">
        <f t="shared" si="3"/>
        <v>3</v>
      </c>
      <c r="T12" s="100">
        <f t="shared" si="4"/>
        <v>11</v>
      </c>
      <c r="U12" s="168">
        <f t="shared" si="5"/>
        <v>2.25</v>
      </c>
      <c r="V12" s="169" t="s">
        <v>82</v>
      </c>
    </row>
    <row r="13" spans="1:22" ht="15" thickBot="1" x14ac:dyDescent="0.35">
      <c r="A13" s="167" t="s">
        <v>40</v>
      </c>
      <c r="B13" s="98">
        <v>3</v>
      </c>
      <c r="C13" s="98" t="s">
        <v>27</v>
      </c>
      <c r="D13" s="100">
        <v>2</v>
      </c>
      <c r="E13" s="100">
        <v>2</v>
      </c>
      <c r="F13" s="100">
        <v>1.5</v>
      </c>
      <c r="G13" s="100">
        <v>0</v>
      </c>
      <c r="H13" s="100">
        <v>0</v>
      </c>
      <c r="I13" s="100">
        <v>0</v>
      </c>
      <c r="J13" s="100">
        <v>1</v>
      </c>
      <c r="K13" s="100">
        <v>1</v>
      </c>
      <c r="L13" s="100">
        <v>0.75</v>
      </c>
      <c r="M13" s="100">
        <v>0</v>
      </c>
      <c r="N13" s="100">
        <v>1</v>
      </c>
      <c r="O13" s="100">
        <v>-0.25</v>
      </c>
      <c r="P13" s="100">
        <v>3</v>
      </c>
      <c r="Q13" s="100">
        <v>1</v>
      </c>
      <c r="R13" s="100">
        <v>2.75</v>
      </c>
      <c r="S13" s="100">
        <f t="shared" si="3"/>
        <v>6</v>
      </c>
      <c r="T13" s="100">
        <f t="shared" si="4"/>
        <v>5</v>
      </c>
      <c r="U13" s="168">
        <f t="shared" si="5"/>
        <v>4.75</v>
      </c>
      <c r="V13" s="169" t="s">
        <v>82</v>
      </c>
    </row>
    <row r="14" spans="1:22" ht="15" thickBot="1" x14ac:dyDescent="0.35">
      <c r="A14" s="100" t="s">
        <v>40</v>
      </c>
      <c r="B14" s="98">
        <v>3</v>
      </c>
      <c r="C14" s="98" t="s">
        <v>24</v>
      </c>
      <c r="D14" s="100">
        <v>2</v>
      </c>
      <c r="E14" s="100">
        <v>7</v>
      </c>
      <c r="F14" s="100">
        <v>0.25</v>
      </c>
      <c r="G14" s="100">
        <v>0</v>
      </c>
      <c r="H14" s="100">
        <v>0</v>
      </c>
      <c r="I14" s="100">
        <v>0</v>
      </c>
      <c r="J14" s="100">
        <v>1</v>
      </c>
      <c r="K14" s="100">
        <v>7</v>
      </c>
      <c r="L14" s="100">
        <v>-0.75</v>
      </c>
      <c r="M14" s="100">
        <v>0</v>
      </c>
      <c r="N14" s="100">
        <v>0</v>
      </c>
      <c r="O14" s="100">
        <v>0</v>
      </c>
      <c r="P14" s="100">
        <v>2</v>
      </c>
      <c r="Q14" s="100">
        <v>2</v>
      </c>
      <c r="R14" s="100">
        <v>1.5</v>
      </c>
      <c r="S14" s="100">
        <f t="shared" si="3"/>
        <v>5</v>
      </c>
      <c r="T14" s="100">
        <f t="shared" si="4"/>
        <v>16</v>
      </c>
      <c r="U14" s="168">
        <f t="shared" si="5"/>
        <v>1</v>
      </c>
      <c r="V14" s="169" t="s">
        <v>82</v>
      </c>
    </row>
    <row r="15" spans="1:22" x14ac:dyDescent="0.3">
      <c r="A15" s="100" t="s">
        <v>40</v>
      </c>
      <c r="B15" s="98">
        <v>3</v>
      </c>
      <c r="C15" s="98" t="s">
        <v>28</v>
      </c>
      <c r="D15" s="98">
        <v>1</v>
      </c>
      <c r="E15" s="98">
        <v>2</v>
      </c>
      <c r="F15" s="98">
        <v>0.5</v>
      </c>
      <c r="G15" s="98">
        <v>0</v>
      </c>
      <c r="H15" s="98">
        <v>0</v>
      </c>
      <c r="I15" s="98">
        <v>0</v>
      </c>
      <c r="J15" s="98">
        <v>2</v>
      </c>
      <c r="K15" s="98">
        <v>3</v>
      </c>
      <c r="L15" s="98">
        <v>1.25</v>
      </c>
      <c r="M15" s="98">
        <v>1</v>
      </c>
      <c r="N15" s="98">
        <v>3</v>
      </c>
      <c r="O15" s="98">
        <v>0.25</v>
      </c>
      <c r="P15" s="98">
        <v>1</v>
      </c>
      <c r="Q15" s="98">
        <v>2</v>
      </c>
      <c r="R15" s="98">
        <v>0.5</v>
      </c>
      <c r="S15" s="100">
        <f t="shared" si="3"/>
        <v>5</v>
      </c>
      <c r="T15" s="100">
        <f t="shared" si="3"/>
        <v>10</v>
      </c>
      <c r="U15" s="168">
        <f t="shared" si="5"/>
        <v>2.5</v>
      </c>
      <c r="V15" s="169" t="s">
        <v>82</v>
      </c>
    </row>
    <row r="16" spans="1:22" ht="15" thickBot="1" x14ac:dyDescent="0.35">
      <c r="A16" s="109" t="s">
        <v>40</v>
      </c>
      <c r="B16" s="2">
        <v>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35">
        <f t="shared" ref="S16:S21" si="6">D16+G16+J16+M16+P16</f>
        <v>0</v>
      </c>
      <c r="T16" s="135">
        <f t="shared" ref="T16:T21" si="7">E16+H16+K16+N16+Q16</f>
        <v>0</v>
      </c>
      <c r="U16" s="136">
        <f t="shared" si="5"/>
        <v>0</v>
      </c>
      <c r="V16" s="2"/>
    </row>
    <row r="17" spans="1:22" x14ac:dyDescent="0.3">
      <c r="A17" s="129" t="s">
        <v>40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35">
        <f t="shared" si="6"/>
        <v>0</v>
      </c>
      <c r="T17" s="135">
        <f t="shared" si="7"/>
        <v>0</v>
      </c>
      <c r="U17" s="136">
        <f t="shared" si="5"/>
        <v>0</v>
      </c>
      <c r="V17" s="2"/>
    </row>
    <row r="18" spans="1:22" x14ac:dyDescent="0.3">
      <c r="A18" s="109" t="s">
        <v>40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35">
        <f t="shared" si="6"/>
        <v>0</v>
      </c>
      <c r="T18" s="135">
        <f t="shared" si="7"/>
        <v>0</v>
      </c>
      <c r="U18" s="136">
        <f t="shared" si="5"/>
        <v>0</v>
      </c>
      <c r="V18" s="2"/>
    </row>
    <row r="19" spans="1:22" x14ac:dyDescent="0.3">
      <c r="A19" s="109" t="s">
        <v>40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35">
        <f t="shared" si="6"/>
        <v>0</v>
      </c>
      <c r="T19" s="135">
        <f t="shared" si="7"/>
        <v>0</v>
      </c>
      <c r="U19" s="136">
        <f t="shared" si="5"/>
        <v>0</v>
      </c>
      <c r="V19" s="2"/>
    </row>
    <row r="20" spans="1:22" ht="15" thickBot="1" x14ac:dyDescent="0.35">
      <c r="A20" s="109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35">
        <f t="shared" si="6"/>
        <v>0</v>
      </c>
      <c r="T20" s="135">
        <f t="shared" si="7"/>
        <v>0</v>
      </c>
      <c r="U20" s="136">
        <f t="shared" si="5"/>
        <v>0</v>
      </c>
      <c r="V20" s="2"/>
    </row>
    <row r="21" spans="1:22" x14ac:dyDescent="0.3">
      <c r="A21" s="129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35">
        <f t="shared" si="6"/>
        <v>0</v>
      </c>
      <c r="T21" s="135">
        <f t="shared" si="7"/>
        <v>0</v>
      </c>
      <c r="U21" s="136">
        <f t="shared" si="5"/>
        <v>0</v>
      </c>
      <c r="V21" s="2"/>
    </row>
  </sheetData>
  <autoFilter ref="A1:V1" xr:uid="{B0F50F41-FA95-43BB-B219-7C3CF5F5C24E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6" t="s">
        <v>19</v>
      </c>
      <c r="B1" s="16" t="s">
        <v>18</v>
      </c>
      <c r="C1" s="3" t="s">
        <v>20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13</v>
      </c>
      <c r="J1" s="3" t="s">
        <v>0</v>
      </c>
      <c r="K1" s="3" t="s">
        <v>1</v>
      </c>
      <c r="L1" s="3" t="s">
        <v>2</v>
      </c>
      <c r="M1" s="3" t="s">
        <v>3</v>
      </c>
      <c r="N1" s="69" t="b">
        <v>1</v>
      </c>
      <c r="O1" s="3" t="s">
        <v>9</v>
      </c>
      <c r="P1" s="79" t="s">
        <v>17</v>
      </c>
      <c r="Q1" s="3" t="s">
        <v>37</v>
      </c>
    </row>
    <row r="2" spans="1:17" x14ac:dyDescent="0.3">
      <c r="A2" s="38" t="s">
        <v>16</v>
      </c>
      <c r="B2" s="39">
        <v>1</v>
      </c>
      <c r="C2" s="63" t="s">
        <v>21</v>
      </c>
      <c r="D2" s="40">
        <v>19.25</v>
      </c>
      <c r="E2" s="40">
        <v>2.75</v>
      </c>
      <c r="F2" s="40">
        <v>1.25</v>
      </c>
      <c r="G2" s="40">
        <v>2</v>
      </c>
      <c r="H2" s="41">
        <v>5</v>
      </c>
      <c r="I2" s="40">
        <v>5.5</v>
      </c>
      <c r="J2" s="41">
        <v>0</v>
      </c>
      <c r="K2" s="40">
        <v>3.25</v>
      </c>
      <c r="L2" s="40">
        <v>1.25</v>
      </c>
      <c r="M2" s="40">
        <v>0.25</v>
      </c>
      <c r="N2" s="70">
        <v>48</v>
      </c>
      <c r="O2" s="75">
        <v>29</v>
      </c>
      <c r="P2" s="80">
        <v>40.75</v>
      </c>
      <c r="Q2" s="66" t="s">
        <v>33</v>
      </c>
    </row>
    <row r="3" spans="1:17" x14ac:dyDescent="0.3">
      <c r="A3" s="42" t="s">
        <v>16</v>
      </c>
      <c r="B3" s="43">
        <v>1</v>
      </c>
      <c r="C3" s="11" t="s">
        <v>22</v>
      </c>
      <c r="D3" s="12">
        <v>20.75</v>
      </c>
      <c r="E3" s="12">
        <v>1.5</v>
      </c>
      <c r="F3" s="12">
        <v>1.25</v>
      </c>
      <c r="G3" s="12">
        <v>2.5</v>
      </c>
      <c r="H3" s="6">
        <v>3.75</v>
      </c>
      <c r="I3" s="12">
        <v>3</v>
      </c>
      <c r="J3" s="6">
        <v>0</v>
      </c>
      <c r="K3" s="12">
        <v>-0.25</v>
      </c>
      <c r="L3" s="12">
        <v>1.5</v>
      </c>
      <c r="M3" s="12">
        <v>1.25</v>
      </c>
      <c r="N3" s="30">
        <v>44</v>
      </c>
      <c r="O3" s="56">
        <v>35</v>
      </c>
      <c r="P3" s="81">
        <v>35.25</v>
      </c>
      <c r="Q3" s="67" t="s">
        <v>33</v>
      </c>
    </row>
    <row r="4" spans="1:17" x14ac:dyDescent="0.3">
      <c r="A4" s="42" t="s">
        <v>16</v>
      </c>
      <c r="B4" s="43">
        <v>1</v>
      </c>
      <c r="C4" s="6" t="s">
        <v>29</v>
      </c>
      <c r="D4" s="12">
        <v>18.25</v>
      </c>
      <c r="E4" s="12">
        <v>1.75</v>
      </c>
      <c r="F4" s="12">
        <v>1</v>
      </c>
      <c r="G4" s="12">
        <v>1.75</v>
      </c>
      <c r="H4" s="6">
        <v>2.5</v>
      </c>
      <c r="I4" s="12">
        <v>8</v>
      </c>
      <c r="J4" s="6">
        <v>0</v>
      </c>
      <c r="K4" s="12">
        <v>0</v>
      </c>
      <c r="L4" s="12">
        <v>-0.25</v>
      </c>
      <c r="M4" s="12">
        <v>0.5</v>
      </c>
      <c r="N4" s="30">
        <v>38</v>
      </c>
      <c r="O4" s="56">
        <v>18</v>
      </c>
      <c r="P4" s="81">
        <v>33.5</v>
      </c>
      <c r="Q4" s="67" t="s">
        <v>33</v>
      </c>
    </row>
    <row r="5" spans="1:17" x14ac:dyDescent="0.3">
      <c r="A5" s="42" t="s">
        <v>16</v>
      </c>
      <c r="B5" s="43">
        <v>1</v>
      </c>
      <c r="C5" s="11" t="s">
        <v>28</v>
      </c>
      <c r="D5" s="12">
        <v>11.75</v>
      </c>
      <c r="E5" s="12">
        <v>2.5</v>
      </c>
      <c r="F5" s="12">
        <v>1.25</v>
      </c>
      <c r="G5" s="12">
        <v>-0.75</v>
      </c>
      <c r="H5" s="6">
        <v>0</v>
      </c>
      <c r="I5" s="12">
        <v>1.75</v>
      </c>
      <c r="J5" s="6">
        <v>0</v>
      </c>
      <c r="K5" s="12">
        <v>2.25</v>
      </c>
      <c r="L5" s="12">
        <v>1.5</v>
      </c>
      <c r="M5" s="12">
        <v>0.75</v>
      </c>
      <c r="N5" s="30">
        <v>28</v>
      </c>
      <c r="O5" s="56">
        <v>28</v>
      </c>
      <c r="P5" s="81">
        <v>21</v>
      </c>
      <c r="Q5" s="67" t="s">
        <v>33</v>
      </c>
    </row>
    <row r="6" spans="1:17" x14ac:dyDescent="0.3">
      <c r="A6" s="42" t="s">
        <v>16</v>
      </c>
      <c r="B6" s="43">
        <v>1</v>
      </c>
      <c r="C6" s="11" t="s">
        <v>26</v>
      </c>
      <c r="D6" s="12">
        <v>12.75</v>
      </c>
      <c r="E6" s="12">
        <v>0</v>
      </c>
      <c r="F6" s="12">
        <v>1</v>
      </c>
      <c r="G6" s="12">
        <v>1</v>
      </c>
      <c r="H6" s="6">
        <v>0.75</v>
      </c>
      <c r="I6" s="12">
        <v>3.5</v>
      </c>
      <c r="J6" s="6">
        <v>0</v>
      </c>
      <c r="K6" s="12">
        <v>0</v>
      </c>
      <c r="L6" s="12">
        <v>-0.25</v>
      </c>
      <c r="M6" s="12">
        <v>0</v>
      </c>
      <c r="N6" s="30">
        <v>23</v>
      </c>
      <c r="O6" s="56">
        <v>17</v>
      </c>
      <c r="P6" s="81">
        <v>18.75</v>
      </c>
      <c r="Q6" s="67" t="s">
        <v>33</v>
      </c>
    </row>
    <row r="7" spans="1:17" ht="15" thickBot="1" x14ac:dyDescent="0.35">
      <c r="A7" s="44" t="s">
        <v>16</v>
      </c>
      <c r="B7" s="45">
        <v>1</v>
      </c>
      <c r="C7" s="64" t="s">
        <v>27</v>
      </c>
      <c r="D7" s="46">
        <v>7</v>
      </c>
      <c r="E7" s="46">
        <v>0</v>
      </c>
      <c r="F7" s="46">
        <v>0</v>
      </c>
      <c r="G7" s="46">
        <v>0</v>
      </c>
      <c r="H7" s="46">
        <v>1.25</v>
      </c>
      <c r="I7" s="46">
        <v>5.25</v>
      </c>
      <c r="J7" s="46">
        <v>0</v>
      </c>
      <c r="K7" s="46">
        <v>0</v>
      </c>
      <c r="L7" s="46">
        <v>-0.5</v>
      </c>
      <c r="M7" s="46">
        <v>0</v>
      </c>
      <c r="N7" s="71">
        <v>25</v>
      </c>
      <c r="O7" s="76">
        <v>53</v>
      </c>
      <c r="P7" s="82">
        <v>11.75</v>
      </c>
      <c r="Q7" s="68" t="s">
        <v>33</v>
      </c>
    </row>
    <row r="8" spans="1:17" x14ac:dyDescent="0.3">
      <c r="A8" s="47" t="s">
        <v>16</v>
      </c>
      <c r="B8" s="48">
        <v>2</v>
      </c>
      <c r="C8" s="65" t="s">
        <v>21</v>
      </c>
      <c r="D8" s="49">
        <v>29.25</v>
      </c>
      <c r="E8" s="49">
        <v>0.5</v>
      </c>
      <c r="F8" s="49">
        <v>2.5</v>
      </c>
      <c r="G8" s="49">
        <v>3</v>
      </c>
      <c r="H8" s="49">
        <v>4</v>
      </c>
      <c r="I8" s="49">
        <v>3</v>
      </c>
      <c r="J8" s="49">
        <v>0</v>
      </c>
      <c r="K8" s="49">
        <v>3.25</v>
      </c>
      <c r="L8" s="49">
        <v>1.25</v>
      </c>
      <c r="M8" s="49">
        <v>1</v>
      </c>
      <c r="N8" s="70">
        <v>55</v>
      </c>
      <c r="O8" s="75">
        <v>29</v>
      </c>
      <c r="P8" s="83">
        <v>47.25</v>
      </c>
      <c r="Q8" s="50" t="s">
        <v>10</v>
      </c>
    </row>
    <row r="9" spans="1:17" x14ac:dyDescent="0.3">
      <c r="A9" s="51" t="s">
        <v>16</v>
      </c>
      <c r="B9" s="21">
        <v>2</v>
      </c>
      <c r="C9" s="25" t="s">
        <v>22</v>
      </c>
      <c r="D9" s="22">
        <v>28.75</v>
      </c>
      <c r="E9" s="22">
        <v>1.5</v>
      </c>
      <c r="F9" s="22">
        <v>2.75</v>
      </c>
      <c r="G9" s="22">
        <v>2.5</v>
      </c>
      <c r="H9" s="22">
        <v>2.75</v>
      </c>
      <c r="I9" s="22">
        <v>3.25</v>
      </c>
      <c r="J9" s="22">
        <v>3</v>
      </c>
      <c r="K9" s="22">
        <v>-0.5</v>
      </c>
      <c r="L9" s="22">
        <v>0.5</v>
      </c>
      <c r="M9" s="22">
        <v>-1.25</v>
      </c>
      <c r="N9" s="30">
        <v>51</v>
      </c>
      <c r="O9" s="56">
        <v>31</v>
      </c>
      <c r="P9" s="84">
        <v>43.25</v>
      </c>
      <c r="Q9" s="52" t="s">
        <v>10</v>
      </c>
    </row>
    <row r="10" spans="1:17" x14ac:dyDescent="0.3">
      <c r="A10" s="51" t="s">
        <v>16</v>
      </c>
      <c r="B10" s="25">
        <v>2</v>
      </c>
      <c r="C10" s="25" t="s">
        <v>23</v>
      </c>
      <c r="D10" s="25">
        <v>22.75</v>
      </c>
      <c r="E10" s="25">
        <v>3</v>
      </c>
      <c r="F10" s="25">
        <v>3</v>
      </c>
      <c r="G10" s="25">
        <v>2.5</v>
      </c>
      <c r="H10" s="25">
        <v>2.75</v>
      </c>
      <c r="I10" s="25">
        <v>-2.25</v>
      </c>
      <c r="J10" s="25">
        <v>0</v>
      </c>
      <c r="K10" s="25">
        <v>0</v>
      </c>
      <c r="L10" s="25">
        <v>0</v>
      </c>
      <c r="M10" s="25">
        <v>0.25</v>
      </c>
      <c r="N10" s="30">
        <v>41</v>
      </c>
      <c r="O10" s="56">
        <v>29</v>
      </c>
      <c r="P10" s="84">
        <v>33.75</v>
      </c>
      <c r="Q10" s="52" t="s">
        <v>10</v>
      </c>
    </row>
    <row r="11" spans="1:17" x14ac:dyDescent="0.3">
      <c r="A11" s="51" t="s">
        <v>16</v>
      </c>
      <c r="B11" s="25">
        <v>2</v>
      </c>
      <c r="C11" s="25" t="s">
        <v>24</v>
      </c>
      <c r="D11" s="25">
        <v>19.5</v>
      </c>
      <c r="E11" s="25">
        <v>1.25</v>
      </c>
      <c r="F11" s="25">
        <v>2.5</v>
      </c>
      <c r="G11" s="25">
        <v>0</v>
      </c>
      <c r="H11" s="25">
        <v>1.5</v>
      </c>
      <c r="I11" s="25">
        <v>-0.5</v>
      </c>
      <c r="J11" s="25">
        <v>0</v>
      </c>
      <c r="K11" s="25">
        <v>-0.5</v>
      </c>
      <c r="L11" s="25">
        <v>-0.5</v>
      </c>
      <c r="M11" s="25">
        <v>-0.75</v>
      </c>
      <c r="N11" s="72">
        <v>32</v>
      </c>
      <c r="O11" s="57">
        <v>28</v>
      </c>
      <c r="P11" s="85">
        <v>19.25</v>
      </c>
      <c r="Q11" s="52" t="s">
        <v>10</v>
      </c>
    </row>
    <row r="12" spans="1:17" x14ac:dyDescent="0.3">
      <c r="A12" s="51" t="s">
        <v>16</v>
      </c>
      <c r="B12" s="21">
        <v>2</v>
      </c>
      <c r="C12" s="25" t="s">
        <v>25</v>
      </c>
      <c r="D12" s="25">
        <v>10.25</v>
      </c>
      <c r="E12" s="25">
        <v>-0.25</v>
      </c>
      <c r="F12" s="25">
        <v>-0.5</v>
      </c>
      <c r="G12" s="25">
        <v>0</v>
      </c>
      <c r="H12" s="25">
        <v>1.5</v>
      </c>
      <c r="I12" s="25">
        <v>4.25</v>
      </c>
      <c r="J12" s="25">
        <v>1</v>
      </c>
      <c r="K12" s="25">
        <v>1.5</v>
      </c>
      <c r="L12" s="25">
        <v>1</v>
      </c>
      <c r="M12" s="25">
        <v>0.5</v>
      </c>
      <c r="N12" s="72">
        <v>24</v>
      </c>
      <c r="O12" s="57">
        <v>19</v>
      </c>
      <c r="P12" s="85">
        <v>19.25</v>
      </c>
      <c r="Q12" s="52" t="s">
        <v>10</v>
      </c>
    </row>
    <row r="13" spans="1:17" x14ac:dyDescent="0.3">
      <c r="A13" s="51" t="s">
        <v>16</v>
      </c>
      <c r="B13" s="21">
        <v>2</v>
      </c>
      <c r="C13" s="25" t="s">
        <v>26</v>
      </c>
      <c r="D13" s="25">
        <v>8</v>
      </c>
      <c r="E13" s="25">
        <v>0</v>
      </c>
      <c r="F13" s="25">
        <v>1.75</v>
      </c>
      <c r="G13" s="25">
        <v>-0.25</v>
      </c>
      <c r="H13" s="25">
        <v>1.75</v>
      </c>
      <c r="I13" s="25">
        <v>4.5</v>
      </c>
      <c r="J13" s="25">
        <v>0</v>
      </c>
      <c r="K13" s="25">
        <v>-0.75</v>
      </c>
      <c r="L13" s="25">
        <v>0.5</v>
      </c>
      <c r="M13" s="25">
        <v>1</v>
      </c>
      <c r="N13" s="72">
        <v>23</v>
      </c>
      <c r="O13" s="57">
        <v>13</v>
      </c>
      <c r="P13" s="85">
        <v>17.25</v>
      </c>
      <c r="Q13" s="52" t="s">
        <v>10</v>
      </c>
    </row>
    <row r="14" spans="1:17" x14ac:dyDescent="0.3">
      <c r="A14" s="51" t="s">
        <v>16</v>
      </c>
      <c r="B14" s="25">
        <v>2</v>
      </c>
      <c r="C14" s="25" t="s">
        <v>27</v>
      </c>
      <c r="D14" s="25">
        <v>8.75</v>
      </c>
      <c r="E14" s="25">
        <v>0.75</v>
      </c>
      <c r="F14" s="25">
        <v>-0.5</v>
      </c>
      <c r="G14" s="25">
        <v>0</v>
      </c>
      <c r="H14" s="25">
        <v>1.25</v>
      </c>
      <c r="I14" s="25">
        <v>1.75</v>
      </c>
      <c r="J14" s="25">
        <v>-0.75</v>
      </c>
      <c r="K14" s="25">
        <v>0.75</v>
      </c>
      <c r="L14" s="25">
        <v>-0.5</v>
      </c>
      <c r="M14" s="25">
        <v>0.75</v>
      </c>
      <c r="N14" s="72">
        <v>28</v>
      </c>
      <c r="O14" s="57">
        <v>59</v>
      </c>
      <c r="P14" s="85">
        <v>13.25</v>
      </c>
      <c r="Q14" s="52" t="s">
        <v>10</v>
      </c>
    </row>
    <row r="15" spans="1:17" ht="15" thickBot="1" x14ac:dyDescent="0.35">
      <c r="A15" s="53" t="s">
        <v>16</v>
      </c>
      <c r="B15" s="54">
        <v>2</v>
      </c>
      <c r="C15" s="54" t="s">
        <v>28</v>
      </c>
      <c r="D15" s="54">
        <v>9.5</v>
      </c>
      <c r="E15" s="54">
        <v>0</v>
      </c>
      <c r="F15" s="54">
        <v>1.5</v>
      </c>
      <c r="G15" s="54">
        <v>0.25</v>
      </c>
      <c r="H15" s="54">
        <v>-0.25</v>
      </c>
      <c r="I15" s="54">
        <v>-0.75</v>
      </c>
      <c r="J15" s="54">
        <v>0</v>
      </c>
      <c r="K15" s="54">
        <v>0.75</v>
      </c>
      <c r="L15" s="54">
        <v>0.75</v>
      </c>
      <c r="M15" s="54">
        <v>-0.25</v>
      </c>
      <c r="N15" s="73">
        <v>21</v>
      </c>
      <c r="O15" s="77">
        <v>38</v>
      </c>
      <c r="P15" s="86">
        <v>11.5</v>
      </c>
      <c r="Q15" s="55" t="s">
        <v>10</v>
      </c>
    </row>
    <row r="16" spans="1:17" x14ac:dyDescent="0.3">
      <c r="A16" s="58" t="s">
        <v>16</v>
      </c>
      <c r="B16" s="59">
        <v>3</v>
      </c>
      <c r="C16" s="59" t="s">
        <v>21</v>
      </c>
      <c r="D16" s="59">
        <v>26</v>
      </c>
      <c r="E16" s="59">
        <v>2</v>
      </c>
      <c r="F16" s="59">
        <v>2.5</v>
      </c>
      <c r="G16" s="59">
        <v>0</v>
      </c>
      <c r="H16" s="59">
        <v>0</v>
      </c>
      <c r="I16" s="59">
        <v>6</v>
      </c>
      <c r="J16" s="59">
        <v>0</v>
      </c>
      <c r="K16" s="59">
        <v>1</v>
      </c>
      <c r="L16" s="59">
        <v>1</v>
      </c>
      <c r="M16" s="59">
        <v>2</v>
      </c>
      <c r="N16" s="74">
        <v>52</v>
      </c>
      <c r="O16" s="78">
        <v>38</v>
      </c>
      <c r="P16" s="87">
        <v>42.5</v>
      </c>
      <c r="Q16" s="59" t="s">
        <v>38</v>
      </c>
    </row>
    <row r="17" spans="1:17" x14ac:dyDescent="0.3">
      <c r="A17" s="60" t="s">
        <v>16</v>
      </c>
      <c r="B17" s="61">
        <v>3</v>
      </c>
      <c r="C17" s="61" t="s">
        <v>29</v>
      </c>
      <c r="D17" s="61">
        <v>23.5</v>
      </c>
      <c r="E17" s="61">
        <v>4</v>
      </c>
      <c r="F17" s="61">
        <v>4</v>
      </c>
      <c r="G17" s="61">
        <v>1.5</v>
      </c>
      <c r="H17" s="61">
        <v>2</v>
      </c>
      <c r="I17" s="61">
        <v>2.25</v>
      </c>
      <c r="J17" s="61">
        <v>0</v>
      </c>
      <c r="K17" s="61">
        <v>1</v>
      </c>
      <c r="L17" s="61">
        <v>0</v>
      </c>
      <c r="M17" s="61">
        <v>0</v>
      </c>
      <c r="N17" s="72">
        <v>42</v>
      </c>
      <c r="O17" s="57">
        <v>14</v>
      </c>
      <c r="P17" s="85">
        <v>38.5</v>
      </c>
      <c r="Q17" s="59" t="s">
        <v>38</v>
      </c>
    </row>
    <row r="18" spans="1:17" x14ac:dyDescent="0.3">
      <c r="A18" s="60" t="s">
        <v>16</v>
      </c>
      <c r="B18" s="59">
        <v>3</v>
      </c>
      <c r="C18" s="61" t="s">
        <v>22</v>
      </c>
      <c r="D18" s="61">
        <v>20</v>
      </c>
      <c r="E18" s="61">
        <v>1.25</v>
      </c>
      <c r="F18" s="61">
        <v>1</v>
      </c>
      <c r="G18" s="61">
        <v>0</v>
      </c>
      <c r="H18" s="61">
        <v>1</v>
      </c>
      <c r="I18" s="61">
        <v>2</v>
      </c>
      <c r="J18" s="61">
        <v>0</v>
      </c>
      <c r="K18" s="61">
        <v>1</v>
      </c>
      <c r="L18" s="61">
        <v>1</v>
      </c>
      <c r="M18" s="61">
        <v>1.25</v>
      </c>
      <c r="N18" s="72">
        <v>46</v>
      </c>
      <c r="O18" s="57">
        <v>46</v>
      </c>
      <c r="P18" s="85">
        <v>34.5</v>
      </c>
      <c r="Q18" s="59" t="s">
        <v>38</v>
      </c>
    </row>
    <row r="19" spans="1:17" x14ac:dyDescent="0.3">
      <c r="A19" s="60" t="s">
        <v>16</v>
      </c>
      <c r="B19" s="61">
        <v>3</v>
      </c>
      <c r="C19" s="61" t="s">
        <v>23</v>
      </c>
      <c r="D19" s="61">
        <v>17</v>
      </c>
      <c r="E19" s="61">
        <v>2</v>
      </c>
      <c r="F19" s="61">
        <v>2</v>
      </c>
      <c r="G19" s="61">
        <v>2</v>
      </c>
      <c r="H19" s="61">
        <v>2.5</v>
      </c>
      <c r="I19" s="61">
        <v>2.75</v>
      </c>
      <c r="J19" s="61">
        <v>0</v>
      </c>
      <c r="K19" s="61">
        <v>1</v>
      </c>
      <c r="L19" s="61">
        <v>1</v>
      </c>
      <c r="M19" s="61">
        <v>1.5</v>
      </c>
      <c r="N19" s="72">
        <v>40</v>
      </c>
      <c r="O19" s="57">
        <v>33</v>
      </c>
      <c r="P19" s="85">
        <v>31.75</v>
      </c>
      <c r="Q19" s="59" t="s">
        <v>38</v>
      </c>
    </row>
    <row r="20" spans="1:17" x14ac:dyDescent="0.3">
      <c r="A20" s="60" t="s">
        <v>16</v>
      </c>
      <c r="B20" s="59">
        <v>3</v>
      </c>
      <c r="C20" s="61" t="s">
        <v>28</v>
      </c>
      <c r="D20" s="61">
        <v>10.25</v>
      </c>
      <c r="E20" s="61">
        <v>3</v>
      </c>
      <c r="F20" s="61">
        <v>2</v>
      </c>
      <c r="G20" s="61">
        <v>2</v>
      </c>
      <c r="H20" s="61">
        <v>0</v>
      </c>
      <c r="I20" s="61">
        <v>0.75</v>
      </c>
      <c r="J20" s="61">
        <v>0</v>
      </c>
      <c r="K20" s="61">
        <v>1</v>
      </c>
      <c r="L20" s="61">
        <v>1</v>
      </c>
      <c r="M20" s="61">
        <v>1.25</v>
      </c>
      <c r="N20" s="72">
        <v>27</v>
      </c>
      <c r="O20" s="57">
        <v>23</v>
      </c>
      <c r="P20" s="85">
        <v>21.25</v>
      </c>
      <c r="Q20" s="61" t="s">
        <v>38</v>
      </c>
    </row>
    <row r="21" spans="1:17" x14ac:dyDescent="0.3">
      <c r="A21" s="60" t="s">
        <v>16</v>
      </c>
      <c r="B21" s="61">
        <v>3</v>
      </c>
      <c r="C21" s="61" t="s">
        <v>27</v>
      </c>
      <c r="D21" s="61">
        <v>14.25</v>
      </c>
      <c r="E21" s="61">
        <v>2</v>
      </c>
      <c r="F21" s="61">
        <v>1</v>
      </c>
      <c r="G21" s="61">
        <v>0.75</v>
      </c>
      <c r="H21" s="61">
        <v>0</v>
      </c>
      <c r="I21" s="61">
        <v>2.75</v>
      </c>
      <c r="J21" s="61">
        <v>0</v>
      </c>
      <c r="K21" s="61">
        <v>0</v>
      </c>
      <c r="L21" s="61">
        <v>0</v>
      </c>
      <c r="M21" s="61">
        <v>0.25</v>
      </c>
      <c r="N21" s="72">
        <v>33</v>
      </c>
      <c r="O21" s="57">
        <v>48</v>
      </c>
      <c r="P21" s="85">
        <v>21</v>
      </c>
      <c r="Q21" s="61" t="s">
        <v>38</v>
      </c>
    </row>
    <row r="22" spans="1:17" x14ac:dyDescent="0.3">
      <c r="A22" s="60" t="s">
        <v>16</v>
      </c>
      <c r="B22" s="59">
        <v>3</v>
      </c>
      <c r="C22" s="61" t="s">
        <v>24</v>
      </c>
      <c r="D22" s="61">
        <v>14.25</v>
      </c>
      <c r="E22" s="61">
        <v>2</v>
      </c>
      <c r="F22" s="61">
        <v>2</v>
      </c>
      <c r="G22" s="61">
        <v>0</v>
      </c>
      <c r="H22" s="61">
        <v>0</v>
      </c>
      <c r="I22" s="61">
        <v>0.25</v>
      </c>
      <c r="J22" s="61">
        <v>0</v>
      </c>
      <c r="K22" s="61">
        <v>1</v>
      </c>
      <c r="L22" s="61">
        <v>0.25</v>
      </c>
      <c r="M22" s="61">
        <v>0</v>
      </c>
      <c r="N22" s="72">
        <v>28</v>
      </c>
      <c r="O22" s="57">
        <v>33</v>
      </c>
      <c r="P22" s="85">
        <v>19.25</v>
      </c>
      <c r="Q22" s="61" t="s">
        <v>38</v>
      </c>
    </row>
    <row r="23" spans="1:17" ht="15" thickBot="1" x14ac:dyDescent="0.35">
      <c r="A23" s="62" t="s">
        <v>16</v>
      </c>
      <c r="B23" s="61">
        <v>3</v>
      </c>
      <c r="C23" s="61" t="s">
        <v>25</v>
      </c>
      <c r="D23" s="61">
        <v>7.5</v>
      </c>
      <c r="E23" s="61">
        <v>2</v>
      </c>
      <c r="F23" s="61">
        <v>2</v>
      </c>
      <c r="G23" s="61">
        <v>0</v>
      </c>
      <c r="H23" s="61">
        <v>0</v>
      </c>
      <c r="I23" s="61">
        <v>4</v>
      </c>
      <c r="J23" s="61">
        <v>0</v>
      </c>
      <c r="K23" s="61">
        <v>-0.5</v>
      </c>
      <c r="L23" s="61">
        <v>0</v>
      </c>
      <c r="M23" s="61">
        <v>0</v>
      </c>
      <c r="N23" s="72">
        <v>22</v>
      </c>
      <c r="O23" s="57">
        <v>28</v>
      </c>
      <c r="P23" s="85">
        <v>15</v>
      </c>
      <c r="Q23" s="61" t="s">
        <v>38</v>
      </c>
    </row>
    <row r="24" spans="1:17" ht="15" thickBot="1" x14ac:dyDescent="0.35">
      <c r="A24" s="62" t="s">
        <v>16</v>
      </c>
      <c r="B24" s="61">
        <v>3</v>
      </c>
      <c r="C24" s="61" t="s">
        <v>26</v>
      </c>
      <c r="D24" s="61">
        <v>6.25</v>
      </c>
      <c r="E24" s="61">
        <v>2</v>
      </c>
      <c r="F24" s="61">
        <v>1.25</v>
      </c>
      <c r="G24" s="61">
        <v>0</v>
      </c>
      <c r="H24" s="61">
        <v>0</v>
      </c>
      <c r="I24" s="61">
        <v>5.25</v>
      </c>
      <c r="J24" s="61">
        <v>0</v>
      </c>
      <c r="K24" s="61">
        <v>1</v>
      </c>
      <c r="L24" s="61">
        <v>0</v>
      </c>
      <c r="M24" s="61">
        <v>0</v>
      </c>
      <c r="N24" s="72">
        <v>24</v>
      </c>
      <c r="O24" s="57">
        <v>31</v>
      </c>
      <c r="P24" s="85">
        <v>16.25</v>
      </c>
      <c r="Q24" s="61" t="s">
        <v>38</v>
      </c>
    </row>
    <row r="25" spans="1:17" x14ac:dyDescent="0.3">
      <c r="A25" s="88" t="s">
        <v>16</v>
      </c>
      <c r="B25" s="91">
        <v>4</v>
      </c>
      <c r="C25" s="89" t="s">
        <v>21</v>
      </c>
      <c r="D25" s="91">
        <v>19</v>
      </c>
      <c r="E25" s="91">
        <v>2.75</v>
      </c>
      <c r="F25" s="91">
        <v>1.25</v>
      </c>
      <c r="G25" s="91">
        <v>0.25</v>
      </c>
      <c r="H25" s="91">
        <v>5</v>
      </c>
      <c r="I25" s="91">
        <v>7.5</v>
      </c>
      <c r="J25" s="91">
        <v>0.75</v>
      </c>
      <c r="K25" s="91">
        <v>3.25</v>
      </c>
      <c r="L25" s="91">
        <v>2.25</v>
      </c>
      <c r="M25" s="91">
        <v>2.5</v>
      </c>
      <c r="N25" s="72">
        <v>52</v>
      </c>
      <c r="O25" s="57">
        <v>36</v>
      </c>
      <c r="P25" s="85">
        <v>43</v>
      </c>
      <c r="Q25" s="91" t="s">
        <v>39</v>
      </c>
    </row>
    <row r="26" spans="1:17" x14ac:dyDescent="0.3">
      <c r="A26" s="90" t="s">
        <v>16</v>
      </c>
      <c r="B26" s="91">
        <v>4</v>
      </c>
      <c r="C26" s="91" t="s">
        <v>29</v>
      </c>
      <c r="D26" s="91">
        <v>23</v>
      </c>
      <c r="E26" s="91">
        <v>3</v>
      </c>
      <c r="F26" s="91">
        <v>1.75</v>
      </c>
      <c r="G26" s="91">
        <v>3</v>
      </c>
      <c r="H26" s="91">
        <v>4</v>
      </c>
      <c r="I26" s="91">
        <v>6.5</v>
      </c>
      <c r="J26" s="91">
        <v>1</v>
      </c>
      <c r="K26" s="91">
        <v>2.75</v>
      </c>
      <c r="L26" s="91">
        <v>1</v>
      </c>
      <c r="M26" s="91">
        <v>-0.75</v>
      </c>
      <c r="N26" s="72">
        <v>49</v>
      </c>
      <c r="O26" s="57">
        <v>15</v>
      </c>
      <c r="P26" s="85">
        <v>45.25</v>
      </c>
      <c r="Q26" s="91" t="s">
        <v>39</v>
      </c>
    </row>
    <row r="27" spans="1:17" x14ac:dyDescent="0.3">
      <c r="A27" s="90" t="s">
        <v>16</v>
      </c>
      <c r="B27" s="91">
        <v>4</v>
      </c>
      <c r="C27" s="91" t="s">
        <v>22</v>
      </c>
      <c r="D27" s="91">
        <v>21.5</v>
      </c>
      <c r="E27" s="91">
        <v>2.5</v>
      </c>
      <c r="F27" s="91">
        <v>3.75</v>
      </c>
      <c r="G27" s="91">
        <v>2.5</v>
      </c>
      <c r="H27" s="91">
        <v>1.25</v>
      </c>
      <c r="I27" s="91">
        <v>2.25</v>
      </c>
      <c r="J27" s="91">
        <v>1.5</v>
      </c>
      <c r="K27" s="91">
        <v>2.5</v>
      </c>
      <c r="L27" s="91">
        <v>2.25</v>
      </c>
      <c r="M27" s="91">
        <v>1.25</v>
      </c>
      <c r="N27" s="72">
        <v>50</v>
      </c>
      <c r="O27" s="57">
        <v>35</v>
      </c>
      <c r="P27" s="85">
        <v>41.25</v>
      </c>
      <c r="Q27" s="91" t="s">
        <v>39</v>
      </c>
    </row>
    <row r="28" spans="1:17" x14ac:dyDescent="0.3">
      <c r="A28" s="90" t="s">
        <v>16</v>
      </c>
      <c r="B28" s="91">
        <v>4</v>
      </c>
      <c r="C28" s="91" t="s">
        <v>23</v>
      </c>
      <c r="D28" s="91">
        <v>21</v>
      </c>
      <c r="E28" s="91">
        <v>1.25</v>
      </c>
      <c r="F28" s="91">
        <v>2.75</v>
      </c>
      <c r="G28" s="91">
        <v>-0.25</v>
      </c>
      <c r="H28" s="91">
        <v>0.75</v>
      </c>
      <c r="I28" s="91">
        <v>2.5</v>
      </c>
      <c r="J28" s="91">
        <v>-0.25</v>
      </c>
      <c r="K28" s="91">
        <v>0</v>
      </c>
      <c r="L28" s="91">
        <v>1.5</v>
      </c>
      <c r="M28" s="91">
        <v>1.25</v>
      </c>
      <c r="N28" s="72">
        <v>37</v>
      </c>
      <c r="O28" s="57">
        <v>26</v>
      </c>
      <c r="P28" s="85">
        <v>30.5</v>
      </c>
      <c r="Q28" s="91" t="s">
        <v>39</v>
      </c>
    </row>
    <row r="29" spans="1:17" x14ac:dyDescent="0.3">
      <c r="A29" s="90" t="s">
        <v>16</v>
      </c>
      <c r="B29" s="91">
        <v>4</v>
      </c>
      <c r="C29" s="91" t="s">
        <v>28</v>
      </c>
      <c r="D29" s="91">
        <v>5.5</v>
      </c>
      <c r="E29" s="91">
        <v>1.5</v>
      </c>
      <c r="F29" s="91">
        <v>1.25</v>
      </c>
      <c r="G29" s="91">
        <v>1</v>
      </c>
      <c r="H29" s="91">
        <v>0</v>
      </c>
      <c r="I29" s="91">
        <v>0</v>
      </c>
      <c r="J29" s="91">
        <v>-0.5</v>
      </c>
      <c r="K29" s="91">
        <v>1.25</v>
      </c>
      <c r="L29" s="91">
        <v>1.25</v>
      </c>
      <c r="M29" s="91">
        <v>0.25</v>
      </c>
      <c r="N29" s="72">
        <v>20</v>
      </c>
      <c r="O29" s="57">
        <v>34</v>
      </c>
      <c r="P29" s="85">
        <v>11.5</v>
      </c>
      <c r="Q29" s="91" t="s">
        <v>39</v>
      </c>
    </row>
    <row r="30" spans="1:17" x14ac:dyDescent="0.3">
      <c r="A30" s="90" t="s">
        <v>16</v>
      </c>
      <c r="B30" s="91">
        <v>4</v>
      </c>
      <c r="C30" s="91" t="s">
        <v>27</v>
      </c>
      <c r="D30" s="91">
        <v>8</v>
      </c>
      <c r="E30" s="91">
        <v>0.25</v>
      </c>
      <c r="F30" s="91">
        <v>0.75</v>
      </c>
      <c r="G30" s="91">
        <v>-0.25</v>
      </c>
      <c r="H30" s="91">
        <v>1.25</v>
      </c>
      <c r="I30" s="91">
        <v>2</v>
      </c>
      <c r="J30" s="91">
        <v>1.5</v>
      </c>
      <c r="K30" s="91">
        <v>2.25</v>
      </c>
      <c r="L30" s="91">
        <v>1.75</v>
      </c>
      <c r="M30" s="91">
        <v>-0.75</v>
      </c>
      <c r="N30" s="72">
        <v>29</v>
      </c>
      <c r="O30" s="57">
        <v>49</v>
      </c>
      <c r="P30" s="85">
        <v>16.75</v>
      </c>
      <c r="Q30" s="91" t="s">
        <v>39</v>
      </c>
    </row>
    <row r="31" spans="1:17" x14ac:dyDescent="0.3">
      <c r="A31" s="90" t="s">
        <v>16</v>
      </c>
      <c r="B31" s="91">
        <v>4</v>
      </c>
      <c r="C31" s="91" t="s">
        <v>24</v>
      </c>
      <c r="D31" s="91">
        <v>11.25</v>
      </c>
      <c r="E31" s="91">
        <v>1.5</v>
      </c>
      <c r="F31" s="91">
        <v>1</v>
      </c>
      <c r="G31" s="91">
        <v>0</v>
      </c>
      <c r="H31" s="91">
        <v>0</v>
      </c>
      <c r="I31" s="91">
        <v>0.25</v>
      </c>
      <c r="J31" s="91">
        <v>0</v>
      </c>
      <c r="K31" s="91">
        <v>2.25</v>
      </c>
      <c r="L31" s="91">
        <v>1.5</v>
      </c>
      <c r="M31" s="91">
        <v>0.25</v>
      </c>
      <c r="N31" s="72">
        <v>24</v>
      </c>
      <c r="O31" s="57">
        <v>24</v>
      </c>
      <c r="P31" s="85">
        <v>18</v>
      </c>
      <c r="Q31" s="91" t="s">
        <v>39</v>
      </c>
    </row>
    <row r="32" spans="1:17" ht="15" thickBot="1" x14ac:dyDescent="0.35">
      <c r="A32" s="92" t="s">
        <v>16</v>
      </c>
      <c r="B32" s="91">
        <v>4</v>
      </c>
      <c r="C32" s="91" t="s">
        <v>25</v>
      </c>
      <c r="D32" s="91">
        <v>2.75</v>
      </c>
      <c r="E32" s="91">
        <v>2.75</v>
      </c>
      <c r="F32" s="91">
        <v>0.25</v>
      </c>
      <c r="G32" s="91">
        <v>0.75</v>
      </c>
      <c r="H32" s="91">
        <v>1.5</v>
      </c>
      <c r="I32" s="91">
        <v>8.5</v>
      </c>
      <c r="J32" s="91">
        <v>1</v>
      </c>
      <c r="K32" s="91">
        <v>2.25</v>
      </c>
      <c r="L32" s="91">
        <v>-0.25</v>
      </c>
      <c r="M32" s="91">
        <v>-0.25</v>
      </c>
      <c r="N32" s="72">
        <v>25</v>
      </c>
      <c r="O32" s="57">
        <v>23</v>
      </c>
      <c r="P32" s="85">
        <v>19.25</v>
      </c>
      <c r="Q32" s="91" t="s">
        <v>39</v>
      </c>
    </row>
    <row r="33" spans="1:17" ht="15" thickBot="1" x14ac:dyDescent="0.35">
      <c r="A33" s="92" t="s">
        <v>16</v>
      </c>
      <c r="B33" s="91">
        <v>4</v>
      </c>
      <c r="C33" s="91" t="s">
        <v>26</v>
      </c>
      <c r="D33" s="91">
        <v>7.5</v>
      </c>
      <c r="E33" s="91">
        <v>0</v>
      </c>
      <c r="F33" s="91">
        <v>1.25</v>
      </c>
      <c r="G33" s="91">
        <v>0.25</v>
      </c>
      <c r="H33" s="91">
        <v>2.75</v>
      </c>
      <c r="I33" s="91">
        <v>5</v>
      </c>
      <c r="J33" s="91">
        <v>1</v>
      </c>
      <c r="K33" s="91">
        <v>2.5</v>
      </c>
      <c r="L33" s="91">
        <v>1.5</v>
      </c>
      <c r="M33" s="91">
        <v>1</v>
      </c>
      <c r="N33" s="72">
        <v>32</v>
      </c>
      <c r="O33" s="57">
        <v>37</v>
      </c>
      <c r="P33" s="85">
        <v>22.75</v>
      </c>
      <c r="Q33" s="91" t="s">
        <v>39</v>
      </c>
    </row>
    <row r="34" spans="1:17" ht="15" thickBot="1" x14ac:dyDescent="0.35">
      <c r="A34" s="92" t="s">
        <v>16</v>
      </c>
      <c r="B34" s="91">
        <v>4</v>
      </c>
      <c r="C34" s="91" t="s">
        <v>30</v>
      </c>
      <c r="D34" s="91">
        <v>10</v>
      </c>
      <c r="E34" s="91">
        <v>-0.25</v>
      </c>
      <c r="F34" s="91">
        <v>2</v>
      </c>
      <c r="G34" s="91">
        <v>-0.25</v>
      </c>
      <c r="H34" s="91">
        <v>0.75</v>
      </c>
      <c r="I34" s="91">
        <v>-1.25</v>
      </c>
      <c r="J34" s="91">
        <v>0</v>
      </c>
      <c r="K34" s="91">
        <v>0</v>
      </c>
      <c r="L34" s="91">
        <v>1.75</v>
      </c>
      <c r="M34" s="91">
        <v>-0.25</v>
      </c>
      <c r="N34" s="72">
        <v>19</v>
      </c>
      <c r="O34" s="57">
        <v>26</v>
      </c>
      <c r="P34" s="85">
        <v>12.5</v>
      </c>
      <c r="Q34" s="9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2025-01-19T22:47:29Z</dcterms:modified>
</cp:coreProperties>
</file>