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Rehberlik\"/>
    </mc:Choice>
  </mc:AlternateContent>
  <xr:revisionPtr revIDLastSave="0" documentId="13_ncr:1_{BB5D53C1-CEE6-413A-8232-4A7DEC1A07B7}" xr6:coauthVersionLast="47" xr6:coauthVersionMax="47" xr10:uidLastSave="{00000000-0000-0000-0000-000000000000}"/>
  <bookViews>
    <workbookView xWindow="-108" yWindow="-108" windowWidth="23256" windowHeight="12456" activeTab="1" xr2:uid="{188079E3-1FB8-4C3A-A4C1-FF4FF04EE122}"/>
  </bookViews>
  <sheets>
    <sheet name="HAFTALIK SORU  " sheetId="25" r:id="rId1"/>
    <sheet name="TYT DENEME NET " sheetId="26" r:id="rId2"/>
    <sheet name="AYT DENEME NET" sheetId="29" r:id="rId3"/>
    <sheet name="Grafik" sheetId="28" r:id="rId4"/>
    <sheet name="Sayfa2" sheetId="30" r:id="rId5"/>
  </sheets>
  <definedNames>
    <definedName name="_xlnm._FilterDatabase" localSheetId="0" hidden="1">'HAFTALIK SORU  '!$A$1:$P$139</definedName>
    <definedName name="_xlnm._FilterDatabase" localSheetId="1" hidden="1">'TYT DENEME NET '!$A$1:$Q$86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29" l="1"/>
  <c r="T9" i="29"/>
  <c r="S9" i="29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F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U4" i="29"/>
  <c r="U5" i="29"/>
  <c r="U6" i="29"/>
  <c r="U7" i="29"/>
  <c r="U8" i="29"/>
  <c r="U3" i="29"/>
  <c r="T4" i="29"/>
  <c r="T5" i="29"/>
  <c r="T6" i="29"/>
  <c r="T7" i="29"/>
  <c r="T8" i="29"/>
  <c r="S4" i="29"/>
  <c r="S5" i="29"/>
  <c r="S6" i="29"/>
  <c r="S7" i="29"/>
  <c r="S8" i="29"/>
  <c r="T3" i="29"/>
  <c r="S3" i="29"/>
  <c r="P28" i="25"/>
  <c r="P3" i="25"/>
  <c r="P4" i="25"/>
  <c r="P5" i="25"/>
  <c r="P6" i="25"/>
  <c r="P7" i="25"/>
  <c r="P8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9" i="25"/>
  <c r="P40" i="25"/>
  <c r="P30" i="25"/>
  <c r="P31" i="25"/>
  <c r="P32" i="25"/>
  <c r="P33" i="25"/>
  <c r="P34" i="25"/>
  <c r="P35" i="25"/>
  <c r="P36" i="25"/>
  <c r="P37" i="25"/>
  <c r="P38" i="25"/>
  <c r="P39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9" i="25"/>
  <c r="P94" i="25" l="1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<sst xmlns="http://schemas.openxmlformats.org/spreadsheetml/2006/main" count="861" uniqueCount="92">
  <si>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</si>
  <si>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</si>
  <si>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</si>
  <si>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</si>
  <si>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</si>
  <si>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</si>
  <si>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</si>
  <si>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</si>
  <si>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</si>
  <si>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</si>
  <si>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</si>
  <si>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</si>
  <si>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</si>
  <si>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</si>
  <si>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</si>
  <si>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</si>
  <si>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</si>
  <si>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</si>
  <si>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</si>
  <si>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</si>
  <si>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</si>
  <si>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</si>
  <si>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</si>
  <si>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</si>
  <si>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</si>
  <si>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</si>
  <si>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</si>
  <si>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</si>
  <si>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</si>
  <si>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</si>
  <si>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</si>
  <si>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</si>
  <si>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</si>
  <si>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</si>
  <si>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Geldi</t>
  </si>
  <si>
    <t>Gelmedi</t>
  </si>
  <si>
    <t>Kasım</t>
  </si>
  <si>
    <t>Aralık</t>
  </si>
  <si>
    <t>Tarih</t>
  </si>
  <si>
    <t>Yeni kayıt</t>
  </si>
  <si>
    <t>Geldi/Var</t>
  </si>
  <si>
    <t>Geldi/Yok</t>
  </si>
  <si>
    <t>Geldi/Var geç</t>
  </si>
  <si>
    <t>Geldi/yok</t>
  </si>
  <si>
    <t xml:space="preserve">GÖRÜŞME          Geldi, Gelmedi/Rapor var,  yok </t>
  </si>
  <si>
    <t xml:space="preserve">Açıklama </t>
  </si>
  <si>
    <t>Gelmedi/ gec get.</t>
  </si>
  <si>
    <t>Gelmedi/yok</t>
  </si>
  <si>
    <t>Geldi/var</t>
  </si>
  <si>
    <t>soru kalesi</t>
  </si>
  <si>
    <t>Gelmedi/gec</t>
  </si>
  <si>
    <t>özdebir</t>
  </si>
  <si>
    <t>AYT</t>
  </si>
  <si>
    <t>ÖZDEBİR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</si>
  <si>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</si>
  <si>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</si>
  <si>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</si>
  <si>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</si>
  <si>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</si>
  <si>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</si>
  <si>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</si>
  <si>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</si>
  <si>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</si>
  <si>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</si>
  <si>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</si>
  <si>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</si>
  <si>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</si>
  <si>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</si>
  <si>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</si>
  <si>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</si>
  <si>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Geldi/geç</t>
  </si>
  <si>
    <t>Gelmedi/geç</t>
  </si>
  <si>
    <t>Fatih</t>
  </si>
  <si>
    <t>ÖZDEBİR2</t>
  </si>
  <si>
    <t xml:space="preserve">Yağmur </t>
  </si>
  <si>
    <t>özder</t>
  </si>
  <si>
    <t>MAT-2
D</t>
  </si>
  <si>
    <t>MAT-2
Y</t>
  </si>
  <si>
    <t>MAT-2
NET</t>
  </si>
  <si>
    <t>GEO-2
D</t>
  </si>
  <si>
    <t>GEO-2
Y</t>
  </si>
  <si>
    <t>GEO-2
NET</t>
  </si>
  <si>
    <t>FİZ-2
D</t>
  </si>
  <si>
    <t>FİZ-2
Y</t>
  </si>
  <si>
    <t>FİZ-2
NET</t>
  </si>
  <si>
    <t>KİM-2
D</t>
  </si>
  <si>
    <t>KİM-2
Y</t>
  </si>
  <si>
    <t>KİM-2
NET</t>
  </si>
  <si>
    <t>BİY-2
D</t>
  </si>
  <si>
    <t>BİY-2
Y</t>
  </si>
  <si>
    <t>BİY-2
NET</t>
  </si>
  <si>
    <t>okyasnus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</si>
</sst>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6362353231065075E-2"/>
          <c:y val="0.13825792813809618"/>
          <c:w val="0.93913492541409094"/>
          <c:h val="0.69810929401432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B6-413A-A1DA-BCC66C8E9BB5}"/>
            </c:ext>
          </c:extLst>
        </c:ser>
        <c:ser>
          <c:idx val="1"/>
          <c:order val="1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B6-413A-A1DA-BCC66C8E9BB5}"/>
            </c:ext>
          </c:extLst>
        </c:ser>
        <c:ser>
          <c:idx val="2"/>
          <c:order val="2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6-413A-A1DA-BCC66C8E9BB5}"/>
            </c:ext>
          </c:extLst>
        </c:ser>
        <c:ser>
          <c:idx val="3"/>
          <c:order val="3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B6-413A-A1DA-BCC66C8E9BB5}"/>
            </c:ext>
          </c:extLst>
        </c:ser>
        <c:ser>
          <c:idx val="4"/>
          <c:order val="4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B6-413A-A1DA-BCC66C8E9BB5}"/>
            </c:ext>
          </c:extLst>
        </c:ser>
        <c:ser>
          <c:idx val="5"/>
          <c:order val="5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B6-413A-A1DA-BCC66C8E9BB5}"/>
            </c:ext>
          </c:extLst>
        </c:ser>
        <c:ser>
          <c:idx val="6"/>
          <c:order val="6"/>
          <c:tx>
            <c:strRef>
              <c:f>'TYT DENEME NET '!$D$1</c:f>
              <c:strCache>
                <c:ptCount val="1"/>
                <c:pt idx="0">
                  <c:v>Türkçe(40)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'!$D$2:$D$24</c:f>
              <c:numCache>
                <c:formatCode>General</c:formatCode>
                <c:ptCount val="23"/>
                <c:pt idx="0">
                  <c:v>18.25</c:v>
                </c:pt>
                <c:pt idx="1">
                  <c:v>7</c:v>
                </c:pt>
                <c:pt idx="2">
                  <c:v>20.75</c:v>
                </c:pt>
                <c:pt idx="3">
                  <c:v>11.75</c:v>
                </c:pt>
                <c:pt idx="4">
                  <c:v>19.25</c:v>
                </c:pt>
                <c:pt idx="5">
                  <c:v>12.75</c:v>
                </c:pt>
                <c:pt idx="6">
                  <c:v>8.75</c:v>
                </c:pt>
                <c:pt idx="7">
                  <c:v>28.75</c:v>
                </c:pt>
                <c:pt idx="8">
                  <c:v>10.25</c:v>
                </c:pt>
                <c:pt idx="9">
                  <c:v>22.75</c:v>
                </c:pt>
                <c:pt idx="10">
                  <c:v>9.5</c:v>
                </c:pt>
                <c:pt idx="11">
                  <c:v>29.25</c:v>
                </c:pt>
                <c:pt idx="12">
                  <c:v>8</c:v>
                </c:pt>
                <c:pt idx="13">
                  <c:v>19.5</c:v>
                </c:pt>
                <c:pt idx="14">
                  <c:v>23.5</c:v>
                </c:pt>
                <c:pt idx="15">
                  <c:v>14.25</c:v>
                </c:pt>
                <c:pt idx="16">
                  <c:v>20</c:v>
                </c:pt>
                <c:pt idx="17">
                  <c:v>7.5</c:v>
                </c:pt>
                <c:pt idx="18">
                  <c:v>17</c:v>
                </c:pt>
                <c:pt idx="19">
                  <c:v>10.25</c:v>
                </c:pt>
                <c:pt idx="20">
                  <c:v>26</c:v>
                </c:pt>
                <c:pt idx="21">
                  <c:v>6.25</c:v>
                </c:pt>
                <c:pt idx="22">
                  <c:v>14.25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4B6-413A-A1DA-BCC66C8E9BB5}"/>
            </c:ext>
          </c:extLst>
        </c:ser>
        <c:ser>
          <c:idx val="7"/>
          <c:order val="7"/>
          <c:tx>
            <c:strRef>
              <c:f>'TYT DENEME NET '!$E$1</c:f>
              <c:strCache>
                <c:ptCount val="1"/>
                <c:pt idx="0">
                  <c:v>Tarih1(5)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'!$E$2:$E$24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1.5</c:v>
                </c:pt>
                <c:pt idx="3">
                  <c:v>2.5</c:v>
                </c:pt>
                <c:pt idx="4">
                  <c:v>2.75</c:v>
                </c:pt>
                <c:pt idx="5">
                  <c:v>0</c:v>
                </c:pt>
                <c:pt idx="6">
                  <c:v>0.75</c:v>
                </c:pt>
                <c:pt idx="7">
                  <c:v>1.5</c:v>
                </c:pt>
                <c:pt idx="8">
                  <c:v>-0.25</c:v>
                </c:pt>
                <c:pt idx="9">
                  <c:v>3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1.25</c:v>
                </c:pt>
                <c:pt idx="14">
                  <c:v>4</c:v>
                </c:pt>
                <c:pt idx="15">
                  <c:v>2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B6-413A-A1DA-BCC66C8E9BB5}"/>
            </c:ext>
          </c:extLst>
        </c:ser>
        <c:ser>
          <c:idx val="8"/>
          <c:order val="8"/>
          <c:tx>
            <c:strRef>
              <c:f>'TYT DENEME NET '!$F$1</c:f>
              <c:strCache>
                <c:ptCount val="1"/>
                <c:pt idx="0">
                  <c:v>Coğrafya(5)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'!$F$2:$F$24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-0.5</c:v>
                </c:pt>
                <c:pt idx="7">
                  <c:v>2.75</c:v>
                </c:pt>
                <c:pt idx="8">
                  <c:v>-0.5</c:v>
                </c:pt>
                <c:pt idx="9">
                  <c:v>3</c:v>
                </c:pt>
                <c:pt idx="10">
                  <c:v>1.5</c:v>
                </c:pt>
                <c:pt idx="11">
                  <c:v>2.5</c:v>
                </c:pt>
                <c:pt idx="12">
                  <c:v>1.75</c:v>
                </c:pt>
                <c:pt idx="13">
                  <c:v>2.5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1.25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B6-413A-A1DA-BCC66C8E9BB5}"/>
            </c:ext>
          </c:extLst>
        </c:ser>
        <c:ser>
          <c:idx val="9"/>
          <c:order val="9"/>
          <c:tx>
            <c:strRef>
              <c:f>'TYT DENEME NET '!$G$1</c:f>
              <c:strCache>
                <c:ptCount val="1"/>
                <c:pt idx="0">
                  <c:v>Felsefe(5)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'!$G$2:$G$24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2.5</c:v>
                </c:pt>
                <c:pt idx="3">
                  <c:v>-0.75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2.5</c:v>
                </c:pt>
                <c:pt idx="8">
                  <c:v>0</c:v>
                </c:pt>
                <c:pt idx="9">
                  <c:v>2.5</c:v>
                </c:pt>
                <c:pt idx="10">
                  <c:v>0.25</c:v>
                </c:pt>
                <c:pt idx="11">
                  <c:v>3</c:v>
                </c:pt>
                <c:pt idx="12">
                  <c:v>-0.25</c:v>
                </c:pt>
                <c:pt idx="13">
                  <c:v>0</c:v>
                </c:pt>
                <c:pt idx="14">
                  <c:v>1.5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B6-413A-A1DA-BCC66C8E9BB5}"/>
            </c:ext>
          </c:extLst>
        </c:ser>
        <c:ser>
          <c:idx val="10"/>
          <c:order val="10"/>
          <c:tx>
            <c:strRef>
              <c:f>'TYT DENEME NET '!$H$1</c:f>
              <c:strCache>
                <c:ptCount val="1"/>
                <c:pt idx="0">
                  <c:v>Din(5)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'!$H$2:$H$24</c:f>
              <c:numCache>
                <c:formatCode>General</c:formatCode>
                <c:ptCount val="23"/>
                <c:pt idx="0">
                  <c:v>2.5</c:v>
                </c:pt>
                <c:pt idx="1">
                  <c:v>1.25</c:v>
                </c:pt>
                <c:pt idx="2">
                  <c:v>3.75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1.25</c:v>
                </c:pt>
                <c:pt idx="7">
                  <c:v>2.75</c:v>
                </c:pt>
                <c:pt idx="8">
                  <c:v>1.5</c:v>
                </c:pt>
                <c:pt idx="9">
                  <c:v>2.75</c:v>
                </c:pt>
                <c:pt idx="10">
                  <c:v>-0.25</c:v>
                </c:pt>
                <c:pt idx="11">
                  <c:v>4</c:v>
                </c:pt>
                <c:pt idx="12">
                  <c:v>1.75</c:v>
                </c:pt>
                <c:pt idx="13">
                  <c:v>1.5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4B6-413A-A1DA-BCC66C8E9BB5}"/>
            </c:ext>
          </c:extLst>
        </c:ser>
        <c:ser>
          <c:idx val="11"/>
          <c:order val="11"/>
          <c:tx>
            <c:strRef>
              <c:f>'TYT DENEME NET '!$N$1</c:f>
              <c:strCache>
                <c:ptCount val="1"/>
                <c:pt idx="0">
                  <c:v>DOĞRU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'!$N$2:$N$24</c:f>
              <c:numCache>
                <c:formatCode>General</c:formatCode>
                <c:ptCount val="23"/>
                <c:pt idx="0">
                  <c:v>38</c:v>
                </c:pt>
                <c:pt idx="1">
                  <c:v>25</c:v>
                </c:pt>
                <c:pt idx="2">
                  <c:v>44</c:v>
                </c:pt>
                <c:pt idx="3">
                  <c:v>28</c:v>
                </c:pt>
                <c:pt idx="4">
                  <c:v>48</c:v>
                </c:pt>
                <c:pt idx="5">
                  <c:v>23</c:v>
                </c:pt>
                <c:pt idx="6">
                  <c:v>28</c:v>
                </c:pt>
                <c:pt idx="7">
                  <c:v>51</c:v>
                </c:pt>
                <c:pt idx="8">
                  <c:v>24</c:v>
                </c:pt>
                <c:pt idx="9">
                  <c:v>41</c:v>
                </c:pt>
                <c:pt idx="10">
                  <c:v>21</c:v>
                </c:pt>
                <c:pt idx="11">
                  <c:v>55</c:v>
                </c:pt>
                <c:pt idx="12">
                  <c:v>23</c:v>
                </c:pt>
                <c:pt idx="13">
                  <c:v>32</c:v>
                </c:pt>
                <c:pt idx="14">
                  <c:v>42</c:v>
                </c:pt>
                <c:pt idx="15">
                  <c:v>33</c:v>
                </c:pt>
                <c:pt idx="16">
                  <c:v>46</c:v>
                </c:pt>
                <c:pt idx="17">
                  <c:v>22</c:v>
                </c:pt>
                <c:pt idx="18">
                  <c:v>40</c:v>
                </c:pt>
                <c:pt idx="19">
                  <c:v>27</c:v>
                </c:pt>
                <c:pt idx="20">
                  <c:v>52</c:v>
                </c:pt>
                <c:pt idx="21">
                  <c:v>24</c:v>
                </c:pt>
                <c:pt idx="22">
                  <c:v>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B6-413A-A1DA-BCC66C8E9BB5}"/>
            </c:ext>
          </c:extLst>
        </c:ser>
        <c:ser>
          <c:idx val="12"/>
          <c:order val="12"/>
          <c:tx>
            <c:strRef>
              <c:f>'TYT DENEME NET '!$O$1</c:f>
              <c:strCache>
                <c:ptCount val="1"/>
                <c:pt idx="0">
                  <c:v>YANLIŞ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'!$O$2:$O$24</c:f>
              <c:numCache>
                <c:formatCode>General</c:formatCode>
                <c:ptCount val="23"/>
                <c:pt idx="0">
                  <c:v>18</c:v>
                </c:pt>
                <c:pt idx="1">
                  <c:v>53</c:v>
                </c:pt>
                <c:pt idx="2">
                  <c:v>35</c:v>
                </c:pt>
                <c:pt idx="3">
                  <c:v>28</c:v>
                </c:pt>
                <c:pt idx="4">
                  <c:v>29</c:v>
                </c:pt>
                <c:pt idx="5">
                  <c:v>17</c:v>
                </c:pt>
                <c:pt idx="6">
                  <c:v>59</c:v>
                </c:pt>
                <c:pt idx="7">
                  <c:v>31</c:v>
                </c:pt>
                <c:pt idx="8">
                  <c:v>19</c:v>
                </c:pt>
                <c:pt idx="9">
                  <c:v>29</c:v>
                </c:pt>
                <c:pt idx="10">
                  <c:v>38</c:v>
                </c:pt>
                <c:pt idx="11">
                  <c:v>29</c:v>
                </c:pt>
                <c:pt idx="12">
                  <c:v>13</c:v>
                </c:pt>
                <c:pt idx="13">
                  <c:v>28</c:v>
                </c:pt>
                <c:pt idx="14">
                  <c:v>14</c:v>
                </c:pt>
                <c:pt idx="15">
                  <c:v>48</c:v>
                </c:pt>
                <c:pt idx="16">
                  <c:v>46</c:v>
                </c:pt>
                <c:pt idx="17">
                  <c:v>28</c:v>
                </c:pt>
                <c:pt idx="18">
                  <c:v>33</c:v>
                </c:pt>
                <c:pt idx="19">
                  <c:v>23</c:v>
                </c:pt>
                <c:pt idx="20">
                  <c:v>38</c:v>
                </c:pt>
                <c:pt idx="21">
                  <c:v>31</c:v>
                </c:pt>
                <c:pt idx="22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4B6-413A-A1DA-BCC66C8E9BB5}"/>
            </c:ext>
          </c:extLst>
        </c:ser>
        <c:ser>
          <c:idx val="13"/>
          <c:order val="13"/>
          <c:tx>
            <c:strRef>
              <c:f>'TYT DENEME NET '!$P$1</c:f>
              <c:strCache>
                <c:ptCount val="1"/>
                <c:pt idx="0">
                  <c:v>TOPLAM NET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'!$P$2:$P$24</c:f>
              <c:numCache>
                <c:formatCode>General</c:formatCode>
                <c:ptCount val="23"/>
                <c:pt idx="0">
                  <c:v>33.5</c:v>
                </c:pt>
                <c:pt idx="1">
                  <c:v>11.75</c:v>
                </c:pt>
                <c:pt idx="2">
                  <c:v>35.25</c:v>
                </c:pt>
                <c:pt idx="3">
                  <c:v>21</c:v>
                </c:pt>
                <c:pt idx="4">
                  <c:v>40.75</c:v>
                </c:pt>
                <c:pt idx="5">
                  <c:v>18.75</c:v>
                </c:pt>
                <c:pt idx="6">
                  <c:v>13.25</c:v>
                </c:pt>
                <c:pt idx="7">
                  <c:v>43.25</c:v>
                </c:pt>
                <c:pt idx="8">
                  <c:v>19.25</c:v>
                </c:pt>
                <c:pt idx="9">
                  <c:v>33.75</c:v>
                </c:pt>
                <c:pt idx="10">
                  <c:v>11.5</c:v>
                </c:pt>
                <c:pt idx="11">
                  <c:v>47.25</c:v>
                </c:pt>
                <c:pt idx="12">
                  <c:v>17.25</c:v>
                </c:pt>
                <c:pt idx="13">
                  <c:v>19.25</c:v>
                </c:pt>
                <c:pt idx="14">
                  <c:v>38.5</c:v>
                </c:pt>
                <c:pt idx="15">
                  <c:v>21</c:v>
                </c:pt>
                <c:pt idx="16">
                  <c:v>34.5</c:v>
                </c:pt>
                <c:pt idx="17">
                  <c:v>15</c:v>
                </c:pt>
                <c:pt idx="18">
                  <c:v>31.75</c:v>
                </c:pt>
                <c:pt idx="19">
                  <c:v>21.25</c:v>
                </c:pt>
                <c:pt idx="20">
                  <c:v>42.5</c:v>
                </c:pt>
                <c:pt idx="21">
                  <c:v>16.25</c:v>
                </c:pt>
                <c:pt idx="2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6-413A-A1DA-BCC66C8E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412944"/>
        <c:axId val="1571413776"/>
        <c:extLst/>
      </c:barChart>
      <c:catAx>
        <c:axId val="1571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3776"/>
        <c:crosses val="autoZero"/>
        <c:auto val="1"/>
        <c:lblAlgn val="ctr"/>
        <c:lblOffset val="100"/>
        <c:noMultiLvlLbl val="0"/>
      </c:catAx>
      <c:valAx>
        <c:axId val="1571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A5252-8274-44D6-A502-FF59D85A189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08914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CA5E3D-0128-41E9-8627-214C1F91C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 filterMode="1">
    <tabColor rgb="FF00B050"/>
  </sheetPr>
  <dimension ref="A1:P140"/>
  <sheetViews>
    <sheetView topLeftCell="B1" zoomScale="96" zoomScaleNormal="96" workbookViewId="0">
      <pane ySplit="1" topLeftCell="A2" activePane="bottomLeft" state="frozen"/>
      <selection pane="bottomLeft" activeCell="U80" sqref="U80"/>
    </sheetView>
  </sheetViews>
  <sheetFormatPr defaultColWidth="8.88671875" defaultRowHeight="14.4" x14ac:dyDescent="0.3"/>
  <cols>
    <col min="1" max="1" width="10.88671875" style="6" customWidth="1"/>
    <col min="2" max="2" width="10.109375" style="7" customWidth="1"/>
    <col min="3" max="3" width="7.6640625" style="13" customWidth="1"/>
    <col min="4" max="4" width="14.33203125" style="7" customWidth="1"/>
    <col min="5" max="5" width="11.6640625" style="22" customWidth="1"/>
    <col min="6" max="15" width="11" style="6" customWidth="1"/>
    <col min="16" max="16" width="13.33203125" style="13" customWidth="1"/>
    <col min="17" max="16384" width="8.88671875" style="6"/>
  </cols>
  <sheetData>
    <row r="1" spans="1:16" s="7" customFormat="1" ht="59.4" customHeight="1" x14ac:dyDescent="0.3">
      <c r="A1" s="35" t="s">
        <v>38</v>
      </c>
      <c r="B1" s="17" t="s">
        <v>11</v>
      </c>
      <c r="C1" s="17" t="s">
        <v>12</v>
      </c>
      <c r="D1" s="31" t="s">
        <v>44</v>
      </c>
      <c r="E1" s="18" t="s">
        <v>20</v>
      </c>
      <c r="F1" s="17" t="s">
        <v>13</v>
      </c>
      <c r="G1" s="17" t="s">
        <v>14</v>
      </c>
      <c r="H1" s="17" t="s">
        <v>1</v>
      </c>
      <c r="I1" s="17" t="s">
        <v>4</v>
      </c>
      <c r="J1" s="17" t="s">
        <v>0</v>
      </c>
      <c r="K1" s="17" t="s">
        <v>2</v>
      </c>
      <c r="L1" s="17" t="s">
        <v>3</v>
      </c>
      <c r="M1" s="17" t="s">
        <v>5</v>
      </c>
      <c r="N1" s="17" t="s">
        <v>6</v>
      </c>
      <c r="O1" s="17" t="s">
        <v>7</v>
      </c>
      <c r="P1" s="19" t="s">
        <v>15</v>
      </c>
    </row>
    <row r="2" spans="1:16" x14ac:dyDescent="0.3">
      <c r="A2" s="36">
        <v>45550</v>
      </c>
      <c r="B2" s="38" t="s">
        <v>31</v>
      </c>
      <c r="C2" s="38">
        <v>3</v>
      </c>
      <c r="D2" s="40" t="s">
        <v>40</v>
      </c>
      <c r="E2" s="39" t="s">
        <v>21</v>
      </c>
      <c r="F2" s="41">
        <v>40</v>
      </c>
      <c r="G2" s="41">
        <v>25</v>
      </c>
      <c r="H2" s="41">
        <v>156</v>
      </c>
      <c r="I2" s="41">
        <v>80</v>
      </c>
      <c r="J2" s="41">
        <v>0</v>
      </c>
      <c r="K2" s="41">
        <v>300</v>
      </c>
      <c r="L2" s="41">
        <v>0</v>
      </c>
      <c r="M2" s="41">
        <v>0</v>
      </c>
      <c r="N2" s="41">
        <v>0</v>
      </c>
      <c r="O2" s="41">
        <v>0</v>
      </c>
      <c r="P2" s="41">
        <f>SUM(F2:O2)</f>
        <v>601</v>
      </c>
    </row>
    <row r="3" spans="1:16" hidden="1" x14ac:dyDescent="0.3">
      <c r="A3" s="36">
        <v>45550</v>
      </c>
      <c r="B3" s="38" t="s">
        <v>31</v>
      </c>
      <c r="C3" s="38">
        <v>3</v>
      </c>
      <c r="D3" s="40" t="s">
        <v>34</v>
      </c>
      <c r="E3" s="39" t="s">
        <v>22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  <c r="P3" s="41">
        <f t="shared" ref="P3:P29" si="0">SUM(F3:O3)</f>
        <v>0</v>
      </c>
    </row>
    <row r="4" spans="1:16" hidden="1" x14ac:dyDescent="0.3">
      <c r="A4" s="36">
        <v>45550</v>
      </c>
      <c r="B4" s="38" t="s">
        <v>31</v>
      </c>
      <c r="C4" s="38">
        <v>3</v>
      </c>
      <c r="D4" s="40" t="s">
        <v>34</v>
      </c>
      <c r="E4" s="39" t="s">
        <v>23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  <c r="P4" s="41">
        <f t="shared" si="0"/>
        <v>0</v>
      </c>
    </row>
    <row r="5" spans="1:16" hidden="1" x14ac:dyDescent="0.3">
      <c r="A5" s="36">
        <v>45550</v>
      </c>
      <c r="B5" s="38" t="s">
        <v>31</v>
      </c>
      <c r="C5" s="38">
        <v>3</v>
      </c>
      <c r="D5" s="40" t="s">
        <v>34</v>
      </c>
      <c r="E5" s="39" t="s">
        <v>25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f t="shared" si="0"/>
        <v>0</v>
      </c>
    </row>
    <row r="6" spans="1:16" hidden="1" x14ac:dyDescent="0.3">
      <c r="A6" s="36">
        <v>45550</v>
      </c>
      <c r="B6" s="38" t="s">
        <v>31</v>
      </c>
      <c r="C6" s="38">
        <v>3</v>
      </c>
      <c r="D6" s="40" t="s">
        <v>34</v>
      </c>
      <c r="E6" s="39" t="s">
        <v>26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f t="shared" si="0"/>
        <v>0</v>
      </c>
    </row>
    <row r="7" spans="1:16" hidden="1" x14ac:dyDescent="0.3">
      <c r="A7" s="36">
        <v>45550</v>
      </c>
      <c r="B7" s="38" t="s">
        <v>31</v>
      </c>
      <c r="C7" s="38">
        <v>3</v>
      </c>
      <c r="D7" s="40" t="s">
        <v>34</v>
      </c>
      <c r="E7" s="39" t="s">
        <v>27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f t="shared" si="0"/>
        <v>0</v>
      </c>
    </row>
    <row r="8" spans="1:16" hidden="1" x14ac:dyDescent="0.3">
      <c r="A8" s="36">
        <v>45550</v>
      </c>
      <c r="B8" s="38" t="s">
        <v>31</v>
      </c>
      <c r="C8" s="38">
        <v>3</v>
      </c>
      <c r="D8" s="40" t="s">
        <v>40</v>
      </c>
      <c r="E8" s="39" t="s">
        <v>28</v>
      </c>
      <c r="F8" s="41">
        <v>120</v>
      </c>
      <c r="G8" s="41">
        <v>0</v>
      </c>
      <c r="H8" s="41">
        <v>60</v>
      </c>
      <c r="I8" s="41">
        <v>0</v>
      </c>
      <c r="J8" s="41">
        <v>0</v>
      </c>
      <c r="K8" s="41">
        <v>0</v>
      </c>
      <c r="L8" s="41">
        <v>40</v>
      </c>
      <c r="M8" s="41">
        <v>0</v>
      </c>
      <c r="N8" s="41">
        <v>0</v>
      </c>
      <c r="O8" s="41">
        <v>0</v>
      </c>
      <c r="P8" s="41">
        <f t="shared" si="0"/>
        <v>220</v>
      </c>
    </row>
    <row r="9" spans="1:16" hidden="1" x14ac:dyDescent="0.3">
      <c r="A9" s="36">
        <v>45550</v>
      </c>
      <c r="B9" s="38" t="s">
        <v>31</v>
      </c>
      <c r="C9" s="38">
        <v>3</v>
      </c>
      <c r="D9" s="40" t="s">
        <v>34</v>
      </c>
      <c r="E9" s="42" t="s">
        <v>29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f>SUBTOTAL(9,P140)</f>
        <v>0</v>
      </c>
    </row>
    <row r="10" spans="1:16" hidden="1" x14ac:dyDescent="0.3">
      <c r="A10" s="36">
        <v>45550</v>
      </c>
      <c r="B10" s="38" t="s">
        <v>31</v>
      </c>
      <c r="C10" s="38">
        <v>3</v>
      </c>
      <c r="D10" s="40" t="s">
        <v>40</v>
      </c>
      <c r="E10" s="42" t="s">
        <v>30</v>
      </c>
      <c r="F10" s="41">
        <v>24</v>
      </c>
      <c r="G10" s="41">
        <v>48</v>
      </c>
      <c r="H10" s="41">
        <v>46</v>
      </c>
      <c r="I10" s="41">
        <v>0</v>
      </c>
      <c r="J10" s="41">
        <v>102</v>
      </c>
      <c r="K10" s="41">
        <v>90</v>
      </c>
      <c r="L10" s="41">
        <v>55</v>
      </c>
      <c r="M10" s="41">
        <v>0</v>
      </c>
      <c r="N10" s="41">
        <v>0</v>
      </c>
      <c r="O10" s="41">
        <v>0</v>
      </c>
      <c r="P10" s="41">
        <f t="shared" si="0"/>
        <v>365</v>
      </c>
    </row>
    <row r="11" spans="1:16" x14ac:dyDescent="0.3">
      <c r="A11" s="33">
        <v>111300</v>
      </c>
      <c r="B11" s="16" t="s">
        <v>31</v>
      </c>
      <c r="C11" s="16">
        <v>4</v>
      </c>
      <c r="D11" s="15" t="s">
        <v>40</v>
      </c>
      <c r="E11" s="11" t="s">
        <v>21</v>
      </c>
      <c r="F11" s="10">
        <v>85</v>
      </c>
      <c r="G11" s="10">
        <v>0</v>
      </c>
      <c r="H11" s="10">
        <v>155</v>
      </c>
      <c r="I11" s="10">
        <v>120</v>
      </c>
      <c r="J11" s="10">
        <v>0</v>
      </c>
      <c r="K11" s="10">
        <v>230</v>
      </c>
      <c r="L11" s="10">
        <v>0</v>
      </c>
      <c r="M11" s="10">
        <v>0</v>
      </c>
      <c r="N11" s="10">
        <v>0</v>
      </c>
      <c r="O11" s="10">
        <v>0</v>
      </c>
      <c r="P11" s="10">
        <f t="shared" si="0"/>
        <v>590</v>
      </c>
    </row>
    <row r="12" spans="1:16" hidden="1" x14ac:dyDescent="0.3">
      <c r="A12" s="33">
        <v>111300</v>
      </c>
      <c r="B12" s="16" t="s">
        <v>31</v>
      </c>
      <c r="C12" s="16">
        <v>4</v>
      </c>
      <c r="D12" s="15" t="s">
        <v>40</v>
      </c>
      <c r="E12" s="11" t="s">
        <v>22</v>
      </c>
      <c r="F12" s="10">
        <v>320</v>
      </c>
      <c r="G12" s="10">
        <v>320</v>
      </c>
      <c r="H12" s="10">
        <v>320</v>
      </c>
      <c r="I12" s="10">
        <v>320</v>
      </c>
      <c r="J12" s="10">
        <v>320</v>
      </c>
      <c r="K12" s="10">
        <v>320</v>
      </c>
      <c r="L12" s="10">
        <v>320</v>
      </c>
      <c r="M12" s="10">
        <v>0</v>
      </c>
      <c r="N12" s="10">
        <v>0</v>
      </c>
      <c r="O12" s="10">
        <v>0</v>
      </c>
      <c r="P12" s="10">
        <f t="shared" si="0"/>
        <v>2240</v>
      </c>
    </row>
    <row r="13" spans="1:16" hidden="1" x14ac:dyDescent="0.3">
      <c r="A13" s="33">
        <v>111300</v>
      </c>
      <c r="B13" s="16" t="s">
        <v>31</v>
      </c>
      <c r="C13" s="16">
        <v>4</v>
      </c>
      <c r="D13" s="15" t="s">
        <v>40</v>
      </c>
      <c r="E13" s="11" t="s">
        <v>23</v>
      </c>
      <c r="F13" s="10">
        <v>248</v>
      </c>
      <c r="G13" s="10">
        <v>73</v>
      </c>
      <c r="H13" s="10">
        <v>149</v>
      </c>
      <c r="I13" s="10">
        <v>287</v>
      </c>
      <c r="J13" s="10">
        <v>64</v>
      </c>
      <c r="K13" s="10">
        <v>372</v>
      </c>
      <c r="L13" s="10">
        <v>289</v>
      </c>
      <c r="M13" s="10">
        <v>0</v>
      </c>
      <c r="N13" s="10">
        <v>0</v>
      </c>
      <c r="O13" s="10">
        <v>0</v>
      </c>
      <c r="P13" s="10">
        <f t="shared" si="0"/>
        <v>1482</v>
      </c>
    </row>
    <row r="14" spans="1:16" hidden="1" x14ac:dyDescent="0.3">
      <c r="A14" s="33">
        <v>111300</v>
      </c>
      <c r="B14" s="16" t="s">
        <v>31</v>
      </c>
      <c r="C14" s="16">
        <v>4</v>
      </c>
      <c r="D14" s="15" t="s">
        <v>40</v>
      </c>
      <c r="E14" s="11" t="s">
        <v>25</v>
      </c>
      <c r="F14" s="10">
        <v>204</v>
      </c>
      <c r="G14" s="10">
        <v>26</v>
      </c>
      <c r="H14" s="10">
        <v>254</v>
      </c>
      <c r="I14" s="10">
        <v>193</v>
      </c>
      <c r="J14" s="14">
        <v>217</v>
      </c>
      <c r="K14" s="10">
        <v>205</v>
      </c>
      <c r="L14" s="10">
        <v>129</v>
      </c>
      <c r="M14" s="10">
        <v>0</v>
      </c>
      <c r="N14" s="10">
        <v>0</v>
      </c>
      <c r="O14" s="10">
        <v>0</v>
      </c>
      <c r="P14" s="10">
        <f t="shared" si="0"/>
        <v>1228</v>
      </c>
    </row>
    <row r="15" spans="1:16" hidden="1" x14ac:dyDescent="0.3">
      <c r="A15" s="33">
        <v>111300</v>
      </c>
      <c r="B15" s="16" t="s">
        <v>31</v>
      </c>
      <c r="C15" s="16">
        <v>4</v>
      </c>
      <c r="D15" s="15" t="s">
        <v>43</v>
      </c>
      <c r="E15" s="11" t="s">
        <v>26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f t="shared" si="0"/>
        <v>0</v>
      </c>
    </row>
    <row r="16" spans="1:16" hidden="1" x14ac:dyDescent="0.3">
      <c r="A16" s="33">
        <v>111300</v>
      </c>
      <c r="B16" s="16" t="s">
        <v>31</v>
      </c>
      <c r="C16" s="16">
        <v>4</v>
      </c>
      <c r="D16" s="15" t="s">
        <v>40</v>
      </c>
      <c r="E16" s="11" t="s">
        <v>27</v>
      </c>
      <c r="F16" s="10">
        <v>296</v>
      </c>
      <c r="G16" s="10">
        <v>0</v>
      </c>
      <c r="H16" s="10">
        <v>259</v>
      </c>
      <c r="I16" s="10">
        <v>284</v>
      </c>
      <c r="J16" s="10">
        <v>334</v>
      </c>
      <c r="K16" s="10">
        <v>265</v>
      </c>
      <c r="L16" s="10">
        <v>226</v>
      </c>
      <c r="M16" s="10">
        <v>0</v>
      </c>
      <c r="N16" s="10">
        <v>0</v>
      </c>
      <c r="O16" s="10">
        <v>0</v>
      </c>
      <c r="P16" s="10">
        <f t="shared" si="0"/>
        <v>1664</v>
      </c>
    </row>
    <row r="17" spans="1:16" hidden="1" x14ac:dyDescent="0.3">
      <c r="A17" s="33">
        <v>111300</v>
      </c>
      <c r="B17" s="16" t="s">
        <v>31</v>
      </c>
      <c r="C17" s="16">
        <v>4</v>
      </c>
      <c r="D17" s="15" t="s">
        <v>43</v>
      </c>
      <c r="E17" s="11" t="s">
        <v>28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f t="shared" si="0"/>
        <v>0</v>
      </c>
    </row>
    <row r="18" spans="1:16" hidden="1" x14ac:dyDescent="0.3">
      <c r="A18" s="33">
        <v>111300</v>
      </c>
      <c r="B18" s="16" t="s">
        <v>31</v>
      </c>
      <c r="C18" s="16">
        <v>4</v>
      </c>
      <c r="D18" s="15" t="s">
        <v>35</v>
      </c>
      <c r="E18" s="12" t="s">
        <v>29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f t="shared" si="0"/>
        <v>0</v>
      </c>
    </row>
    <row r="19" spans="1:16" hidden="1" x14ac:dyDescent="0.3">
      <c r="A19" s="33">
        <v>111300</v>
      </c>
      <c r="B19" s="16" t="s">
        <v>31</v>
      </c>
      <c r="C19" s="16">
        <v>4</v>
      </c>
      <c r="D19" s="15" t="s">
        <v>43</v>
      </c>
      <c r="E19" s="12" t="s">
        <v>30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f t="shared" si="0"/>
        <v>0</v>
      </c>
    </row>
    <row r="20" spans="1:16" ht="15.6" customHeight="1" x14ac:dyDescent="0.3">
      <c r="A20" s="34">
        <v>45566</v>
      </c>
      <c r="B20" s="23" t="s">
        <v>32</v>
      </c>
      <c r="C20" s="24">
        <v>1</v>
      </c>
      <c r="D20" s="30" t="s">
        <v>40</v>
      </c>
      <c r="E20" s="25" t="s">
        <v>21</v>
      </c>
      <c r="F20" s="27">
        <v>213</v>
      </c>
      <c r="G20" s="28">
        <v>30</v>
      </c>
      <c r="H20" s="28">
        <v>0</v>
      </c>
      <c r="I20" s="28">
        <v>40</v>
      </c>
      <c r="J20" s="28">
        <v>192</v>
      </c>
      <c r="K20" s="28">
        <v>281</v>
      </c>
      <c r="L20" s="28">
        <v>20</v>
      </c>
      <c r="M20" s="28">
        <v>0</v>
      </c>
      <c r="N20" s="28">
        <v>0</v>
      </c>
      <c r="O20" s="28">
        <v>0</v>
      </c>
      <c r="P20" s="27">
        <f t="shared" si="0"/>
        <v>776</v>
      </c>
    </row>
    <row r="21" spans="1:16" ht="15.6" hidden="1" customHeight="1" x14ac:dyDescent="0.3">
      <c r="A21" s="34">
        <v>45566</v>
      </c>
      <c r="B21" s="23" t="s">
        <v>32</v>
      </c>
      <c r="C21" s="24">
        <v>1</v>
      </c>
      <c r="D21" s="30" t="s">
        <v>40</v>
      </c>
      <c r="E21" s="25" t="s">
        <v>22</v>
      </c>
      <c r="F21" s="27">
        <v>375</v>
      </c>
      <c r="G21" s="28">
        <v>100</v>
      </c>
      <c r="H21" s="28">
        <v>220</v>
      </c>
      <c r="I21" s="28">
        <v>220</v>
      </c>
      <c r="J21" s="28">
        <v>250</v>
      </c>
      <c r="K21" s="28">
        <v>200</v>
      </c>
      <c r="L21" s="28">
        <v>195</v>
      </c>
      <c r="M21" s="28">
        <v>0</v>
      </c>
      <c r="N21" s="28">
        <v>0</v>
      </c>
      <c r="O21" s="28">
        <v>0</v>
      </c>
      <c r="P21" s="27">
        <f t="shared" si="0"/>
        <v>1560</v>
      </c>
    </row>
    <row r="22" spans="1:16" ht="15.6" hidden="1" customHeight="1" x14ac:dyDescent="0.3">
      <c r="A22" s="34">
        <v>45566</v>
      </c>
      <c r="B22" s="23" t="s">
        <v>32</v>
      </c>
      <c r="C22" s="24">
        <v>1</v>
      </c>
      <c r="D22" s="63" t="s">
        <v>35</v>
      </c>
      <c r="E22" s="62" t="s">
        <v>23</v>
      </c>
      <c r="F22" s="61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1">
        <f t="shared" si="0"/>
        <v>0</v>
      </c>
    </row>
    <row r="23" spans="1:16" ht="15.6" hidden="1" customHeight="1" x14ac:dyDescent="0.3">
      <c r="A23" s="34">
        <v>45566</v>
      </c>
      <c r="B23" s="23" t="s">
        <v>32</v>
      </c>
      <c r="C23" s="24">
        <v>1</v>
      </c>
      <c r="D23" s="65" t="s">
        <v>39</v>
      </c>
      <c r="E23" s="62" t="s">
        <v>24</v>
      </c>
      <c r="F23" s="61">
        <v>0</v>
      </c>
      <c r="G23" s="64">
        <v>0</v>
      </c>
      <c r="H23" s="64">
        <v>0</v>
      </c>
      <c r="I23" s="64">
        <v>0</v>
      </c>
      <c r="J23" s="64">
        <v>0</v>
      </c>
      <c r="K23" s="64">
        <v>0</v>
      </c>
      <c r="L23" s="64">
        <v>0</v>
      </c>
      <c r="M23" s="64">
        <v>0</v>
      </c>
      <c r="N23" s="64">
        <v>0</v>
      </c>
      <c r="O23" s="64">
        <v>0</v>
      </c>
      <c r="P23" s="61">
        <f t="shared" si="0"/>
        <v>0</v>
      </c>
    </row>
    <row r="24" spans="1:16" ht="15.6" hidden="1" customHeight="1" x14ac:dyDescent="0.3">
      <c r="A24" s="34">
        <v>45566</v>
      </c>
      <c r="B24" s="23" t="s">
        <v>32</v>
      </c>
      <c r="C24" s="24">
        <v>1</v>
      </c>
      <c r="D24" s="30" t="s">
        <v>42</v>
      </c>
      <c r="E24" s="25" t="s">
        <v>25</v>
      </c>
      <c r="F24" s="27">
        <v>210</v>
      </c>
      <c r="G24" s="28">
        <v>76</v>
      </c>
      <c r="H24" s="28">
        <v>141</v>
      </c>
      <c r="I24" s="28">
        <v>177</v>
      </c>
      <c r="J24" s="28">
        <v>206</v>
      </c>
      <c r="K24" s="28">
        <v>165</v>
      </c>
      <c r="L24" s="28">
        <v>139</v>
      </c>
      <c r="M24" s="28">
        <v>0</v>
      </c>
      <c r="N24" s="28">
        <v>0</v>
      </c>
      <c r="O24" s="28">
        <v>0</v>
      </c>
      <c r="P24" s="27">
        <f t="shared" si="0"/>
        <v>1114</v>
      </c>
    </row>
    <row r="25" spans="1:16" ht="15.6" hidden="1" customHeight="1" x14ac:dyDescent="0.3">
      <c r="A25" s="34">
        <v>45566</v>
      </c>
      <c r="B25" s="23" t="s">
        <v>32</v>
      </c>
      <c r="C25" s="24">
        <v>1</v>
      </c>
      <c r="D25" s="30" t="s">
        <v>40</v>
      </c>
      <c r="E25" s="25" t="s">
        <v>26</v>
      </c>
      <c r="F25" s="27">
        <v>8</v>
      </c>
      <c r="G25" s="27">
        <v>0</v>
      </c>
      <c r="H25" s="27">
        <v>23</v>
      </c>
      <c r="I25" s="27">
        <v>0</v>
      </c>
      <c r="J25" s="27">
        <v>83</v>
      </c>
      <c r="K25" s="27">
        <v>170</v>
      </c>
      <c r="L25" s="27">
        <v>13</v>
      </c>
      <c r="M25" s="27">
        <v>0</v>
      </c>
      <c r="N25" s="27">
        <v>0</v>
      </c>
      <c r="O25" s="27">
        <v>0</v>
      </c>
      <c r="P25" s="27">
        <f t="shared" si="0"/>
        <v>297</v>
      </c>
    </row>
    <row r="26" spans="1:16" ht="15.6" hidden="1" customHeight="1" x14ac:dyDescent="0.3">
      <c r="A26" s="34">
        <v>45566</v>
      </c>
      <c r="B26" s="23" t="s">
        <v>32</v>
      </c>
      <c r="C26" s="24">
        <v>1</v>
      </c>
      <c r="D26" s="27" t="s">
        <v>48</v>
      </c>
      <c r="E26" s="25" t="s">
        <v>27</v>
      </c>
      <c r="F26" s="27">
        <v>205</v>
      </c>
      <c r="G26" s="27">
        <v>141</v>
      </c>
      <c r="H26" s="27">
        <v>156</v>
      </c>
      <c r="I26" s="27">
        <v>291</v>
      </c>
      <c r="J26" s="27">
        <v>235</v>
      </c>
      <c r="K26" s="27">
        <v>211</v>
      </c>
      <c r="L26" s="27">
        <v>157</v>
      </c>
      <c r="M26" s="27">
        <v>0</v>
      </c>
      <c r="N26" s="27">
        <v>0</v>
      </c>
      <c r="O26" s="27">
        <v>0</v>
      </c>
      <c r="P26" s="27">
        <f t="shared" si="0"/>
        <v>1396</v>
      </c>
    </row>
    <row r="27" spans="1:16" ht="15.6" hidden="1" customHeight="1" x14ac:dyDescent="0.3">
      <c r="A27" s="34">
        <v>45566</v>
      </c>
      <c r="B27" s="23" t="s">
        <v>32</v>
      </c>
      <c r="C27" s="24">
        <v>1</v>
      </c>
      <c r="D27" s="63" t="s">
        <v>41</v>
      </c>
      <c r="E27" s="62" t="s">
        <v>28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1">
        <v>0</v>
      </c>
      <c r="N27" s="61">
        <v>0</v>
      </c>
      <c r="O27" s="61">
        <v>0</v>
      </c>
      <c r="P27" s="61">
        <f t="shared" si="0"/>
        <v>0</v>
      </c>
    </row>
    <row r="28" spans="1:16" ht="15.6" hidden="1" customHeight="1" x14ac:dyDescent="0.3">
      <c r="A28" s="34">
        <v>45566</v>
      </c>
      <c r="B28" s="23" t="s">
        <v>32</v>
      </c>
      <c r="C28" s="24">
        <v>1</v>
      </c>
      <c r="D28" s="30" t="s">
        <v>46</v>
      </c>
      <c r="E28" s="29" t="s">
        <v>29</v>
      </c>
      <c r="F28" s="27">
        <v>145</v>
      </c>
      <c r="G28" s="27">
        <v>0</v>
      </c>
      <c r="H28" s="27">
        <v>104</v>
      </c>
      <c r="I28" s="27">
        <v>232</v>
      </c>
      <c r="J28" s="27">
        <v>107</v>
      </c>
      <c r="K28" s="27">
        <v>124</v>
      </c>
      <c r="L28" s="27">
        <v>76</v>
      </c>
      <c r="M28" s="27">
        <v>0</v>
      </c>
      <c r="N28" s="27">
        <v>0</v>
      </c>
      <c r="O28" s="27">
        <v>0</v>
      </c>
      <c r="P28" s="27">
        <f t="shared" si="0"/>
        <v>788</v>
      </c>
    </row>
    <row r="29" spans="1:16" ht="15.6" hidden="1" customHeight="1" x14ac:dyDescent="0.3">
      <c r="A29" s="34">
        <v>45566</v>
      </c>
      <c r="B29" s="23" t="s">
        <v>32</v>
      </c>
      <c r="C29" s="24">
        <v>1</v>
      </c>
      <c r="D29" s="30" t="s">
        <v>40</v>
      </c>
      <c r="E29" s="29" t="s">
        <v>30</v>
      </c>
      <c r="F29" s="27">
        <v>67</v>
      </c>
      <c r="G29" s="27">
        <v>78</v>
      </c>
      <c r="H29" s="27">
        <v>79</v>
      </c>
      <c r="I29" s="27">
        <v>25</v>
      </c>
      <c r="J29" s="27">
        <v>97</v>
      </c>
      <c r="K29" s="27">
        <v>68</v>
      </c>
      <c r="L29" s="27">
        <v>127</v>
      </c>
      <c r="M29" s="27">
        <v>0</v>
      </c>
      <c r="N29" s="27">
        <v>0</v>
      </c>
      <c r="O29" s="27">
        <v>0</v>
      </c>
      <c r="P29" s="27">
        <f t="shared" si="0"/>
        <v>541</v>
      </c>
    </row>
    <row r="30" spans="1:16" ht="15.6" customHeight="1" x14ac:dyDescent="0.3">
      <c r="A30" s="36">
        <v>45573</v>
      </c>
      <c r="B30" s="37" t="s">
        <v>32</v>
      </c>
      <c r="C30" s="38">
        <v>2</v>
      </c>
      <c r="D30" s="40" t="s">
        <v>40</v>
      </c>
      <c r="E30" s="39" t="s">
        <v>21</v>
      </c>
      <c r="F30" s="41">
        <v>179</v>
      </c>
      <c r="G30" s="41">
        <v>0</v>
      </c>
      <c r="H30" s="41">
        <v>0</v>
      </c>
      <c r="I30" s="41">
        <v>50</v>
      </c>
      <c r="J30" s="41">
        <v>100</v>
      </c>
      <c r="K30" s="41">
        <v>0</v>
      </c>
      <c r="L30" s="41">
        <v>130</v>
      </c>
      <c r="M30" s="41">
        <v>0</v>
      </c>
      <c r="N30" s="41">
        <v>0</v>
      </c>
      <c r="O30" s="41">
        <v>0</v>
      </c>
      <c r="P30" s="41">
        <f t="shared" ref="P30:P66" si="1">SUM(F30:O30)</f>
        <v>459</v>
      </c>
    </row>
    <row r="31" spans="1:16" ht="15.6" hidden="1" customHeight="1" x14ac:dyDescent="0.3">
      <c r="A31" s="36">
        <v>45573</v>
      </c>
      <c r="B31" s="37" t="s">
        <v>32</v>
      </c>
      <c r="C31" s="38">
        <v>2</v>
      </c>
      <c r="D31" s="40" t="s">
        <v>40</v>
      </c>
      <c r="E31" s="39" t="s">
        <v>22</v>
      </c>
      <c r="F31" s="41">
        <v>180</v>
      </c>
      <c r="G31" s="41">
        <v>80</v>
      </c>
      <c r="H31" s="41">
        <v>0</v>
      </c>
      <c r="I31" s="41">
        <v>170</v>
      </c>
      <c r="J31" s="41">
        <v>250</v>
      </c>
      <c r="K31" s="41">
        <v>0</v>
      </c>
      <c r="L31" s="41">
        <v>20</v>
      </c>
      <c r="M31" s="41">
        <v>0</v>
      </c>
      <c r="N31" s="41">
        <v>0</v>
      </c>
      <c r="O31" s="41">
        <v>0</v>
      </c>
      <c r="P31" s="41">
        <f t="shared" si="1"/>
        <v>700</v>
      </c>
    </row>
    <row r="32" spans="1:16" ht="15.6" hidden="1" customHeight="1" x14ac:dyDescent="0.3">
      <c r="A32" s="36">
        <v>45573</v>
      </c>
      <c r="B32" s="37" t="s">
        <v>32</v>
      </c>
      <c r="C32" s="38">
        <v>2</v>
      </c>
      <c r="D32" s="40" t="s">
        <v>40</v>
      </c>
      <c r="E32" s="39" t="s">
        <v>23</v>
      </c>
      <c r="F32" s="41">
        <v>190</v>
      </c>
      <c r="G32" s="41">
        <v>190</v>
      </c>
      <c r="H32" s="41">
        <v>190</v>
      </c>
      <c r="I32" s="41">
        <v>190</v>
      </c>
      <c r="J32" s="41">
        <v>190</v>
      </c>
      <c r="K32" s="41">
        <v>190</v>
      </c>
      <c r="L32" s="41">
        <v>190</v>
      </c>
      <c r="M32" s="41">
        <v>0</v>
      </c>
      <c r="N32" s="41">
        <v>0</v>
      </c>
      <c r="O32" s="41">
        <v>0</v>
      </c>
      <c r="P32" s="41">
        <f t="shared" si="1"/>
        <v>1330</v>
      </c>
    </row>
    <row r="33" spans="1:16" ht="15.6" hidden="1" customHeight="1" x14ac:dyDescent="0.3">
      <c r="A33" s="36">
        <v>45573</v>
      </c>
      <c r="B33" s="37" t="s">
        <v>32</v>
      </c>
      <c r="C33" s="38">
        <v>2</v>
      </c>
      <c r="D33" s="63" t="s">
        <v>39</v>
      </c>
      <c r="E33" s="62" t="s">
        <v>24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f t="shared" si="1"/>
        <v>0</v>
      </c>
    </row>
    <row r="34" spans="1:16" ht="15.6" hidden="1" customHeight="1" x14ac:dyDescent="0.3">
      <c r="A34" s="36">
        <v>45573</v>
      </c>
      <c r="B34" s="37" t="s">
        <v>32</v>
      </c>
      <c r="C34" s="38">
        <v>2</v>
      </c>
      <c r="D34" s="40" t="s">
        <v>40</v>
      </c>
      <c r="E34" s="39" t="s">
        <v>25</v>
      </c>
      <c r="F34" s="41">
        <v>206</v>
      </c>
      <c r="G34" s="41">
        <v>90</v>
      </c>
      <c r="H34" s="41">
        <v>87</v>
      </c>
      <c r="I34" s="41">
        <v>188</v>
      </c>
      <c r="J34" s="41">
        <v>219</v>
      </c>
      <c r="K34" s="41">
        <v>117</v>
      </c>
      <c r="L34" s="41">
        <v>98</v>
      </c>
      <c r="M34" s="41">
        <v>0</v>
      </c>
      <c r="N34" s="41">
        <v>0</v>
      </c>
      <c r="O34" s="41">
        <v>0</v>
      </c>
      <c r="P34" s="41">
        <f t="shared" si="1"/>
        <v>1005</v>
      </c>
    </row>
    <row r="35" spans="1:16" ht="15.6" hidden="1" customHeight="1" x14ac:dyDescent="0.3">
      <c r="A35" s="36">
        <v>45573</v>
      </c>
      <c r="B35" s="37" t="s">
        <v>32</v>
      </c>
      <c r="C35" s="38">
        <v>2</v>
      </c>
      <c r="D35" s="63" t="s">
        <v>47</v>
      </c>
      <c r="E35" s="62" t="s">
        <v>26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f t="shared" si="1"/>
        <v>0</v>
      </c>
    </row>
    <row r="36" spans="1:16" ht="15.6" hidden="1" customHeight="1" x14ac:dyDescent="0.3">
      <c r="A36" s="36">
        <v>45573</v>
      </c>
      <c r="B36" s="37" t="s">
        <v>32</v>
      </c>
      <c r="C36" s="38">
        <v>2</v>
      </c>
      <c r="D36" s="40" t="s">
        <v>48</v>
      </c>
      <c r="E36" s="39" t="s">
        <v>27</v>
      </c>
      <c r="F36" s="41">
        <v>225</v>
      </c>
      <c r="G36" s="41">
        <v>106</v>
      </c>
      <c r="H36" s="41">
        <v>108</v>
      </c>
      <c r="I36" s="41">
        <v>268</v>
      </c>
      <c r="J36" s="41">
        <v>200</v>
      </c>
      <c r="K36" s="41">
        <v>115</v>
      </c>
      <c r="L36" s="41">
        <v>144</v>
      </c>
      <c r="M36" s="41">
        <v>0</v>
      </c>
      <c r="N36" s="41">
        <v>0</v>
      </c>
      <c r="O36" s="41">
        <v>0</v>
      </c>
      <c r="P36" s="41">
        <f t="shared" si="1"/>
        <v>1166</v>
      </c>
    </row>
    <row r="37" spans="1:16" ht="15.6" hidden="1" customHeight="1" x14ac:dyDescent="0.3">
      <c r="A37" s="36">
        <v>45573</v>
      </c>
      <c r="B37" s="37" t="s">
        <v>32</v>
      </c>
      <c r="C37" s="38">
        <v>2</v>
      </c>
      <c r="D37" s="40" t="s">
        <v>48</v>
      </c>
      <c r="E37" s="39" t="s">
        <v>28</v>
      </c>
      <c r="F37" s="41">
        <v>380</v>
      </c>
      <c r="G37" s="41">
        <v>100</v>
      </c>
      <c r="H37" s="41">
        <v>270</v>
      </c>
      <c r="I37" s="41">
        <v>0</v>
      </c>
      <c r="J37" s="41">
        <v>20</v>
      </c>
      <c r="K37" s="41">
        <v>120</v>
      </c>
      <c r="L37" s="41">
        <v>184</v>
      </c>
      <c r="M37" s="41">
        <v>0</v>
      </c>
      <c r="N37" s="41">
        <v>0</v>
      </c>
      <c r="O37" s="41">
        <v>0</v>
      </c>
      <c r="P37" s="41">
        <f t="shared" si="1"/>
        <v>1074</v>
      </c>
    </row>
    <row r="38" spans="1:16" ht="15.6" hidden="1" customHeight="1" x14ac:dyDescent="0.3">
      <c r="A38" s="36">
        <v>45573</v>
      </c>
      <c r="B38" s="37" t="s">
        <v>32</v>
      </c>
      <c r="C38" s="38">
        <v>2</v>
      </c>
      <c r="D38" s="40" t="s">
        <v>40</v>
      </c>
      <c r="E38" s="42" t="s">
        <v>29</v>
      </c>
      <c r="F38" s="41">
        <v>202</v>
      </c>
      <c r="G38" s="41">
        <v>0</v>
      </c>
      <c r="H38" s="41">
        <v>149</v>
      </c>
      <c r="I38" s="41">
        <v>261</v>
      </c>
      <c r="J38" s="41">
        <v>177</v>
      </c>
      <c r="K38" s="41">
        <v>157</v>
      </c>
      <c r="L38" s="41">
        <v>114</v>
      </c>
      <c r="M38" s="41">
        <v>0</v>
      </c>
      <c r="N38" s="41">
        <v>0</v>
      </c>
      <c r="O38" s="41">
        <v>0</v>
      </c>
      <c r="P38" s="41">
        <f t="shared" si="1"/>
        <v>1060</v>
      </c>
    </row>
    <row r="39" spans="1:16" ht="15.6" hidden="1" customHeight="1" x14ac:dyDescent="0.3">
      <c r="A39" s="36">
        <v>45573</v>
      </c>
      <c r="B39" s="37" t="s">
        <v>32</v>
      </c>
      <c r="C39" s="38">
        <v>2</v>
      </c>
      <c r="D39" s="40" t="s">
        <v>50</v>
      </c>
      <c r="E39" s="42" t="s">
        <v>30</v>
      </c>
      <c r="F39" s="41">
        <v>82</v>
      </c>
      <c r="G39" s="41">
        <v>35</v>
      </c>
      <c r="H39" s="41">
        <v>0</v>
      </c>
      <c r="I39" s="41">
        <v>47</v>
      </c>
      <c r="J39" s="41">
        <v>0</v>
      </c>
      <c r="K39" s="41">
        <v>75</v>
      </c>
      <c r="L39" s="41">
        <v>52</v>
      </c>
      <c r="M39" s="41">
        <v>0</v>
      </c>
      <c r="N39" s="41">
        <v>0</v>
      </c>
      <c r="O39" s="41">
        <v>0</v>
      </c>
      <c r="P39" s="41">
        <f t="shared" si="1"/>
        <v>291</v>
      </c>
    </row>
    <row r="40" spans="1:16" ht="15.6" customHeight="1" x14ac:dyDescent="0.3">
      <c r="A40" s="34">
        <v>45580</v>
      </c>
      <c r="B40" s="23" t="s">
        <v>32</v>
      </c>
      <c r="C40" s="24">
        <v>3</v>
      </c>
      <c r="D40" s="30" t="s">
        <v>48</v>
      </c>
      <c r="E40" s="25" t="s">
        <v>21</v>
      </c>
      <c r="F40" s="27">
        <v>190</v>
      </c>
      <c r="G40" s="27">
        <v>0</v>
      </c>
      <c r="H40" s="27">
        <v>50</v>
      </c>
      <c r="I40" s="27">
        <v>110</v>
      </c>
      <c r="J40" s="27">
        <v>0</v>
      </c>
      <c r="K40" s="27">
        <v>140</v>
      </c>
      <c r="L40" s="27">
        <v>148</v>
      </c>
      <c r="M40" s="27">
        <v>0</v>
      </c>
      <c r="N40" s="27">
        <v>0</v>
      </c>
      <c r="O40" s="27">
        <v>0</v>
      </c>
      <c r="P40" s="27">
        <f>SUM(D40:O40)</f>
        <v>638</v>
      </c>
    </row>
    <row r="41" spans="1:16" ht="15.6" hidden="1" customHeight="1" x14ac:dyDescent="0.3">
      <c r="A41" s="34">
        <v>45580</v>
      </c>
      <c r="B41" s="23" t="s">
        <v>32</v>
      </c>
      <c r="C41" s="24">
        <v>3</v>
      </c>
      <c r="D41" s="30" t="s">
        <v>48</v>
      </c>
      <c r="E41" s="25" t="s">
        <v>22</v>
      </c>
      <c r="F41" s="27">
        <v>40</v>
      </c>
      <c r="G41" s="27">
        <v>30</v>
      </c>
      <c r="H41" s="27">
        <v>0</v>
      </c>
      <c r="I41" s="27">
        <v>130</v>
      </c>
      <c r="J41" s="27">
        <v>60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f t="shared" si="1"/>
        <v>260</v>
      </c>
    </row>
    <row r="42" spans="1:16" ht="15.6" hidden="1" customHeight="1" x14ac:dyDescent="0.3">
      <c r="A42" s="34">
        <v>45580</v>
      </c>
      <c r="B42" s="23" t="s">
        <v>32</v>
      </c>
      <c r="C42" s="24">
        <v>3</v>
      </c>
      <c r="D42" s="63" t="s">
        <v>41</v>
      </c>
      <c r="E42" s="62" t="s">
        <v>23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f t="shared" si="1"/>
        <v>0</v>
      </c>
    </row>
    <row r="43" spans="1:16" ht="15.6" hidden="1" customHeight="1" x14ac:dyDescent="0.3">
      <c r="A43" s="34">
        <v>45580</v>
      </c>
      <c r="B43" s="23" t="s">
        <v>32</v>
      </c>
      <c r="C43" s="24">
        <v>3</v>
      </c>
      <c r="D43" s="30" t="s">
        <v>48</v>
      </c>
      <c r="E43" s="25" t="s">
        <v>24</v>
      </c>
      <c r="F43" s="27">
        <v>434</v>
      </c>
      <c r="G43" s="27">
        <v>66</v>
      </c>
      <c r="H43" s="27">
        <v>0</v>
      </c>
      <c r="I43" s="27">
        <v>52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f t="shared" si="1"/>
        <v>552</v>
      </c>
    </row>
    <row r="44" spans="1:16" ht="14.4" hidden="1" customHeight="1" x14ac:dyDescent="0.3">
      <c r="A44" s="34">
        <v>45580</v>
      </c>
      <c r="B44" s="23" t="s">
        <v>32</v>
      </c>
      <c r="C44" s="24">
        <v>3</v>
      </c>
      <c r="D44" s="30" t="s">
        <v>48</v>
      </c>
      <c r="E44" s="25" t="s">
        <v>25</v>
      </c>
      <c r="F44" s="27">
        <v>194</v>
      </c>
      <c r="G44" s="27">
        <v>54</v>
      </c>
      <c r="H44" s="27">
        <v>124</v>
      </c>
      <c r="I44" s="27">
        <v>151</v>
      </c>
      <c r="J44" s="27">
        <v>98</v>
      </c>
      <c r="K44" s="27">
        <v>89</v>
      </c>
      <c r="L44" s="27">
        <v>90</v>
      </c>
      <c r="M44" s="27">
        <v>0</v>
      </c>
      <c r="N44" s="27">
        <v>0</v>
      </c>
      <c r="O44" s="27">
        <v>0</v>
      </c>
      <c r="P44" s="27">
        <f t="shared" si="1"/>
        <v>800</v>
      </c>
    </row>
    <row r="45" spans="1:16" ht="14.4" hidden="1" customHeight="1" x14ac:dyDescent="0.3">
      <c r="A45" s="34">
        <v>45580</v>
      </c>
      <c r="B45" s="23" t="s">
        <v>32</v>
      </c>
      <c r="C45" s="24">
        <v>3</v>
      </c>
      <c r="D45" s="63" t="s">
        <v>43</v>
      </c>
      <c r="E45" s="62" t="s">
        <v>26</v>
      </c>
      <c r="F45" s="61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f t="shared" si="1"/>
        <v>0</v>
      </c>
    </row>
    <row r="46" spans="1:16" ht="14.4" hidden="1" customHeight="1" x14ac:dyDescent="0.3">
      <c r="A46" s="34">
        <v>45580</v>
      </c>
      <c r="B46" s="23" t="s">
        <v>32</v>
      </c>
      <c r="C46" s="24">
        <v>3</v>
      </c>
      <c r="D46" s="30" t="s">
        <v>48</v>
      </c>
      <c r="E46" s="25" t="s">
        <v>27</v>
      </c>
      <c r="F46" s="27">
        <v>258</v>
      </c>
      <c r="G46" s="27">
        <v>47</v>
      </c>
      <c r="H46" s="27">
        <v>146</v>
      </c>
      <c r="I46" s="27">
        <v>275</v>
      </c>
      <c r="J46" s="27">
        <v>116</v>
      </c>
      <c r="K46" s="27">
        <v>101</v>
      </c>
      <c r="L46" s="27">
        <v>97</v>
      </c>
      <c r="M46" s="27">
        <v>0</v>
      </c>
      <c r="N46" s="27">
        <v>0</v>
      </c>
      <c r="O46" s="27">
        <v>0</v>
      </c>
      <c r="P46" s="27">
        <f t="shared" si="1"/>
        <v>1040</v>
      </c>
    </row>
    <row r="47" spans="1:16" ht="14.4" hidden="1" customHeight="1" x14ac:dyDescent="0.3">
      <c r="A47" s="34">
        <v>45580</v>
      </c>
      <c r="B47" s="23" t="s">
        <v>32</v>
      </c>
      <c r="C47" s="24">
        <v>3</v>
      </c>
      <c r="D47" s="30" t="s">
        <v>48</v>
      </c>
      <c r="E47" s="25" t="s">
        <v>28</v>
      </c>
      <c r="F47" s="27">
        <v>480</v>
      </c>
      <c r="G47" s="27">
        <v>100</v>
      </c>
      <c r="H47" s="27">
        <v>270</v>
      </c>
      <c r="I47" s="27">
        <v>0</v>
      </c>
      <c r="J47" s="27">
        <v>20</v>
      </c>
      <c r="K47" s="27">
        <v>120</v>
      </c>
      <c r="L47" s="27">
        <v>184</v>
      </c>
      <c r="M47" s="27">
        <v>0</v>
      </c>
      <c r="N47" s="27">
        <v>0</v>
      </c>
      <c r="O47" s="27">
        <v>0</v>
      </c>
      <c r="P47" s="27">
        <f t="shared" si="1"/>
        <v>1174</v>
      </c>
    </row>
    <row r="48" spans="1:16" ht="14.4" hidden="1" customHeight="1" x14ac:dyDescent="0.3">
      <c r="A48" s="34">
        <v>45580</v>
      </c>
      <c r="B48" s="23" t="s">
        <v>32</v>
      </c>
      <c r="C48" s="24">
        <v>3</v>
      </c>
      <c r="D48" s="30" t="s">
        <v>48</v>
      </c>
      <c r="E48" s="29" t="s">
        <v>29</v>
      </c>
      <c r="F48" s="27">
        <v>371</v>
      </c>
      <c r="G48" s="27">
        <v>0</v>
      </c>
      <c r="H48" s="27">
        <v>411</v>
      </c>
      <c r="I48" s="27">
        <v>489</v>
      </c>
      <c r="J48" s="27">
        <v>365</v>
      </c>
      <c r="K48" s="27">
        <v>391</v>
      </c>
      <c r="L48" s="27">
        <v>547</v>
      </c>
      <c r="M48" s="27">
        <v>0</v>
      </c>
      <c r="N48" s="27">
        <v>0</v>
      </c>
      <c r="O48" s="27">
        <v>0</v>
      </c>
      <c r="P48" s="27">
        <f t="shared" si="1"/>
        <v>2574</v>
      </c>
    </row>
    <row r="49" spans="1:16" ht="14.4" hidden="1" customHeight="1" x14ac:dyDescent="0.3">
      <c r="A49" s="34">
        <v>45580</v>
      </c>
      <c r="B49" s="23" t="s">
        <v>32</v>
      </c>
      <c r="C49" s="24">
        <v>3</v>
      </c>
      <c r="D49" s="30" t="s">
        <v>48</v>
      </c>
      <c r="E49" s="29" t="s">
        <v>30</v>
      </c>
      <c r="F49" s="27">
        <v>73</v>
      </c>
      <c r="G49" s="27">
        <v>59</v>
      </c>
      <c r="H49" s="27">
        <v>44</v>
      </c>
      <c r="I49" s="27">
        <v>29</v>
      </c>
      <c r="J49" s="27">
        <v>47</v>
      </c>
      <c r="K49" s="27">
        <v>95</v>
      </c>
      <c r="L49" s="27">
        <v>37</v>
      </c>
      <c r="M49" s="27">
        <v>0</v>
      </c>
      <c r="N49" s="27">
        <v>0</v>
      </c>
      <c r="O49" s="27">
        <v>0</v>
      </c>
      <c r="P49" s="27">
        <f t="shared" si="1"/>
        <v>384</v>
      </c>
    </row>
    <row r="50" spans="1:16" ht="15.6" customHeight="1" x14ac:dyDescent="0.3">
      <c r="A50" s="105">
        <v>45587</v>
      </c>
      <c r="B50" s="106" t="s">
        <v>32</v>
      </c>
      <c r="C50" s="107">
        <v>4</v>
      </c>
      <c r="D50" s="108" t="s">
        <v>48</v>
      </c>
      <c r="E50" s="109" t="s">
        <v>21</v>
      </c>
      <c r="F50" s="110">
        <v>350</v>
      </c>
      <c r="G50" s="110">
        <v>0</v>
      </c>
      <c r="H50" s="110">
        <v>220</v>
      </c>
      <c r="I50" s="110">
        <v>150</v>
      </c>
      <c r="J50" s="110">
        <v>60</v>
      </c>
      <c r="K50" s="110">
        <v>90</v>
      </c>
      <c r="L50" s="110">
        <v>30</v>
      </c>
      <c r="M50" s="110">
        <v>0</v>
      </c>
      <c r="N50" s="110">
        <v>0</v>
      </c>
      <c r="O50" s="110">
        <v>0</v>
      </c>
      <c r="P50" s="110">
        <f t="shared" si="1"/>
        <v>900</v>
      </c>
    </row>
    <row r="51" spans="1:16" hidden="1" x14ac:dyDescent="0.3">
      <c r="A51" s="105">
        <v>45587</v>
      </c>
      <c r="B51" s="106" t="s">
        <v>32</v>
      </c>
      <c r="C51" s="107">
        <v>4</v>
      </c>
      <c r="D51" s="108" t="s">
        <v>48</v>
      </c>
      <c r="E51" s="109" t="s">
        <v>22</v>
      </c>
      <c r="F51" s="110">
        <v>120</v>
      </c>
      <c r="G51" s="110">
        <v>50</v>
      </c>
      <c r="H51" s="110">
        <v>78</v>
      </c>
      <c r="I51" s="110">
        <v>190</v>
      </c>
      <c r="J51" s="110">
        <v>93</v>
      </c>
      <c r="K51" s="110">
        <v>90</v>
      </c>
      <c r="L51" s="110">
        <v>106</v>
      </c>
      <c r="M51" s="110">
        <v>0</v>
      </c>
      <c r="N51" s="110">
        <v>0</v>
      </c>
      <c r="O51" s="110">
        <v>0</v>
      </c>
      <c r="P51" s="110">
        <f t="shared" si="1"/>
        <v>727</v>
      </c>
    </row>
    <row r="52" spans="1:16" hidden="1" x14ac:dyDescent="0.3">
      <c r="A52" s="105">
        <v>45587</v>
      </c>
      <c r="B52" s="106" t="s">
        <v>32</v>
      </c>
      <c r="C52" s="107">
        <v>4</v>
      </c>
      <c r="D52" s="108" t="s">
        <v>48</v>
      </c>
      <c r="E52" s="109" t="s">
        <v>23</v>
      </c>
      <c r="F52" s="110">
        <v>283</v>
      </c>
      <c r="G52" s="110">
        <v>122</v>
      </c>
      <c r="H52" s="110">
        <v>244</v>
      </c>
      <c r="I52" s="110">
        <v>450</v>
      </c>
      <c r="J52" s="110">
        <v>60</v>
      </c>
      <c r="K52" s="110">
        <v>380</v>
      </c>
      <c r="L52" s="110">
        <v>232</v>
      </c>
      <c r="M52" s="110">
        <v>0</v>
      </c>
      <c r="N52" s="110">
        <v>0</v>
      </c>
      <c r="O52" s="110">
        <v>0</v>
      </c>
      <c r="P52" s="110">
        <f t="shared" si="1"/>
        <v>1771</v>
      </c>
    </row>
    <row r="53" spans="1:16" hidden="1" x14ac:dyDescent="0.3">
      <c r="A53" s="105">
        <v>45587</v>
      </c>
      <c r="B53" s="106" t="s">
        <v>32</v>
      </c>
      <c r="C53" s="107">
        <v>4</v>
      </c>
      <c r="D53" s="108" t="s">
        <v>48</v>
      </c>
      <c r="E53" s="109" t="s">
        <v>24</v>
      </c>
      <c r="F53" s="110">
        <v>99</v>
      </c>
      <c r="G53" s="110">
        <v>101</v>
      </c>
      <c r="H53" s="110">
        <v>0</v>
      </c>
      <c r="I53" s="110">
        <v>73</v>
      </c>
      <c r="J53" s="110">
        <v>0</v>
      </c>
      <c r="K53" s="110">
        <v>64</v>
      </c>
      <c r="L53" s="110">
        <v>45</v>
      </c>
      <c r="M53" s="110">
        <v>0</v>
      </c>
      <c r="N53" s="110">
        <v>0</v>
      </c>
      <c r="O53" s="110">
        <v>0</v>
      </c>
      <c r="P53" s="110">
        <f t="shared" si="1"/>
        <v>382</v>
      </c>
    </row>
    <row r="54" spans="1:16" hidden="1" x14ac:dyDescent="0.3">
      <c r="A54" s="105">
        <v>45587</v>
      </c>
      <c r="B54" s="106" t="s">
        <v>32</v>
      </c>
      <c r="C54" s="107">
        <v>4</v>
      </c>
      <c r="D54" s="108" t="s">
        <v>48</v>
      </c>
      <c r="E54" s="109" t="s">
        <v>25</v>
      </c>
      <c r="F54" s="110">
        <v>279</v>
      </c>
      <c r="G54" s="110">
        <v>0</v>
      </c>
      <c r="H54" s="110">
        <v>138</v>
      </c>
      <c r="I54" s="110">
        <v>185</v>
      </c>
      <c r="J54" s="110">
        <v>212</v>
      </c>
      <c r="K54" s="110">
        <v>129</v>
      </c>
      <c r="L54" s="110">
        <v>126</v>
      </c>
      <c r="M54" s="110">
        <v>0</v>
      </c>
      <c r="N54" s="110">
        <v>0</v>
      </c>
      <c r="O54" s="110">
        <v>0</v>
      </c>
      <c r="P54" s="110">
        <f t="shared" si="1"/>
        <v>1069</v>
      </c>
    </row>
    <row r="55" spans="1:16" hidden="1" x14ac:dyDescent="0.3">
      <c r="A55" s="105">
        <v>45587</v>
      </c>
      <c r="B55" s="106" t="s">
        <v>32</v>
      </c>
      <c r="C55" s="107">
        <v>4</v>
      </c>
      <c r="D55" s="108" t="s">
        <v>48</v>
      </c>
      <c r="E55" s="109" t="s">
        <v>26</v>
      </c>
      <c r="F55" s="110">
        <v>341</v>
      </c>
      <c r="G55" s="110">
        <v>0</v>
      </c>
      <c r="H55" s="110">
        <v>153</v>
      </c>
      <c r="I55" s="110">
        <v>48</v>
      </c>
      <c r="J55" s="110">
        <v>161</v>
      </c>
      <c r="K55" s="110">
        <v>181</v>
      </c>
      <c r="L55" s="110">
        <v>85</v>
      </c>
      <c r="M55" s="110">
        <v>0</v>
      </c>
      <c r="N55" s="110">
        <v>0</v>
      </c>
      <c r="O55" s="110">
        <v>0</v>
      </c>
      <c r="P55" s="110">
        <f t="shared" si="1"/>
        <v>969</v>
      </c>
    </row>
    <row r="56" spans="1:16" hidden="1" x14ac:dyDescent="0.3">
      <c r="A56" s="105">
        <v>45587</v>
      </c>
      <c r="B56" s="106" t="s">
        <v>32</v>
      </c>
      <c r="C56" s="107">
        <v>4</v>
      </c>
      <c r="D56" s="108" t="s">
        <v>48</v>
      </c>
      <c r="E56" s="109" t="s">
        <v>27</v>
      </c>
      <c r="F56" s="110">
        <v>149</v>
      </c>
      <c r="G56" s="110">
        <v>39</v>
      </c>
      <c r="H56" s="110">
        <v>177</v>
      </c>
      <c r="I56" s="110">
        <v>221</v>
      </c>
      <c r="J56" s="110">
        <v>108</v>
      </c>
      <c r="K56" s="110">
        <v>110</v>
      </c>
      <c r="L56" s="110">
        <v>101</v>
      </c>
      <c r="M56" s="110">
        <v>0</v>
      </c>
      <c r="N56" s="110">
        <v>0</v>
      </c>
      <c r="O56" s="110">
        <v>0</v>
      </c>
      <c r="P56" s="110">
        <f t="shared" si="1"/>
        <v>905</v>
      </c>
    </row>
    <row r="57" spans="1:16" hidden="1" x14ac:dyDescent="0.3">
      <c r="A57" s="105">
        <v>45587</v>
      </c>
      <c r="B57" s="106" t="s">
        <v>32</v>
      </c>
      <c r="C57" s="107">
        <v>4</v>
      </c>
      <c r="D57" s="108" t="s">
        <v>48</v>
      </c>
      <c r="E57" s="109" t="s">
        <v>28</v>
      </c>
      <c r="F57" s="110">
        <v>200</v>
      </c>
      <c r="G57" s="110">
        <v>170</v>
      </c>
      <c r="H57" s="110">
        <v>220</v>
      </c>
      <c r="I57" s="110">
        <v>160</v>
      </c>
      <c r="J57" s="110">
        <v>90</v>
      </c>
      <c r="K57" s="110">
        <v>110</v>
      </c>
      <c r="L57" s="110">
        <v>200</v>
      </c>
      <c r="M57" s="110">
        <v>0</v>
      </c>
      <c r="N57" s="110">
        <v>0</v>
      </c>
      <c r="O57" s="110">
        <v>0</v>
      </c>
      <c r="P57" s="110">
        <f t="shared" si="1"/>
        <v>1150</v>
      </c>
    </row>
    <row r="58" spans="1:16" hidden="1" x14ac:dyDescent="0.3">
      <c r="A58" s="105">
        <v>45587</v>
      </c>
      <c r="B58" s="106" t="s">
        <v>32</v>
      </c>
      <c r="C58" s="107">
        <v>4</v>
      </c>
      <c r="D58" s="108" t="s">
        <v>48</v>
      </c>
      <c r="E58" s="111" t="s">
        <v>29</v>
      </c>
      <c r="F58" s="110">
        <v>331</v>
      </c>
      <c r="G58" s="110">
        <v>32</v>
      </c>
      <c r="H58" s="110">
        <v>287</v>
      </c>
      <c r="I58" s="110">
        <v>424</v>
      </c>
      <c r="J58" s="110">
        <v>383</v>
      </c>
      <c r="K58" s="110">
        <v>191</v>
      </c>
      <c r="L58" s="110">
        <v>270</v>
      </c>
      <c r="M58" s="110">
        <v>0</v>
      </c>
      <c r="N58" s="110">
        <v>0</v>
      </c>
      <c r="O58" s="110">
        <v>0</v>
      </c>
      <c r="P58" s="110">
        <f t="shared" si="1"/>
        <v>1918</v>
      </c>
    </row>
    <row r="59" spans="1:16" hidden="1" x14ac:dyDescent="0.3">
      <c r="A59" s="105">
        <v>45587</v>
      </c>
      <c r="B59" s="106" t="s">
        <v>32</v>
      </c>
      <c r="C59" s="107">
        <v>4</v>
      </c>
      <c r="D59" s="108" t="s">
        <v>48</v>
      </c>
      <c r="E59" s="111" t="s">
        <v>30</v>
      </c>
      <c r="F59" s="110">
        <v>92</v>
      </c>
      <c r="G59" s="110">
        <v>157</v>
      </c>
      <c r="H59" s="110">
        <v>54</v>
      </c>
      <c r="I59" s="110">
        <v>51</v>
      </c>
      <c r="J59" s="110">
        <v>24</v>
      </c>
      <c r="K59" s="110">
        <v>105</v>
      </c>
      <c r="L59" s="110">
        <v>34</v>
      </c>
      <c r="M59" s="110">
        <v>0</v>
      </c>
      <c r="N59" s="110">
        <v>0</v>
      </c>
      <c r="O59" s="110">
        <v>0</v>
      </c>
      <c r="P59" s="110">
        <f t="shared" si="1"/>
        <v>517</v>
      </c>
    </row>
    <row r="60" spans="1:16" ht="16.95" customHeight="1" x14ac:dyDescent="0.3">
      <c r="A60" s="33">
        <v>45597</v>
      </c>
      <c r="B60" s="112" t="s">
        <v>36</v>
      </c>
      <c r="C60" s="16">
        <v>1</v>
      </c>
      <c r="D60" s="48" t="s">
        <v>48</v>
      </c>
      <c r="E60" s="11" t="s">
        <v>21</v>
      </c>
      <c r="F60" s="10">
        <v>490</v>
      </c>
      <c r="G60" s="113">
        <v>20</v>
      </c>
      <c r="H60" s="113">
        <v>207</v>
      </c>
      <c r="I60" s="113">
        <v>20</v>
      </c>
      <c r="J60" s="113">
        <v>70</v>
      </c>
      <c r="K60" s="113">
        <v>40</v>
      </c>
      <c r="L60" s="113">
        <v>85</v>
      </c>
      <c r="M60" s="113">
        <v>0</v>
      </c>
      <c r="N60" s="113">
        <v>0</v>
      </c>
      <c r="O60" s="113">
        <v>0</v>
      </c>
      <c r="P60" s="10">
        <f t="shared" si="1"/>
        <v>932</v>
      </c>
    </row>
    <row r="61" spans="1:16" hidden="1" x14ac:dyDescent="0.3">
      <c r="A61" s="33">
        <v>45597</v>
      </c>
      <c r="B61" s="112" t="s">
        <v>36</v>
      </c>
      <c r="C61" s="16">
        <v>1</v>
      </c>
      <c r="D61" s="48" t="s">
        <v>48</v>
      </c>
      <c r="E61" s="11" t="s">
        <v>22</v>
      </c>
      <c r="F61" s="10">
        <v>85</v>
      </c>
      <c r="G61" s="113">
        <v>0</v>
      </c>
      <c r="H61" s="113">
        <v>20</v>
      </c>
      <c r="I61" s="113">
        <v>325</v>
      </c>
      <c r="J61" s="113">
        <v>0</v>
      </c>
      <c r="K61" s="113">
        <v>40</v>
      </c>
      <c r="L61" s="113">
        <v>183</v>
      </c>
      <c r="M61" s="113">
        <v>0</v>
      </c>
      <c r="N61" s="113">
        <v>0</v>
      </c>
      <c r="O61" s="113">
        <v>0</v>
      </c>
      <c r="P61" s="10">
        <f t="shared" si="1"/>
        <v>653</v>
      </c>
    </row>
    <row r="62" spans="1:16" hidden="1" x14ac:dyDescent="0.3">
      <c r="A62" s="33">
        <v>45597</v>
      </c>
      <c r="B62" s="112" t="s">
        <v>36</v>
      </c>
      <c r="C62" s="16">
        <v>1</v>
      </c>
      <c r="D62" s="48" t="s">
        <v>48</v>
      </c>
      <c r="E62" s="11" t="s">
        <v>23</v>
      </c>
      <c r="F62" s="10">
        <f>66+37+45+46+55+60+15</f>
        <v>324</v>
      </c>
      <c r="G62" s="113">
        <f>71+30+60</f>
        <v>161</v>
      </c>
      <c r="H62" s="113">
        <f>50</f>
        <v>50</v>
      </c>
      <c r="I62" s="113">
        <f>104+40+91+40+40+47+140</f>
        <v>502</v>
      </c>
      <c r="J62" s="113">
        <v>0</v>
      </c>
      <c r="K62" s="113">
        <f>54+55+38+43+62</f>
        <v>252</v>
      </c>
      <c r="L62" s="113">
        <f>70+62+75+45</f>
        <v>252</v>
      </c>
      <c r="M62" s="113">
        <v>0</v>
      </c>
      <c r="N62" s="113">
        <v>0</v>
      </c>
      <c r="O62" s="113">
        <v>0</v>
      </c>
      <c r="P62" s="10">
        <f t="shared" si="1"/>
        <v>1541</v>
      </c>
    </row>
    <row r="63" spans="1:16" hidden="1" x14ac:dyDescent="0.3">
      <c r="A63" s="33">
        <v>45597</v>
      </c>
      <c r="B63" s="112" t="s">
        <v>36</v>
      </c>
      <c r="C63" s="16">
        <v>1</v>
      </c>
      <c r="D63" s="48" t="s">
        <v>48</v>
      </c>
      <c r="E63" s="11" t="s">
        <v>24</v>
      </c>
      <c r="F63" s="10">
        <v>175</v>
      </c>
      <c r="G63" s="113">
        <v>0</v>
      </c>
      <c r="H63" s="113">
        <v>80</v>
      </c>
      <c r="I63" s="113">
        <v>640</v>
      </c>
      <c r="J63" s="113">
        <v>80</v>
      </c>
      <c r="K63" s="113">
        <v>80</v>
      </c>
      <c r="L63" s="113">
        <v>160</v>
      </c>
      <c r="M63" s="113">
        <v>0</v>
      </c>
      <c r="N63" s="113">
        <v>0</v>
      </c>
      <c r="O63" s="113">
        <v>0</v>
      </c>
      <c r="P63" s="10">
        <f t="shared" si="1"/>
        <v>1215</v>
      </c>
    </row>
    <row r="64" spans="1:16" hidden="1" x14ac:dyDescent="0.3">
      <c r="A64" s="33">
        <v>45597</v>
      </c>
      <c r="B64" s="112" t="s">
        <v>36</v>
      </c>
      <c r="C64" s="16">
        <v>1</v>
      </c>
      <c r="D64" s="48" t="s">
        <v>48</v>
      </c>
      <c r="E64" s="11" t="s">
        <v>25</v>
      </c>
      <c r="F64" s="10">
        <v>390</v>
      </c>
      <c r="G64" s="113">
        <v>112</v>
      </c>
      <c r="H64" s="113">
        <v>244</v>
      </c>
      <c r="I64" s="113">
        <f>244+125</f>
        <v>369</v>
      </c>
      <c r="J64" s="113">
        <v>243</v>
      </c>
      <c r="K64" s="113">
        <v>203</v>
      </c>
      <c r="L64" s="113">
        <v>204</v>
      </c>
      <c r="M64" s="113">
        <v>0</v>
      </c>
      <c r="N64" s="113">
        <v>0</v>
      </c>
      <c r="O64" s="113">
        <v>0</v>
      </c>
      <c r="P64" s="10">
        <f t="shared" si="1"/>
        <v>1765</v>
      </c>
    </row>
    <row r="65" spans="1:16" hidden="1" x14ac:dyDescent="0.3">
      <c r="A65" s="33">
        <v>45597</v>
      </c>
      <c r="B65" s="112" t="s">
        <v>36</v>
      </c>
      <c r="C65" s="16">
        <v>1</v>
      </c>
      <c r="D65" s="48" t="s">
        <v>48</v>
      </c>
      <c r="E65" s="11" t="s">
        <v>26</v>
      </c>
      <c r="F65" s="10">
        <v>156</v>
      </c>
      <c r="G65" s="10">
        <v>0</v>
      </c>
      <c r="H65" s="10">
        <v>88</v>
      </c>
      <c r="I65" s="10">
        <v>162</v>
      </c>
      <c r="J65" s="10">
        <v>53</v>
      </c>
      <c r="K65" s="10">
        <v>165</v>
      </c>
      <c r="L65" s="10">
        <v>35</v>
      </c>
      <c r="M65" s="10">
        <v>0</v>
      </c>
      <c r="N65" s="10">
        <v>0</v>
      </c>
      <c r="O65" s="10">
        <v>0</v>
      </c>
      <c r="P65" s="10">
        <f t="shared" si="1"/>
        <v>659</v>
      </c>
    </row>
    <row r="66" spans="1:16" hidden="1" x14ac:dyDescent="0.3">
      <c r="A66" s="33">
        <v>45597</v>
      </c>
      <c r="B66" s="112" t="s">
        <v>36</v>
      </c>
      <c r="C66" s="16">
        <v>1</v>
      </c>
      <c r="D66" s="48" t="s">
        <v>48</v>
      </c>
      <c r="E66" s="11" t="s">
        <v>27</v>
      </c>
      <c r="F66" s="10">
        <f>35+24+37+20+28+32+42</f>
        <v>218</v>
      </c>
      <c r="G66" s="10">
        <f>27</f>
        <v>27</v>
      </c>
      <c r="H66" s="10">
        <f>24+14+10+25</f>
        <v>73</v>
      </c>
      <c r="I66" s="10">
        <f>25+44+65+47+52+72+94</f>
        <v>399</v>
      </c>
      <c r="J66" s="10">
        <f>45+15</f>
        <v>60</v>
      </c>
      <c r="K66" s="10">
        <f>40+15+17+10+25</f>
        <v>107</v>
      </c>
      <c r="L66" s="10">
        <f>24+32+15+10</f>
        <v>81</v>
      </c>
      <c r="M66" s="10">
        <v>0</v>
      </c>
      <c r="N66" s="10">
        <v>0</v>
      </c>
      <c r="O66" s="10">
        <v>0</v>
      </c>
      <c r="P66" s="10">
        <f t="shared" si="1"/>
        <v>965</v>
      </c>
    </row>
    <row r="67" spans="1:16" hidden="1" x14ac:dyDescent="0.3">
      <c r="A67" s="33">
        <v>45597</v>
      </c>
      <c r="B67" s="112" t="s">
        <v>36</v>
      </c>
      <c r="C67" s="16">
        <v>1</v>
      </c>
      <c r="D67" s="48" t="s">
        <v>48</v>
      </c>
      <c r="E67" s="11" t="s">
        <v>28</v>
      </c>
      <c r="F67" s="10">
        <v>530</v>
      </c>
      <c r="G67" s="10">
        <v>420</v>
      </c>
      <c r="H67" s="10">
        <v>400</v>
      </c>
      <c r="I67" s="10">
        <v>200</v>
      </c>
      <c r="J67" s="10">
        <v>110</v>
      </c>
      <c r="K67" s="10">
        <v>300</v>
      </c>
      <c r="L67" s="10">
        <v>300</v>
      </c>
      <c r="M67" s="10">
        <v>0</v>
      </c>
      <c r="N67" s="10">
        <v>0</v>
      </c>
      <c r="O67" s="10">
        <v>0</v>
      </c>
      <c r="P67" s="10">
        <f t="shared" ref="P67:P130" si="2">SUM(F67:O67)</f>
        <v>2260</v>
      </c>
    </row>
    <row r="68" spans="1:16" hidden="1" x14ac:dyDescent="0.3">
      <c r="A68" s="33">
        <v>45597</v>
      </c>
      <c r="B68" s="112" t="s">
        <v>36</v>
      </c>
      <c r="C68" s="16">
        <v>1</v>
      </c>
      <c r="D68" s="48" t="s">
        <v>48</v>
      </c>
      <c r="E68" s="12" t="s">
        <v>29</v>
      </c>
      <c r="F68" s="10">
        <f>310+130</f>
        <v>440</v>
      </c>
      <c r="G68" s="10">
        <f>37+40</f>
        <v>77</v>
      </c>
      <c r="H68" s="10">
        <f>347+150</f>
        <v>497</v>
      </c>
      <c r="I68" s="10">
        <f>415+150</f>
        <v>565</v>
      </c>
      <c r="J68" s="10">
        <f>420+20</f>
        <v>440</v>
      </c>
      <c r="K68" s="10">
        <f>250+46</f>
        <v>296</v>
      </c>
      <c r="L68" s="10">
        <f>140+85</f>
        <v>225</v>
      </c>
      <c r="M68" s="10">
        <v>0</v>
      </c>
      <c r="N68" s="10">
        <v>0</v>
      </c>
      <c r="O68" s="10">
        <v>0</v>
      </c>
      <c r="P68" s="10">
        <f t="shared" si="2"/>
        <v>2540</v>
      </c>
    </row>
    <row r="69" spans="1:16" hidden="1" x14ac:dyDescent="0.3">
      <c r="A69" s="33">
        <v>45597</v>
      </c>
      <c r="B69" s="112" t="s">
        <v>36</v>
      </c>
      <c r="C69" s="16">
        <v>1</v>
      </c>
      <c r="D69" s="48" t="s">
        <v>48</v>
      </c>
      <c r="E69" s="12" t="s">
        <v>30</v>
      </c>
      <c r="F69" s="10">
        <v>54</v>
      </c>
      <c r="G69" s="10">
        <v>0</v>
      </c>
      <c r="H69" s="10">
        <v>67</v>
      </c>
      <c r="I69" s="10">
        <v>21</v>
      </c>
      <c r="J69" s="10">
        <v>74</v>
      </c>
      <c r="K69" s="10">
        <v>41</v>
      </c>
      <c r="L69" s="10">
        <v>50</v>
      </c>
      <c r="M69" s="10">
        <v>0</v>
      </c>
      <c r="N69" s="10">
        <v>0</v>
      </c>
      <c r="O69" s="10">
        <v>0</v>
      </c>
      <c r="P69" s="10">
        <f t="shared" si="2"/>
        <v>307</v>
      </c>
    </row>
    <row r="70" spans="1:16" x14ac:dyDescent="0.3">
      <c r="A70" s="123">
        <v>45604</v>
      </c>
      <c r="B70" s="124" t="s">
        <v>36</v>
      </c>
      <c r="C70" s="103">
        <v>2</v>
      </c>
      <c r="D70" s="102" t="s">
        <v>48</v>
      </c>
      <c r="E70" s="125" t="s">
        <v>21</v>
      </c>
      <c r="F70" s="104">
        <v>470</v>
      </c>
      <c r="G70" s="104">
        <v>20</v>
      </c>
      <c r="H70" s="104">
        <v>110</v>
      </c>
      <c r="I70" s="104">
        <v>130</v>
      </c>
      <c r="J70" s="104">
        <v>70</v>
      </c>
      <c r="K70" s="104">
        <v>110</v>
      </c>
      <c r="L70" s="104">
        <v>120</v>
      </c>
      <c r="M70" s="104">
        <v>0</v>
      </c>
      <c r="N70" s="104">
        <v>0</v>
      </c>
      <c r="O70" s="104">
        <v>0</v>
      </c>
      <c r="P70" s="104">
        <f t="shared" si="2"/>
        <v>1030</v>
      </c>
    </row>
    <row r="71" spans="1:16" hidden="1" x14ac:dyDescent="0.3">
      <c r="A71" s="123">
        <v>45604</v>
      </c>
      <c r="B71" s="124" t="s">
        <v>36</v>
      </c>
      <c r="C71" s="103">
        <v>2</v>
      </c>
      <c r="D71" s="102" t="s">
        <v>48</v>
      </c>
      <c r="E71" s="125" t="s">
        <v>22</v>
      </c>
      <c r="F71" s="104">
        <v>103</v>
      </c>
      <c r="G71" s="104">
        <v>0</v>
      </c>
      <c r="H71" s="104">
        <v>0</v>
      </c>
      <c r="I71" s="104">
        <v>582</v>
      </c>
      <c r="J71" s="104">
        <v>340</v>
      </c>
      <c r="K71" s="104">
        <v>140</v>
      </c>
      <c r="L71" s="104">
        <v>265</v>
      </c>
      <c r="M71" s="104">
        <v>0</v>
      </c>
      <c r="N71" s="104">
        <v>0</v>
      </c>
      <c r="O71" s="104">
        <v>0</v>
      </c>
      <c r="P71" s="104">
        <f t="shared" si="2"/>
        <v>1430</v>
      </c>
    </row>
    <row r="72" spans="1:16" hidden="1" x14ac:dyDescent="0.3">
      <c r="A72" s="123">
        <v>45604</v>
      </c>
      <c r="B72" s="124" t="s">
        <v>36</v>
      </c>
      <c r="C72" s="103">
        <v>2</v>
      </c>
      <c r="D72" s="102" t="s">
        <v>71</v>
      </c>
      <c r="E72" s="125" t="s">
        <v>23</v>
      </c>
      <c r="F72" s="104">
        <v>203</v>
      </c>
      <c r="G72" s="104">
        <v>158</v>
      </c>
      <c r="H72" s="104">
        <v>172</v>
      </c>
      <c r="I72" s="104">
        <v>297</v>
      </c>
      <c r="J72" s="104">
        <v>121</v>
      </c>
      <c r="K72" s="104">
        <v>256</v>
      </c>
      <c r="L72" s="104">
        <v>324</v>
      </c>
      <c r="M72" s="104">
        <v>0</v>
      </c>
      <c r="N72" s="104">
        <v>0</v>
      </c>
      <c r="O72" s="104">
        <v>0</v>
      </c>
      <c r="P72" s="104">
        <f t="shared" si="2"/>
        <v>1531</v>
      </c>
    </row>
    <row r="73" spans="1:16" hidden="1" x14ac:dyDescent="0.3">
      <c r="A73" s="123">
        <v>45604</v>
      </c>
      <c r="B73" s="124" t="s">
        <v>36</v>
      </c>
      <c r="C73" s="103">
        <v>2</v>
      </c>
      <c r="D73" s="102" t="s">
        <v>48</v>
      </c>
      <c r="E73" s="125" t="s">
        <v>24</v>
      </c>
      <c r="F73" s="104">
        <v>200</v>
      </c>
      <c r="G73" s="104">
        <v>0</v>
      </c>
      <c r="H73" s="104">
        <v>50</v>
      </c>
      <c r="I73" s="104">
        <v>310</v>
      </c>
      <c r="J73" s="104">
        <v>30</v>
      </c>
      <c r="K73" s="104">
        <v>30</v>
      </c>
      <c r="L73" s="104">
        <v>70</v>
      </c>
      <c r="M73" s="104">
        <v>0</v>
      </c>
      <c r="N73" s="104">
        <v>0</v>
      </c>
      <c r="O73" s="104">
        <v>0</v>
      </c>
      <c r="P73" s="104">
        <f t="shared" si="2"/>
        <v>690</v>
      </c>
    </row>
    <row r="74" spans="1:16" hidden="1" x14ac:dyDescent="0.3">
      <c r="A74" s="123">
        <v>45604</v>
      </c>
      <c r="B74" s="124" t="s">
        <v>36</v>
      </c>
      <c r="C74" s="103">
        <v>2</v>
      </c>
      <c r="D74" s="102" t="s">
        <v>48</v>
      </c>
      <c r="E74" s="125" t="s">
        <v>25</v>
      </c>
      <c r="F74" s="104">
        <v>140</v>
      </c>
      <c r="G74" s="104">
        <v>0</v>
      </c>
      <c r="H74" s="104">
        <v>91</v>
      </c>
      <c r="I74" s="104">
        <v>125</v>
      </c>
      <c r="J74" s="104">
        <v>98</v>
      </c>
      <c r="K74" s="104">
        <v>85</v>
      </c>
      <c r="L74" s="104">
        <v>48</v>
      </c>
      <c r="M74" s="104">
        <v>0</v>
      </c>
      <c r="N74" s="104">
        <v>0</v>
      </c>
      <c r="O74" s="104">
        <v>0</v>
      </c>
      <c r="P74" s="104">
        <f t="shared" si="2"/>
        <v>587</v>
      </c>
    </row>
    <row r="75" spans="1:16" hidden="1" x14ac:dyDescent="0.3">
      <c r="A75" s="123">
        <v>45604</v>
      </c>
      <c r="B75" s="124" t="s">
        <v>36</v>
      </c>
      <c r="C75" s="103">
        <v>2</v>
      </c>
      <c r="D75" s="102" t="s">
        <v>47</v>
      </c>
      <c r="E75" s="125" t="s">
        <v>26</v>
      </c>
      <c r="F75" s="104">
        <v>0</v>
      </c>
      <c r="G75" s="104">
        <v>0</v>
      </c>
      <c r="H75" s="104">
        <v>0</v>
      </c>
      <c r="I75" s="104">
        <v>0</v>
      </c>
      <c r="J75" s="104">
        <v>0</v>
      </c>
      <c r="K75" s="104">
        <v>0</v>
      </c>
      <c r="L75" s="104">
        <v>0</v>
      </c>
      <c r="M75" s="104">
        <v>0</v>
      </c>
      <c r="N75" s="104">
        <v>0</v>
      </c>
      <c r="O75" s="104">
        <v>0</v>
      </c>
      <c r="P75" s="104">
        <f t="shared" si="2"/>
        <v>0</v>
      </c>
    </row>
    <row r="76" spans="1:16" hidden="1" x14ac:dyDescent="0.3">
      <c r="A76" s="123">
        <v>45604</v>
      </c>
      <c r="B76" s="124" t="s">
        <v>36</v>
      </c>
      <c r="C76" s="103">
        <v>2</v>
      </c>
      <c r="D76" s="102" t="s">
        <v>48</v>
      </c>
      <c r="E76" s="125" t="s">
        <v>27</v>
      </c>
      <c r="F76" s="104">
        <v>231</v>
      </c>
      <c r="G76" s="104">
        <v>32</v>
      </c>
      <c r="H76" s="104">
        <v>46</v>
      </c>
      <c r="I76" s="104">
        <v>276</v>
      </c>
      <c r="J76" s="104">
        <v>101</v>
      </c>
      <c r="K76" s="104">
        <v>40</v>
      </c>
      <c r="L76" s="104">
        <v>70</v>
      </c>
      <c r="M76" s="104">
        <v>0</v>
      </c>
      <c r="N76" s="104">
        <v>0</v>
      </c>
      <c r="O76" s="104">
        <v>0</v>
      </c>
      <c r="P76" s="104">
        <f t="shared" si="2"/>
        <v>796</v>
      </c>
    </row>
    <row r="77" spans="1:16" hidden="1" x14ac:dyDescent="0.3">
      <c r="A77" s="123">
        <v>45604</v>
      </c>
      <c r="B77" s="124" t="s">
        <v>36</v>
      </c>
      <c r="C77" s="103">
        <v>2</v>
      </c>
      <c r="D77" s="102" t="s">
        <v>48</v>
      </c>
      <c r="E77" s="125" t="s">
        <v>28</v>
      </c>
      <c r="F77" s="104">
        <v>400</v>
      </c>
      <c r="G77" s="104">
        <v>300</v>
      </c>
      <c r="H77" s="104">
        <v>400</v>
      </c>
      <c r="I77" s="104">
        <v>370</v>
      </c>
      <c r="J77" s="104">
        <v>100</v>
      </c>
      <c r="K77" s="104">
        <v>260</v>
      </c>
      <c r="L77" s="104">
        <v>300</v>
      </c>
      <c r="M77" s="104">
        <v>0</v>
      </c>
      <c r="N77" s="104">
        <v>0</v>
      </c>
      <c r="O77" s="104">
        <v>0</v>
      </c>
      <c r="P77" s="104">
        <f t="shared" si="2"/>
        <v>2130</v>
      </c>
    </row>
    <row r="78" spans="1:16" hidden="1" x14ac:dyDescent="0.3">
      <c r="A78" s="123">
        <v>45604</v>
      </c>
      <c r="B78" s="124" t="s">
        <v>36</v>
      </c>
      <c r="C78" s="103">
        <v>2</v>
      </c>
      <c r="D78" s="102" t="s">
        <v>48</v>
      </c>
      <c r="E78" s="126" t="s">
        <v>29</v>
      </c>
      <c r="F78" s="104">
        <v>130</v>
      </c>
      <c r="G78" s="104">
        <v>0</v>
      </c>
      <c r="H78" s="104">
        <v>0</v>
      </c>
      <c r="I78" s="104">
        <v>40</v>
      </c>
      <c r="J78" s="104">
        <v>0</v>
      </c>
      <c r="K78" s="104">
        <v>40</v>
      </c>
      <c r="L78" s="104">
        <v>0</v>
      </c>
      <c r="M78" s="104">
        <v>0</v>
      </c>
      <c r="N78" s="104">
        <v>0</v>
      </c>
      <c r="O78" s="104">
        <v>0</v>
      </c>
      <c r="P78" s="104">
        <f t="shared" si="2"/>
        <v>210</v>
      </c>
    </row>
    <row r="79" spans="1:16" hidden="1" x14ac:dyDescent="0.3">
      <c r="A79" s="123">
        <v>45604</v>
      </c>
      <c r="B79" s="124" t="s">
        <v>36</v>
      </c>
      <c r="C79" s="103">
        <v>2</v>
      </c>
      <c r="D79" s="102" t="s">
        <v>48</v>
      </c>
      <c r="E79" s="126" t="s">
        <v>30</v>
      </c>
      <c r="F79" s="104">
        <v>124</v>
      </c>
      <c r="G79" s="104">
        <v>66</v>
      </c>
      <c r="H79" s="104">
        <v>36</v>
      </c>
      <c r="I79" s="104">
        <v>139</v>
      </c>
      <c r="J79" s="104">
        <v>12</v>
      </c>
      <c r="K79" s="104">
        <v>62</v>
      </c>
      <c r="L79" s="104">
        <v>47</v>
      </c>
      <c r="M79" s="104">
        <v>0</v>
      </c>
      <c r="N79" s="104">
        <v>0</v>
      </c>
      <c r="O79" s="104">
        <v>0</v>
      </c>
      <c r="P79" s="104">
        <f t="shared" si="2"/>
        <v>486</v>
      </c>
    </row>
    <row r="80" spans="1:16" x14ac:dyDescent="0.3">
      <c r="A80" s="127">
        <v>45611</v>
      </c>
      <c r="B80" s="128" t="s">
        <v>36</v>
      </c>
      <c r="C80" s="129">
        <v>3</v>
      </c>
      <c r="D80" s="130" t="s">
        <v>48</v>
      </c>
      <c r="E80" s="131" t="s">
        <v>21</v>
      </c>
      <c r="F80" s="132">
        <v>320</v>
      </c>
      <c r="G80" s="132">
        <v>20</v>
      </c>
      <c r="H80" s="132">
        <v>110</v>
      </c>
      <c r="I80" s="132">
        <v>125</v>
      </c>
      <c r="J80" s="132">
        <v>280</v>
      </c>
      <c r="K80" s="132">
        <v>298</v>
      </c>
      <c r="L80" s="132">
        <v>70</v>
      </c>
      <c r="M80" s="132">
        <v>0</v>
      </c>
      <c r="N80" s="132">
        <v>0</v>
      </c>
      <c r="O80" s="132">
        <v>0</v>
      </c>
      <c r="P80" s="132">
        <f t="shared" si="2"/>
        <v>1223</v>
      </c>
    </row>
    <row r="81" spans="1:16" hidden="1" x14ac:dyDescent="0.3">
      <c r="A81" s="127">
        <v>45611</v>
      </c>
      <c r="B81" s="128" t="s">
        <v>36</v>
      </c>
      <c r="C81" s="129">
        <v>3</v>
      </c>
      <c r="D81" s="130" t="s">
        <v>70</v>
      </c>
      <c r="E81" s="131" t="s">
        <v>22</v>
      </c>
      <c r="F81" s="132">
        <v>55</v>
      </c>
      <c r="G81" s="132">
        <v>0</v>
      </c>
      <c r="H81" s="132">
        <v>50</v>
      </c>
      <c r="I81" s="132">
        <v>285</v>
      </c>
      <c r="J81" s="132">
        <v>100</v>
      </c>
      <c r="K81" s="132">
        <v>100</v>
      </c>
      <c r="L81" s="132">
        <v>172</v>
      </c>
      <c r="M81" s="132">
        <v>0</v>
      </c>
      <c r="N81" s="132">
        <v>0</v>
      </c>
      <c r="O81" s="132">
        <v>0</v>
      </c>
      <c r="P81" s="132">
        <f t="shared" si="2"/>
        <v>762</v>
      </c>
    </row>
    <row r="82" spans="1:16" hidden="1" x14ac:dyDescent="0.3">
      <c r="A82" s="127">
        <v>45611</v>
      </c>
      <c r="B82" s="128" t="s">
        <v>36</v>
      </c>
      <c r="C82" s="129">
        <v>3</v>
      </c>
      <c r="D82" s="130" t="s">
        <v>48</v>
      </c>
      <c r="E82" s="131" t="s">
        <v>23</v>
      </c>
      <c r="F82" s="132">
        <v>213</v>
      </c>
      <c r="G82" s="132">
        <v>198</v>
      </c>
      <c r="H82" s="132">
        <v>171</v>
      </c>
      <c r="I82" s="132">
        <v>347</v>
      </c>
      <c r="J82" s="132">
        <v>121</v>
      </c>
      <c r="K82" s="132">
        <v>236</v>
      </c>
      <c r="L82" s="132">
        <v>357</v>
      </c>
      <c r="M82" s="132">
        <v>0</v>
      </c>
      <c r="N82" s="132">
        <v>0</v>
      </c>
      <c r="O82" s="132">
        <v>0</v>
      </c>
      <c r="P82" s="132">
        <f t="shared" si="2"/>
        <v>1643</v>
      </c>
    </row>
    <row r="83" spans="1:16" hidden="1" x14ac:dyDescent="0.3">
      <c r="A83" s="127">
        <v>45611</v>
      </c>
      <c r="B83" s="128" t="s">
        <v>36</v>
      </c>
      <c r="C83" s="129">
        <v>3</v>
      </c>
      <c r="D83" s="130" t="s">
        <v>48</v>
      </c>
      <c r="E83" s="131" t="s">
        <v>24</v>
      </c>
      <c r="F83" s="132">
        <v>350</v>
      </c>
      <c r="G83" s="132">
        <v>0</v>
      </c>
      <c r="H83" s="132">
        <v>80</v>
      </c>
      <c r="I83" s="132">
        <v>240</v>
      </c>
      <c r="J83" s="132">
        <v>210</v>
      </c>
      <c r="K83" s="132">
        <v>80</v>
      </c>
      <c r="L83" s="132">
        <v>0</v>
      </c>
      <c r="M83" s="132">
        <v>0</v>
      </c>
      <c r="N83" s="132">
        <v>0</v>
      </c>
      <c r="O83" s="132">
        <v>0</v>
      </c>
      <c r="P83" s="132">
        <f t="shared" si="2"/>
        <v>960</v>
      </c>
    </row>
    <row r="84" spans="1:16" hidden="1" x14ac:dyDescent="0.3">
      <c r="A84" s="127">
        <v>45611</v>
      </c>
      <c r="B84" s="128" t="s">
        <v>36</v>
      </c>
      <c r="C84" s="129">
        <v>3</v>
      </c>
      <c r="D84" s="130" t="s">
        <v>48</v>
      </c>
      <c r="E84" s="131" t="s">
        <v>25</v>
      </c>
      <c r="F84" s="132">
        <v>276</v>
      </c>
      <c r="G84" s="132">
        <v>89</v>
      </c>
      <c r="H84" s="132">
        <v>141</v>
      </c>
      <c r="I84" s="132">
        <v>255</v>
      </c>
      <c r="J84" s="132">
        <v>216</v>
      </c>
      <c r="K84" s="132">
        <v>137</v>
      </c>
      <c r="L84" s="132">
        <v>132</v>
      </c>
      <c r="M84" s="132">
        <v>0</v>
      </c>
      <c r="N84" s="132">
        <v>0</v>
      </c>
      <c r="O84" s="132">
        <v>0</v>
      </c>
      <c r="P84" s="132">
        <f t="shared" si="2"/>
        <v>1246</v>
      </c>
    </row>
    <row r="85" spans="1:16" hidden="1" x14ac:dyDescent="0.3">
      <c r="A85" s="127">
        <v>45611</v>
      </c>
      <c r="B85" s="128" t="s">
        <v>36</v>
      </c>
      <c r="C85" s="129">
        <v>3</v>
      </c>
      <c r="D85" s="130" t="s">
        <v>47</v>
      </c>
      <c r="E85" s="131" t="s">
        <v>26</v>
      </c>
      <c r="F85" s="132">
        <v>0</v>
      </c>
      <c r="G85" s="132">
        <v>0</v>
      </c>
      <c r="H85" s="132">
        <v>0</v>
      </c>
      <c r="I85" s="132">
        <v>0</v>
      </c>
      <c r="J85" s="132">
        <v>0</v>
      </c>
      <c r="K85" s="132">
        <v>0</v>
      </c>
      <c r="L85" s="132">
        <v>0</v>
      </c>
      <c r="M85" s="132">
        <v>0</v>
      </c>
      <c r="N85" s="132">
        <v>0</v>
      </c>
      <c r="O85" s="132">
        <v>0</v>
      </c>
      <c r="P85" s="132">
        <f t="shared" si="2"/>
        <v>0</v>
      </c>
    </row>
    <row r="86" spans="1:16" hidden="1" x14ac:dyDescent="0.3">
      <c r="A86" s="127">
        <v>45611</v>
      </c>
      <c r="B86" s="128" t="s">
        <v>36</v>
      </c>
      <c r="C86" s="129">
        <v>3</v>
      </c>
      <c r="D86" s="130" t="s">
        <v>48</v>
      </c>
      <c r="E86" s="131" t="s">
        <v>27</v>
      </c>
      <c r="F86" s="132">
        <v>175</v>
      </c>
      <c r="G86" s="132">
        <v>0</v>
      </c>
      <c r="H86" s="132">
        <v>0</v>
      </c>
      <c r="I86" s="132">
        <v>260</v>
      </c>
      <c r="J86" s="132">
        <v>100</v>
      </c>
      <c r="K86" s="132">
        <v>0</v>
      </c>
      <c r="L86" s="132">
        <v>0</v>
      </c>
      <c r="M86" s="132">
        <v>0</v>
      </c>
      <c r="N86" s="132">
        <v>0</v>
      </c>
      <c r="O86" s="132">
        <v>0</v>
      </c>
      <c r="P86" s="132">
        <f t="shared" si="2"/>
        <v>535</v>
      </c>
    </row>
    <row r="87" spans="1:16" hidden="1" x14ac:dyDescent="0.3">
      <c r="A87" s="127">
        <v>45611</v>
      </c>
      <c r="B87" s="128" t="s">
        <v>36</v>
      </c>
      <c r="C87" s="129">
        <v>3</v>
      </c>
      <c r="D87" s="130" t="s">
        <v>48</v>
      </c>
      <c r="E87" s="131" t="s">
        <v>28</v>
      </c>
      <c r="F87" s="132">
        <v>700</v>
      </c>
      <c r="G87" s="132">
        <v>200</v>
      </c>
      <c r="H87" s="132">
        <v>100</v>
      </c>
      <c r="I87" s="132">
        <v>540</v>
      </c>
      <c r="J87" s="132">
        <v>180</v>
      </c>
      <c r="K87" s="132">
        <v>360</v>
      </c>
      <c r="L87" s="132">
        <v>480</v>
      </c>
      <c r="M87" s="132">
        <v>0</v>
      </c>
      <c r="N87" s="132">
        <v>0</v>
      </c>
      <c r="O87" s="132">
        <v>0</v>
      </c>
      <c r="P87" s="132">
        <f t="shared" si="2"/>
        <v>2560</v>
      </c>
    </row>
    <row r="88" spans="1:16" hidden="1" x14ac:dyDescent="0.3">
      <c r="A88" s="127">
        <v>45611</v>
      </c>
      <c r="B88" s="128" t="s">
        <v>36</v>
      </c>
      <c r="C88" s="129">
        <v>3</v>
      </c>
      <c r="D88" s="130" t="s">
        <v>48</v>
      </c>
      <c r="E88" s="133" t="s">
        <v>29</v>
      </c>
      <c r="F88" s="132">
        <v>286</v>
      </c>
      <c r="G88" s="132">
        <v>0</v>
      </c>
      <c r="H88" s="132">
        <v>0</v>
      </c>
      <c r="I88" s="132">
        <v>160</v>
      </c>
      <c r="J88" s="132">
        <v>0</v>
      </c>
      <c r="K88" s="132">
        <v>278</v>
      </c>
      <c r="L88" s="132">
        <v>0</v>
      </c>
      <c r="M88" s="132">
        <v>0</v>
      </c>
      <c r="N88" s="132">
        <v>0</v>
      </c>
      <c r="O88" s="132">
        <v>0</v>
      </c>
      <c r="P88" s="132">
        <f t="shared" si="2"/>
        <v>724</v>
      </c>
    </row>
    <row r="89" spans="1:16" hidden="1" x14ac:dyDescent="0.3">
      <c r="A89" s="127">
        <v>45611</v>
      </c>
      <c r="B89" s="128" t="s">
        <v>36</v>
      </c>
      <c r="C89" s="129">
        <v>3</v>
      </c>
      <c r="D89" s="130" t="s">
        <v>48</v>
      </c>
      <c r="E89" s="133" t="s">
        <v>30</v>
      </c>
      <c r="F89" s="132">
        <v>170</v>
      </c>
      <c r="G89" s="132">
        <v>58</v>
      </c>
      <c r="H89" s="132">
        <v>14</v>
      </c>
      <c r="I89" s="132">
        <v>42</v>
      </c>
      <c r="J89" s="132">
        <v>0</v>
      </c>
      <c r="K89" s="132">
        <v>115</v>
      </c>
      <c r="L89" s="132">
        <v>53</v>
      </c>
      <c r="M89" s="132">
        <v>0</v>
      </c>
      <c r="N89" s="132">
        <v>0</v>
      </c>
      <c r="O89" s="132">
        <v>0</v>
      </c>
      <c r="P89" s="132">
        <f t="shared" si="2"/>
        <v>452</v>
      </c>
    </row>
    <row r="90" spans="1:16" x14ac:dyDescent="0.3">
      <c r="A90" s="34">
        <v>45618</v>
      </c>
      <c r="B90" s="23" t="s">
        <v>36</v>
      </c>
      <c r="C90" s="24">
        <v>4</v>
      </c>
      <c r="D90" s="26" t="s">
        <v>48</v>
      </c>
      <c r="E90" s="25" t="s">
        <v>21</v>
      </c>
      <c r="F90" s="27">
        <v>415</v>
      </c>
      <c r="G90" s="27">
        <v>20</v>
      </c>
      <c r="H90" s="27">
        <v>270</v>
      </c>
      <c r="I90" s="27">
        <v>100</v>
      </c>
      <c r="J90" s="27">
        <v>65</v>
      </c>
      <c r="K90" s="27">
        <v>578</v>
      </c>
      <c r="L90" s="27">
        <v>150</v>
      </c>
      <c r="M90" s="27">
        <v>0</v>
      </c>
      <c r="N90" s="27">
        <v>0</v>
      </c>
      <c r="O90" s="27">
        <v>0</v>
      </c>
      <c r="P90" s="27">
        <f t="shared" si="2"/>
        <v>1598</v>
      </c>
    </row>
    <row r="91" spans="1:16" hidden="1" x14ac:dyDescent="0.3">
      <c r="A91" s="34">
        <v>45618</v>
      </c>
      <c r="B91" s="23" t="s">
        <v>36</v>
      </c>
      <c r="C91" s="24">
        <v>4</v>
      </c>
      <c r="D91" s="26" t="s">
        <v>71</v>
      </c>
      <c r="E91" s="25" t="s">
        <v>22</v>
      </c>
      <c r="F91" s="27">
        <f>32+92</f>
        <v>124</v>
      </c>
      <c r="G91" s="27"/>
      <c r="H91" s="27">
        <v>0</v>
      </c>
      <c r="I91" s="27">
        <f>205+212</f>
        <v>417</v>
      </c>
      <c r="J91" s="27">
        <f>75+100</f>
        <v>175</v>
      </c>
      <c r="K91" s="27">
        <f>87+247</f>
        <v>334</v>
      </c>
      <c r="L91" s="27">
        <f>108+85</f>
        <v>193</v>
      </c>
      <c r="M91" s="27">
        <v>0</v>
      </c>
      <c r="N91" s="27">
        <v>0</v>
      </c>
      <c r="O91" s="27">
        <v>0</v>
      </c>
      <c r="P91" s="27">
        <f t="shared" si="2"/>
        <v>1243</v>
      </c>
    </row>
    <row r="92" spans="1:16" hidden="1" x14ac:dyDescent="0.3">
      <c r="A92" s="34">
        <v>45618</v>
      </c>
      <c r="B92" s="23" t="s">
        <v>36</v>
      </c>
      <c r="C92" s="24">
        <v>4</v>
      </c>
      <c r="D92" s="26" t="s">
        <v>48</v>
      </c>
      <c r="E92" s="25" t="s">
        <v>23</v>
      </c>
      <c r="F92" s="27">
        <v>189</v>
      </c>
      <c r="G92" s="27">
        <v>90</v>
      </c>
      <c r="H92" s="27">
        <v>70</v>
      </c>
      <c r="I92" s="27">
        <v>353</v>
      </c>
      <c r="J92" s="27">
        <v>57</v>
      </c>
      <c r="K92" s="27">
        <v>175</v>
      </c>
      <c r="L92" s="27">
        <v>273</v>
      </c>
      <c r="M92" s="27">
        <v>0</v>
      </c>
      <c r="N92" s="27">
        <v>0</v>
      </c>
      <c r="O92" s="27">
        <v>0</v>
      </c>
      <c r="P92" s="27">
        <f t="shared" si="2"/>
        <v>1207</v>
      </c>
    </row>
    <row r="93" spans="1:16" hidden="1" x14ac:dyDescent="0.3">
      <c r="A93" s="34">
        <v>45618</v>
      </c>
      <c r="B93" s="23" t="s">
        <v>36</v>
      </c>
      <c r="C93" s="24">
        <v>4</v>
      </c>
      <c r="D93" s="26" t="s">
        <v>48</v>
      </c>
      <c r="E93" s="25" t="s">
        <v>24</v>
      </c>
      <c r="F93" s="27">
        <v>400</v>
      </c>
      <c r="G93" s="27">
        <v>0</v>
      </c>
      <c r="H93" s="27">
        <v>160</v>
      </c>
      <c r="I93" s="27">
        <v>0</v>
      </c>
      <c r="J93" s="27">
        <v>130</v>
      </c>
      <c r="K93" s="27">
        <v>80</v>
      </c>
      <c r="L93" s="27">
        <v>150</v>
      </c>
      <c r="M93" s="27">
        <v>0</v>
      </c>
      <c r="N93" s="27">
        <v>0</v>
      </c>
      <c r="O93" s="27">
        <v>0</v>
      </c>
      <c r="P93" s="27">
        <f t="shared" si="2"/>
        <v>920</v>
      </c>
    </row>
    <row r="94" spans="1:16" hidden="1" x14ac:dyDescent="0.3">
      <c r="A94" s="34">
        <v>45618</v>
      </c>
      <c r="B94" s="23" t="s">
        <v>36</v>
      </c>
      <c r="C94" s="24">
        <v>4</v>
      </c>
      <c r="D94" s="26" t="s">
        <v>70</v>
      </c>
      <c r="E94" s="25" t="s">
        <v>25</v>
      </c>
      <c r="F94" s="27">
        <f>242+92</f>
        <v>334</v>
      </c>
      <c r="G94" s="27">
        <f>48+62</f>
        <v>110</v>
      </c>
      <c r="H94" s="27">
        <f>150+130</f>
        <v>280</v>
      </c>
      <c r="I94" s="27">
        <f>243+252</f>
        <v>495</v>
      </c>
      <c r="J94" s="27">
        <f>197+126</f>
        <v>323</v>
      </c>
      <c r="K94" s="27">
        <f>100+114</f>
        <v>214</v>
      </c>
      <c r="L94" s="27">
        <f>154+140</f>
        <v>294</v>
      </c>
      <c r="M94" s="27">
        <v>0</v>
      </c>
      <c r="N94" s="27">
        <v>0</v>
      </c>
      <c r="O94" s="27">
        <v>0</v>
      </c>
      <c r="P94" s="27">
        <f t="shared" si="2"/>
        <v>2050</v>
      </c>
    </row>
    <row r="95" spans="1:16" hidden="1" x14ac:dyDescent="0.3">
      <c r="A95" s="34">
        <v>45618</v>
      </c>
      <c r="B95" s="23" t="s">
        <v>36</v>
      </c>
      <c r="C95" s="24">
        <v>4</v>
      </c>
      <c r="D95" s="26" t="s">
        <v>47</v>
      </c>
      <c r="E95" s="25" t="s">
        <v>26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>
        <f t="shared" si="2"/>
        <v>0</v>
      </c>
    </row>
    <row r="96" spans="1:16" hidden="1" x14ac:dyDescent="0.3">
      <c r="A96" s="34">
        <v>45618</v>
      </c>
      <c r="B96" s="23" t="s">
        <v>36</v>
      </c>
      <c r="C96" s="24">
        <v>4</v>
      </c>
      <c r="D96" s="26" t="s">
        <v>48</v>
      </c>
      <c r="E96" s="25" t="s">
        <v>27</v>
      </c>
      <c r="F96" s="27">
        <f>310+135</f>
        <v>445</v>
      </c>
      <c r="G96" s="27">
        <v>45</v>
      </c>
      <c r="H96" s="27">
        <v>175</v>
      </c>
      <c r="I96" s="27">
        <v>155</v>
      </c>
      <c r="J96" s="27">
        <v>145</v>
      </c>
      <c r="K96" s="27">
        <v>80</v>
      </c>
      <c r="L96" s="27">
        <v>40</v>
      </c>
      <c r="M96" s="27">
        <v>0</v>
      </c>
      <c r="N96" s="27">
        <v>0</v>
      </c>
      <c r="O96" s="27">
        <v>0</v>
      </c>
      <c r="P96" s="27">
        <f t="shared" si="2"/>
        <v>1085</v>
      </c>
    </row>
    <row r="97" spans="1:16" hidden="1" x14ac:dyDescent="0.3">
      <c r="A97" s="34">
        <v>45618</v>
      </c>
      <c r="B97" s="23" t="s">
        <v>36</v>
      </c>
      <c r="C97" s="24">
        <v>4</v>
      </c>
      <c r="D97" s="26" t="s">
        <v>48</v>
      </c>
      <c r="E97" s="25" t="s">
        <v>28</v>
      </c>
      <c r="F97" s="27">
        <v>500</v>
      </c>
      <c r="G97" s="27">
        <v>200</v>
      </c>
      <c r="H97" s="27">
        <v>100</v>
      </c>
      <c r="I97" s="27">
        <v>540</v>
      </c>
      <c r="J97" s="27">
        <v>180</v>
      </c>
      <c r="K97" s="27">
        <v>360</v>
      </c>
      <c r="L97" s="27">
        <v>480</v>
      </c>
      <c r="M97" s="27">
        <v>0</v>
      </c>
      <c r="N97" s="27">
        <v>0</v>
      </c>
      <c r="O97" s="27">
        <v>0</v>
      </c>
      <c r="P97" s="27">
        <f t="shared" si="2"/>
        <v>2360</v>
      </c>
    </row>
    <row r="98" spans="1:16" hidden="1" x14ac:dyDescent="0.3">
      <c r="A98" s="34">
        <v>45618</v>
      </c>
      <c r="B98" s="23" t="s">
        <v>36</v>
      </c>
      <c r="C98" s="24">
        <v>4</v>
      </c>
      <c r="D98" s="26" t="s">
        <v>48</v>
      </c>
      <c r="E98" s="29" t="s">
        <v>29</v>
      </c>
      <c r="F98" s="27">
        <v>150</v>
      </c>
      <c r="G98" s="27">
        <v>0</v>
      </c>
      <c r="H98" s="27">
        <v>0</v>
      </c>
      <c r="I98" s="27">
        <v>350</v>
      </c>
      <c r="J98" s="27">
        <v>0</v>
      </c>
      <c r="K98" s="27">
        <v>200</v>
      </c>
      <c r="L98" s="27">
        <v>0</v>
      </c>
      <c r="M98" s="27">
        <v>0</v>
      </c>
      <c r="N98" s="27">
        <v>0</v>
      </c>
      <c r="O98" s="27">
        <v>0</v>
      </c>
      <c r="P98" s="27">
        <f t="shared" si="2"/>
        <v>700</v>
      </c>
    </row>
    <row r="99" spans="1:16" hidden="1" x14ac:dyDescent="0.3">
      <c r="A99" s="34">
        <v>45618</v>
      </c>
      <c r="B99" s="23" t="s">
        <v>36</v>
      </c>
      <c r="C99" s="24">
        <v>4</v>
      </c>
      <c r="D99" s="26" t="s">
        <v>70</v>
      </c>
      <c r="E99" s="29" t="s">
        <v>30</v>
      </c>
      <c r="F99" s="27">
        <v>164</v>
      </c>
      <c r="G99" s="27">
        <v>83</v>
      </c>
      <c r="H99" s="27">
        <v>18</v>
      </c>
      <c r="I99" s="27">
        <v>42</v>
      </c>
      <c r="J99" s="27">
        <v>172</v>
      </c>
      <c r="K99" s="27">
        <v>62</v>
      </c>
      <c r="L99" s="27">
        <v>25</v>
      </c>
      <c r="M99" s="27">
        <v>0</v>
      </c>
      <c r="N99" s="27">
        <v>0</v>
      </c>
      <c r="O99" s="27">
        <v>0</v>
      </c>
      <c r="P99" s="27">
        <f t="shared" si="2"/>
        <v>566</v>
      </c>
    </row>
    <row r="100" spans="1:16" x14ac:dyDescent="0.3">
      <c r="A100" s="32">
        <v>45627</v>
      </c>
      <c r="B100" s="37" t="s">
        <v>37</v>
      </c>
      <c r="C100" s="38">
        <v>1</v>
      </c>
      <c r="D100" s="137" t="s">
        <v>48</v>
      </c>
      <c r="E100" s="39" t="s">
        <v>21</v>
      </c>
      <c r="F100" s="41">
        <v>280</v>
      </c>
      <c r="G100" s="136">
        <v>30</v>
      </c>
      <c r="H100" s="136">
        <v>84</v>
      </c>
      <c r="I100" s="136">
        <v>90</v>
      </c>
      <c r="J100" s="136">
        <v>125</v>
      </c>
      <c r="K100" s="136">
        <v>130</v>
      </c>
      <c r="L100" s="136">
        <v>50</v>
      </c>
      <c r="M100" s="136">
        <v>0</v>
      </c>
      <c r="N100" s="136">
        <v>0</v>
      </c>
      <c r="O100" s="136">
        <v>0</v>
      </c>
      <c r="P100" s="41">
        <f t="shared" si="2"/>
        <v>789</v>
      </c>
    </row>
    <row r="101" spans="1:16" hidden="1" x14ac:dyDescent="0.3">
      <c r="A101" s="32">
        <v>45627</v>
      </c>
      <c r="B101" s="37" t="s">
        <v>37</v>
      </c>
      <c r="C101" s="38">
        <v>1</v>
      </c>
      <c r="D101" s="137" t="s">
        <v>48</v>
      </c>
      <c r="E101" s="39" t="s">
        <v>22</v>
      </c>
      <c r="F101" s="41">
        <v>126</v>
      </c>
      <c r="G101" s="136">
        <v>0</v>
      </c>
      <c r="H101" s="136">
        <v>32</v>
      </c>
      <c r="I101" s="136">
        <v>242</v>
      </c>
      <c r="J101" s="136">
        <v>121</v>
      </c>
      <c r="K101" s="136">
        <v>500</v>
      </c>
      <c r="L101" s="136">
        <v>258</v>
      </c>
      <c r="M101" s="136">
        <v>0</v>
      </c>
      <c r="N101" s="136">
        <v>0</v>
      </c>
      <c r="O101" s="136">
        <v>0</v>
      </c>
      <c r="P101" s="41">
        <f t="shared" si="2"/>
        <v>1279</v>
      </c>
    </row>
    <row r="102" spans="1:16" hidden="1" x14ac:dyDescent="0.3">
      <c r="A102" s="32">
        <v>45627</v>
      </c>
      <c r="B102" s="37" t="s">
        <v>37</v>
      </c>
      <c r="C102" s="38">
        <v>1</v>
      </c>
      <c r="D102" s="137">
        <v>0</v>
      </c>
      <c r="E102" s="39" t="s">
        <v>23</v>
      </c>
      <c r="F102" s="41">
        <v>0</v>
      </c>
      <c r="G102" s="136">
        <v>0</v>
      </c>
      <c r="H102" s="136">
        <v>0</v>
      </c>
      <c r="I102" s="136">
        <v>0</v>
      </c>
      <c r="J102" s="136">
        <v>0</v>
      </c>
      <c r="K102" s="136">
        <v>0</v>
      </c>
      <c r="L102" s="136">
        <v>0</v>
      </c>
      <c r="M102" s="136">
        <v>0</v>
      </c>
      <c r="N102" s="136">
        <v>0</v>
      </c>
      <c r="O102" s="136">
        <v>0</v>
      </c>
      <c r="P102" s="41">
        <f t="shared" si="2"/>
        <v>0</v>
      </c>
    </row>
    <row r="103" spans="1:16" hidden="1" x14ac:dyDescent="0.3">
      <c r="A103" s="32">
        <v>45627</v>
      </c>
      <c r="B103" s="37" t="s">
        <v>37</v>
      </c>
      <c r="C103" s="38">
        <v>1</v>
      </c>
      <c r="D103" s="137">
        <v>0</v>
      </c>
      <c r="E103" s="39" t="s">
        <v>24</v>
      </c>
      <c r="F103" s="41">
        <v>0</v>
      </c>
      <c r="G103" s="136">
        <v>0</v>
      </c>
      <c r="H103" s="136">
        <v>0</v>
      </c>
      <c r="I103" s="136">
        <v>0</v>
      </c>
      <c r="J103" s="136">
        <v>0</v>
      </c>
      <c r="K103" s="136">
        <v>0</v>
      </c>
      <c r="L103" s="136">
        <v>0</v>
      </c>
      <c r="M103" s="136">
        <v>0</v>
      </c>
      <c r="N103" s="136">
        <v>0</v>
      </c>
      <c r="O103" s="136">
        <v>0</v>
      </c>
      <c r="P103" s="41">
        <f t="shared" si="2"/>
        <v>0</v>
      </c>
    </row>
    <row r="104" spans="1:16" hidden="1" x14ac:dyDescent="0.3">
      <c r="A104" s="32">
        <v>45627</v>
      </c>
      <c r="B104" s="37" t="s">
        <v>37</v>
      </c>
      <c r="C104" s="38">
        <v>1</v>
      </c>
      <c r="D104" s="137" t="s">
        <v>48</v>
      </c>
      <c r="E104" s="39" t="s">
        <v>25</v>
      </c>
      <c r="F104" s="41">
        <v>227</v>
      </c>
      <c r="G104" s="136">
        <v>0</v>
      </c>
      <c r="H104" s="136">
        <v>150</v>
      </c>
      <c r="I104" s="136">
        <v>206</v>
      </c>
      <c r="J104" s="136">
        <v>100</v>
      </c>
      <c r="K104" s="136">
        <v>6</v>
      </c>
      <c r="L104" s="136">
        <v>161</v>
      </c>
      <c r="M104" s="136">
        <v>0</v>
      </c>
      <c r="N104" s="136">
        <v>0</v>
      </c>
      <c r="O104" s="136">
        <v>0</v>
      </c>
      <c r="P104" s="41">
        <f t="shared" si="2"/>
        <v>850</v>
      </c>
    </row>
    <row r="105" spans="1:16" hidden="1" x14ac:dyDescent="0.3">
      <c r="A105" s="32">
        <v>45627</v>
      </c>
      <c r="B105" s="37" t="s">
        <v>37</v>
      </c>
      <c r="C105" s="38">
        <v>1</v>
      </c>
      <c r="D105" s="41">
        <v>0</v>
      </c>
      <c r="E105" s="39" t="s">
        <v>26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f t="shared" si="2"/>
        <v>0</v>
      </c>
    </row>
    <row r="106" spans="1:16" hidden="1" x14ac:dyDescent="0.3">
      <c r="A106" s="32">
        <v>45627</v>
      </c>
      <c r="B106" s="37" t="s">
        <v>37</v>
      </c>
      <c r="C106" s="38">
        <v>1</v>
      </c>
      <c r="D106" s="137" t="s">
        <v>48</v>
      </c>
      <c r="E106" s="39" t="s">
        <v>27</v>
      </c>
      <c r="F106" s="41">
        <v>76</v>
      </c>
      <c r="G106" s="41">
        <v>343</v>
      </c>
      <c r="H106" s="41">
        <v>108</v>
      </c>
      <c r="I106" s="41">
        <v>500</v>
      </c>
      <c r="J106" s="41">
        <v>135</v>
      </c>
      <c r="K106" s="41">
        <v>92</v>
      </c>
      <c r="L106" s="41">
        <v>264</v>
      </c>
      <c r="M106" s="41">
        <v>0</v>
      </c>
      <c r="N106" s="41">
        <v>0</v>
      </c>
      <c r="O106" s="41">
        <v>0</v>
      </c>
      <c r="P106" s="41">
        <f t="shared" si="2"/>
        <v>1518</v>
      </c>
    </row>
    <row r="107" spans="1:16" hidden="1" x14ac:dyDescent="0.3">
      <c r="A107" s="32">
        <v>45627</v>
      </c>
      <c r="B107" s="37" t="s">
        <v>37</v>
      </c>
      <c r="C107" s="38">
        <v>1</v>
      </c>
      <c r="D107" s="137" t="s">
        <v>48</v>
      </c>
      <c r="E107" s="39" t="s">
        <v>28</v>
      </c>
      <c r="F107" s="41">
        <v>500</v>
      </c>
      <c r="G107" s="41">
        <v>240</v>
      </c>
      <c r="H107" s="41">
        <v>100</v>
      </c>
      <c r="I107" s="41">
        <v>100</v>
      </c>
      <c r="J107" s="41">
        <v>50</v>
      </c>
      <c r="K107" s="41">
        <v>320</v>
      </c>
      <c r="L107" s="41">
        <v>200</v>
      </c>
      <c r="M107" s="41">
        <v>0</v>
      </c>
      <c r="N107" s="41">
        <v>0</v>
      </c>
      <c r="O107" s="41">
        <v>0</v>
      </c>
      <c r="P107" s="41">
        <f t="shared" si="2"/>
        <v>1510</v>
      </c>
    </row>
    <row r="108" spans="1:16" hidden="1" x14ac:dyDescent="0.3">
      <c r="A108" s="32">
        <v>45627</v>
      </c>
      <c r="B108" s="37" t="s">
        <v>37</v>
      </c>
      <c r="C108" s="38">
        <v>1</v>
      </c>
      <c r="D108" s="137" t="s">
        <v>48</v>
      </c>
      <c r="E108" s="42" t="s">
        <v>29</v>
      </c>
      <c r="F108" s="41">
        <v>150</v>
      </c>
      <c r="G108" s="41">
        <v>0</v>
      </c>
      <c r="H108" s="41">
        <v>0</v>
      </c>
      <c r="I108" s="41">
        <v>278</v>
      </c>
      <c r="J108" s="41">
        <v>0</v>
      </c>
      <c r="K108" s="41">
        <v>300</v>
      </c>
      <c r="L108" s="41">
        <v>112</v>
      </c>
      <c r="M108" s="41">
        <v>0</v>
      </c>
      <c r="N108" s="41">
        <v>0</v>
      </c>
      <c r="O108" s="41">
        <v>0</v>
      </c>
      <c r="P108" s="41">
        <f t="shared" si="2"/>
        <v>840</v>
      </c>
    </row>
    <row r="109" spans="1:16" hidden="1" x14ac:dyDescent="0.3">
      <c r="A109" s="32">
        <v>45627</v>
      </c>
      <c r="B109" s="37" t="s">
        <v>37</v>
      </c>
      <c r="C109" s="38">
        <v>1</v>
      </c>
      <c r="D109" s="40">
        <v>0</v>
      </c>
      <c r="E109" s="42" t="s">
        <v>30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f t="shared" si="2"/>
        <v>0</v>
      </c>
    </row>
    <row r="110" spans="1:16" x14ac:dyDescent="0.3">
      <c r="A110" s="32">
        <v>45634</v>
      </c>
      <c r="B110" s="21" t="s">
        <v>37</v>
      </c>
      <c r="C110" s="2">
        <v>2</v>
      </c>
      <c r="D110" s="4">
        <v>0</v>
      </c>
      <c r="E110" s="9" t="s">
        <v>21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f t="shared" si="2"/>
        <v>0</v>
      </c>
    </row>
    <row r="111" spans="1:16" hidden="1" x14ac:dyDescent="0.3">
      <c r="A111" s="32">
        <v>45634</v>
      </c>
      <c r="B111" s="21" t="s">
        <v>37</v>
      </c>
      <c r="C111" s="2">
        <v>2</v>
      </c>
      <c r="D111" s="4">
        <v>0</v>
      </c>
      <c r="E111" s="9" t="s">
        <v>22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f t="shared" si="2"/>
        <v>0</v>
      </c>
    </row>
    <row r="112" spans="1:16" hidden="1" x14ac:dyDescent="0.3">
      <c r="A112" s="32">
        <v>45634</v>
      </c>
      <c r="B112" s="21" t="s">
        <v>37</v>
      </c>
      <c r="C112" s="2">
        <v>2</v>
      </c>
      <c r="D112" s="4">
        <v>0</v>
      </c>
      <c r="E112" s="9" t="s">
        <v>23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f t="shared" si="2"/>
        <v>0</v>
      </c>
    </row>
    <row r="113" spans="1:16" hidden="1" x14ac:dyDescent="0.3">
      <c r="A113" s="32">
        <v>45634</v>
      </c>
      <c r="B113" s="21" t="s">
        <v>37</v>
      </c>
      <c r="C113" s="2">
        <v>2</v>
      </c>
      <c r="D113" s="4">
        <v>0</v>
      </c>
      <c r="E113" s="9" t="s">
        <v>24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f t="shared" si="2"/>
        <v>0</v>
      </c>
    </row>
    <row r="114" spans="1:16" hidden="1" x14ac:dyDescent="0.3">
      <c r="A114" s="32">
        <v>45634</v>
      </c>
      <c r="B114" s="21" t="s">
        <v>37</v>
      </c>
      <c r="C114" s="2">
        <v>2</v>
      </c>
      <c r="D114" s="4">
        <v>0</v>
      </c>
      <c r="E114" s="9" t="s">
        <v>25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f t="shared" si="2"/>
        <v>0</v>
      </c>
    </row>
    <row r="115" spans="1:16" hidden="1" x14ac:dyDescent="0.3">
      <c r="A115" s="32">
        <v>45634</v>
      </c>
      <c r="B115" s="21" t="s">
        <v>37</v>
      </c>
      <c r="C115" s="2">
        <v>2</v>
      </c>
      <c r="D115" s="4">
        <v>0</v>
      </c>
      <c r="E115" s="9" t="s">
        <v>26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f t="shared" si="2"/>
        <v>0</v>
      </c>
    </row>
    <row r="116" spans="1:16" hidden="1" x14ac:dyDescent="0.3">
      <c r="A116" s="32">
        <v>45634</v>
      </c>
      <c r="B116" s="21" t="s">
        <v>37</v>
      </c>
      <c r="C116" s="2">
        <v>2</v>
      </c>
      <c r="D116" s="4">
        <v>0</v>
      </c>
      <c r="E116" s="9" t="s">
        <v>27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f t="shared" si="2"/>
        <v>0</v>
      </c>
    </row>
    <row r="117" spans="1:16" hidden="1" x14ac:dyDescent="0.3">
      <c r="A117" s="32">
        <v>45634</v>
      </c>
      <c r="B117" s="21" t="s">
        <v>37</v>
      </c>
      <c r="C117" s="2">
        <v>2</v>
      </c>
      <c r="D117" s="4">
        <v>0</v>
      </c>
      <c r="E117" s="9" t="s">
        <v>28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f t="shared" si="2"/>
        <v>0</v>
      </c>
    </row>
    <row r="118" spans="1:16" hidden="1" x14ac:dyDescent="0.3">
      <c r="A118" s="32">
        <v>45634</v>
      </c>
      <c r="B118" s="21" t="s">
        <v>37</v>
      </c>
      <c r="C118" s="2">
        <v>2</v>
      </c>
      <c r="D118" s="4">
        <v>0</v>
      </c>
      <c r="E118" s="8" t="s">
        <v>29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f t="shared" si="2"/>
        <v>0</v>
      </c>
    </row>
    <row r="119" spans="1:16" hidden="1" x14ac:dyDescent="0.3">
      <c r="A119" s="32">
        <v>45634</v>
      </c>
      <c r="B119" s="21" t="s">
        <v>37</v>
      </c>
      <c r="C119" s="2">
        <v>2</v>
      </c>
      <c r="D119" s="4">
        <v>0</v>
      </c>
      <c r="E119" s="8" t="s">
        <v>30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f t="shared" si="2"/>
        <v>0</v>
      </c>
    </row>
    <row r="120" spans="1:16" x14ac:dyDescent="0.3">
      <c r="A120" s="32">
        <v>45641</v>
      </c>
      <c r="B120" s="21" t="s">
        <v>37</v>
      </c>
      <c r="C120" s="2">
        <v>3</v>
      </c>
      <c r="D120" s="4">
        <v>0</v>
      </c>
      <c r="E120" s="9" t="s">
        <v>21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f t="shared" si="2"/>
        <v>0</v>
      </c>
    </row>
    <row r="121" spans="1:16" hidden="1" x14ac:dyDescent="0.3">
      <c r="A121" s="32">
        <v>45641</v>
      </c>
      <c r="B121" s="21" t="s">
        <v>37</v>
      </c>
      <c r="C121" s="2">
        <v>3</v>
      </c>
      <c r="D121" s="4">
        <v>0</v>
      </c>
      <c r="E121" s="9" t="s">
        <v>22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f t="shared" si="2"/>
        <v>0</v>
      </c>
    </row>
    <row r="122" spans="1:16" hidden="1" x14ac:dyDescent="0.3">
      <c r="A122" s="32">
        <v>45641</v>
      </c>
      <c r="B122" s="21" t="s">
        <v>37</v>
      </c>
      <c r="C122" s="2">
        <v>3</v>
      </c>
      <c r="D122" s="4">
        <v>0</v>
      </c>
      <c r="E122" s="9" t="s">
        <v>23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f t="shared" si="2"/>
        <v>0</v>
      </c>
    </row>
    <row r="123" spans="1:16" hidden="1" x14ac:dyDescent="0.3">
      <c r="A123" s="32">
        <v>45641</v>
      </c>
      <c r="B123" s="21" t="s">
        <v>37</v>
      </c>
      <c r="C123" s="2">
        <v>3</v>
      </c>
      <c r="D123" s="4">
        <v>0</v>
      </c>
      <c r="E123" s="9" t="s">
        <v>24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f t="shared" si="2"/>
        <v>0</v>
      </c>
    </row>
    <row r="124" spans="1:16" hidden="1" x14ac:dyDescent="0.3">
      <c r="A124" s="32">
        <v>45641</v>
      </c>
      <c r="B124" s="21" t="s">
        <v>37</v>
      </c>
      <c r="C124" s="2">
        <v>3</v>
      </c>
      <c r="D124" s="4">
        <v>0</v>
      </c>
      <c r="E124" s="9" t="s">
        <v>25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f t="shared" si="2"/>
        <v>0</v>
      </c>
    </row>
    <row r="125" spans="1:16" hidden="1" x14ac:dyDescent="0.3">
      <c r="A125" s="32">
        <v>45641</v>
      </c>
      <c r="B125" s="21" t="s">
        <v>37</v>
      </c>
      <c r="C125" s="2">
        <v>3</v>
      </c>
      <c r="D125" s="4">
        <v>0</v>
      </c>
      <c r="E125" s="9" t="s">
        <v>26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f t="shared" si="2"/>
        <v>0</v>
      </c>
    </row>
    <row r="126" spans="1:16" hidden="1" x14ac:dyDescent="0.3">
      <c r="A126" s="32">
        <v>45641</v>
      </c>
      <c r="B126" s="21" t="s">
        <v>37</v>
      </c>
      <c r="C126" s="2">
        <v>3</v>
      </c>
      <c r="D126" s="4">
        <v>0</v>
      </c>
      <c r="E126" s="9" t="s">
        <v>27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f t="shared" si="2"/>
        <v>0</v>
      </c>
    </row>
    <row r="127" spans="1:16" hidden="1" x14ac:dyDescent="0.3">
      <c r="A127" s="32">
        <v>45641</v>
      </c>
      <c r="B127" s="21" t="s">
        <v>37</v>
      </c>
      <c r="C127" s="2">
        <v>3</v>
      </c>
      <c r="D127" s="4">
        <v>0</v>
      </c>
      <c r="E127" s="9" t="s">
        <v>28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f t="shared" si="2"/>
        <v>0</v>
      </c>
    </row>
    <row r="128" spans="1:16" hidden="1" x14ac:dyDescent="0.3">
      <c r="A128" s="32">
        <v>45641</v>
      </c>
      <c r="B128" s="21" t="s">
        <v>37</v>
      </c>
      <c r="C128" s="2">
        <v>3</v>
      </c>
      <c r="D128" s="4">
        <v>0</v>
      </c>
      <c r="E128" s="8" t="s">
        <v>29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f t="shared" si="2"/>
        <v>0</v>
      </c>
    </row>
    <row r="129" spans="1:16" hidden="1" x14ac:dyDescent="0.3">
      <c r="A129" s="32">
        <v>45641</v>
      </c>
      <c r="B129" s="21" t="s">
        <v>37</v>
      </c>
      <c r="C129" s="2">
        <v>3</v>
      </c>
      <c r="D129" s="4">
        <v>0</v>
      </c>
      <c r="E129" s="8" t="s">
        <v>30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f t="shared" si="2"/>
        <v>0</v>
      </c>
    </row>
    <row r="130" spans="1:16" x14ac:dyDescent="0.3">
      <c r="A130" s="32">
        <v>45648</v>
      </c>
      <c r="B130" s="21" t="s">
        <v>37</v>
      </c>
      <c r="C130" s="2">
        <v>4</v>
      </c>
      <c r="D130" s="4">
        <v>0</v>
      </c>
      <c r="E130" s="9" t="s">
        <v>21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f t="shared" si="2"/>
        <v>0</v>
      </c>
    </row>
    <row r="131" spans="1:16" hidden="1" x14ac:dyDescent="0.3">
      <c r="A131" s="32">
        <v>45648</v>
      </c>
      <c r="B131" s="21" t="s">
        <v>37</v>
      </c>
      <c r="C131" s="2">
        <v>4</v>
      </c>
      <c r="D131" s="4">
        <v>0</v>
      </c>
      <c r="E131" s="9" t="s">
        <v>22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f t="shared" ref="P131:P139" si="3">SUM(F131:O131)</f>
        <v>0</v>
      </c>
    </row>
    <row r="132" spans="1:16" hidden="1" x14ac:dyDescent="0.3">
      <c r="A132" s="32">
        <v>45648</v>
      </c>
      <c r="B132" s="21" t="s">
        <v>37</v>
      </c>
      <c r="C132" s="2">
        <v>4</v>
      </c>
      <c r="D132" s="4">
        <v>0</v>
      </c>
      <c r="E132" s="9" t="s">
        <v>23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f t="shared" si="3"/>
        <v>0</v>
      </c>
    </row>
    <row r="133" spans="1:16" hidden="1" x14ac:dyDescent="0.3">
      <c r="A133" s="32">
        <v>45648</v>
      </c>
      <c r="B133" s="21" t="s">
        <v>37</v>
      </c>
      <c r="C133" s="2">
        <v>4</v>
      </c>
      <c r="D133" s="4">
        <v>0</v>
      </c>
      <c r="E133" s="9" t="s">
        <v>24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f t="shared" si="3"/>
        <v>0</v>
      </c>
    </row>
    <row r="134" spans="1:16" hidden="1" x14ac:dyDescent="0.3">
      <c r="A134" s="32">
        <v>45648</v>
      </c>
      <c r="B134" s="21" t="s">
        <v>37</v>
      </c>
      <c r="C134" s="2">
        <v>4</v>
      </c>
      <c r="D134" s="4">
        <v>0</v>
      </c>
      <c r="E134" s="9" t="s">
        <v>25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f t="shared" si="3"/>
        <v>0</v>
      </c>
    </row>
    <row r="135" spans="1:16" hidden="1" x14ac:dyDescent="0.3">
      <c r="A135" s="32">
        <v>45648</v>
      </c>
      <c r="B135" s="21" t="s">
        <v>37</v>
      </c>
      <c r="C135" s="2">
        <v>4</v>
      </c>
      <c r="D135" s="4">
        <v>0</v>
      </c>
      <c r="E135" s="9" t="s">
        <v>26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f t="shared" si="3"/>
        <v>0</v>
      </c>
    </row>
    <row r="136" spans="1:16" hidden="1" x14ac:dyDescent="0.3">
      <c r="A136" s="32">
        <v>45648</v>
      </c>
      <c r="B136" s="21" t="s">
        <v>37</v>
      </c>
      <c r="C136" s="2">
        <v>4</v>
      </c>
      <c r="D136" s="4">
        <v>0</v>
      </c>
      <c r="E136" s="9" t="s">
        <v>27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f t="shared" si="3"/>
        <v>0</v>
      </c>
    </row>
    <row r="137" spans="1:16" hidden="1" x14ac:dyDescent="0.3">
      <c r="A137" s="32">
        <v>45648</v>
      </c>
      <c r="B137" s="21" t="s">
        <v>37</v>
      </c>
      <c r="C137" s="2">
        <v>4</v>
      </c>
      <c r="D137" s="4">
        <v>0</v>
      </c>
      <c r="E137" s="9" t="s">
        <v>28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f t="shared" si="3"/>
        <v>0</v>
      </c>
    </row>
    <row r="138" spans="1:16" hidden="1" x14ac:dyDescent="0.3">
      <c r="A138" s="32">
        <v>45648</v>
      </c>
      <c r="B138" s="3" t="s">
        <v>37</v>
      </c>
      <c r="C138" s="1">
        <v>4</v>
      </c>
      <c r="D138" s="4">
        <v>0</v>
      </c>
      <c r="E138" s="8" t="s">
        <v>29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f t="shared" si="3"/>
        <v>0</v>
      </c>
    </row>
    <row r="139" spans="1:16" hidden="1" x14ac:dyDescent="0.3">
      <c r="A139" s="32">
        <v>45648</v>
      </c>
      <c r="B139" s="3" t="s">
        <v>37</v>
      </c>
      <c r="C139" s="1">
        <v>4</v>
      </c>
      <c r="D139" s="4">
        <v>0</v>
      </c>
      <c r="E139" s="8" t="s">
        <v>30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f t="shared" si="3"/>
        <v>0</v>
      </c>
    </row>
    <row r="140" spans="1:16" x14ac:dyDescent="0.3">
      <c r="P140" s="6"/>
    </row>
  </sheetData>
  <autoFilter ref="A1:P139" xr:uid="{54D898E0-A6F8-4001-887D-66DAC1BD5F77}">
    <filterColumn colId="4">
      <filters>
        <filter val="Ömer"/>
      </filters>
    </filterColumn>
  </autoFilter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>
    <tabColor rgb="FFFF0000"/>
  </sheetPr>
  <dimension ref="A1:Q95"/>
  <sheetViews>
    <sheetView tabSelected="1" topLeftCell="G1" zoomScaleNormal="100" workbookViewId="0">
      <pane ySplit="1" topLeftCell="A87" activePane="bottomLeft" state="frozen"/>
      <selection pane="bottomLeft" activeCell="S94" sqref="S94"/>
    </sheetView>
  </sheetViews>
  <sheetFormatPr defaultColWidth="8.88671875" defaultRowHeight="14.4" x14ac:dyDescent="0.3"/>
  <cols>
    <col min="1" max="1" width="12.44140625" style="13" customWidth="1"/>
    <col min="2" max="2" width="13.33203125" style="13" customWidth="1"/>
    <col min="3" max="3" width="11.33203125" style="13" customWidth="1"/>
    <col min="4" max="4" width="10.109375" style="13" customWidth="1"/>
    <col min="5" max="5" width="8.88671875" style="13"/>
    <col min="6" max="6" width="11" style="13" customWidth="1"/>
    <col min="7" max="8" width="8.88671875" style="13"/>
    <col min="9" max="9" width="10.88671875" style="13" bestFit="1" customWidth="1"/>
    <col min="10" max="10" width="12.5546875" style="13" customWidth="1"/>
    <col min="11" max="12" width="8.88671875" style="13"/>
    <col min="13" max="13" width="10.44140625" style="13" customWidth="1"/>
    <col min="14" max="16" width="8.88671875" style="13"/>
    <col min="17" max="17" width="23.5546875" style="13" customWidth="1"/>
    <col min="18" max="16384" width="8.88671875" style="13"/>
  </cols>
  <sheetData>
    <row r="1" spans="1:17" ht="33" customHeight="1" x14ac:dyDescent="0.3">
      <c r="A1" s="114" t="s">
        <v>19</v>
      </c>
      <c r="B1" s="114" t="s">
        <v>18</v>
      </c>
      <c r="C1" s="101" t="s">
        <v>20</v>
      </c>
      <c r="D1" s="101" t="s">
        <v>61</v>
      </c>
      <c r="E1" s="101" t="s">
        <v>62</v>
      </c>
      <c r="F1" s="101" t="s">
        <v>63</v>
      </c>
      <c r="G1" s="101" t="s">
        <v>64</v>
      </c>
      <c r="H1" s="101" t="s">
        <v>65</v>
      </c>
      <c r="I1" s="101" t="s">
        <v>56</v>
      </c>
      <c r="J1" s="101" t="s">
        <v>57</v>
      </c>
      <c r="K1" s="101" t="s">
        <v>58</v>
      </c>
      <c r="L1" s="101" t="s">
        <v>59</v>
      </c>
      <c r="M1" s="101" t="s">
        <v>60</v>
      </c>
      <c r="N1" s="35" t="b">
        <v>1</v>
      </c>
      <c r="O1" s="61" t="s">
        <v>9</v>
      </c>
      <c r="P1" s="89" t="s">
        <v>17</v>
      </c>
      <c r="Q1" s="101" t="s">
        <v>45</v>
      </c>
    </row>
    <row r="2" spans="1:17" s="14" customFormat="1" ht="15.6" customHeight="1" x14ac:dyDescent="0.3">
      <c r="A2" s="10" t="s">
        <v>16</v>
      </c>
      <c r="B2" s="48">
        <v>1</v>
      </c>
      <c r="C2" s="10" t="s">
        <v>29</v>
      </c>
      <c r="D2" s="10">
        <v>18.25</v>
      </c>
      <c r="E2" s="10">
        <v>1.75</v>
      </c>
      <c r="F2" s="10">
        <v>1</v>
      </c>
      <c r="G2" s="10">
        <v>1.75</v>
      </c>
      <c r="H2" s="10">
        <v>2.5</v>
      </c>
      <c r="I2" s="10">
        <v>8</v>
      </c>
      <c r="J2" s="10">
        <v>0</v>
      </c>
      <c r="K2" s="10">
        <v>0</v>
      </c>
      <c r="L2" s="10">
        <v>-0.25</v>
      </c>
      <c r="M2" s="10">
        <v>0.5</v>
      </c>
      <c r="N2" s="10">
        <v>38</v>
      </c>
      <c r="O2" s="10">
        <v>18</v>
      </c>
      <c r="P2" s="48">
        <v>33.5</v>
      </c>
      <c r="Q2" s="10" t="s">
        <v>33</v>
      </c>
    </row>
    <row r="3" spans="1:17" s="14" customFormat="1" ht="15.6" customHeight="1" x14ac:dyDescent="0.3">
      <c r="A3" s="10" t="s">
        <v>16</v>
      </c>
      <c r="B3" s="48">
        <v>1</v>
      </c>
      <c r="C3" s="10" t="s">
        <v>27</v>
      </c>
      <c r="D3" s="10">
        <v>7</v>
      </c>
      <c r="E3" s="10">
        <v>0</v>
      </c>
      <c r="F3" s="10">
        <v>0</v>
      </c>
      <c r="G3" s="10">
        <v>0</v>
      </c>
      <c r="H3" s="10">
        <v>1.25</v>
      </c>
      <c r="I3" s="10">
        <v>5.25</v>
      </c>
      <c r="J3" s="10">
        <v>0</v>
      </c>
      <c r="K3" s="10">
        <v>0</v>
      </c>
      <c r="L3" s="10">
        <v>-0.5</v>
      </c>
      <c r="M3" s="10">
        <v>0</v>
      </c>
      <c r="N3" s="10">
        <v>25</v>
      </c>
      <c r="O3" s="10">
        <v>53</v>
      </c>
      <c r="P3" s="48">
        <v>11.75</v>
      </c>
      <c r="Q3" s="10" t="s">
        <v>33</v>
      </c>
    </row>
    <row r="4" spans="1:17" s="14" customFormat="1" ht="15.6" customHeight="1" x14ac:dyDescent="0.3">
      <c r="A4" s="10" t="s">
        <v>16</v>
      </c>
      <c r="B4" s="48">
        <v>1</v>
      </c>
      <c r="C4" s="10" t="s">
        <v>22</v>
      </c>
      <c r="D4" s="10">
        <v>20.75</v>
      </c>
      <c r="E4" s="10">
        <v>1.5</v>
      </c>
      <c r="F4" s="10">
        <v>1.25</v>
      </c>
      <c r="G4" s="10">
        <v>2.5</v>
      </c>
      <c r="H4" s="10">
        <v>3.75</v>
      </c>
      <c r="I4" s="10">
        <v>3</v>
      </c>
      <c r="J4" s="10">
        <v>0</v>
      </c>
      <c r="K4" s="10">
        <v>-0.25</v>
      </c>
      <c r="L4" s="10">
        <v>1.5</v>
      </c>
      <c r="M4" s="10">
        <v>1.25</v>
      </c>
      <c r="N4" s="10">
        <v>44</v>
      </c>
      <c r="O4" s="10">
        <v>35</v>
      </c>
      <c r="P4" s="48">
        <v>35.25</v>
      </c>
      <c r="Q4" s="10" t="s">
        <v>33</v>
      </c>
    </row>
    <row r="5" spans="1:17" s="14" customFormat="1" ht="15.6" customHeight="1" x14ac:dyDescent="0.3">
      <c r="A5" s="10" t="s">
        <v>16</v>
      </c>
      <c r="B5" s="48">
        <v>1</v>
      </c>
      <c r="C5" s="10" t="s">
        <v>28</v>
      </c>
      <c r="D5" s="10">
        <v>11.75</v>
      </c>
      <c r="E5" s="10">
        <v>2.5</v>
      </c>
      <c r="F5" s="10">
        <v>1.25</v>
      </c>
      <c r="G5" s="10">
        <v>-0.75</v>
      </c>
      <c r="H5" s="10">
        <v>0</v>
      </c>
      <c r="I5" s="10">
        <v>1.75</v>
      </c>
      <c r="J5" s="10">
        <v>0</v>
      </c>
      <c r="K5" s="10">
        <v>2.25</v>
      </c>
      <c r="L5" s="10">
        <v>1.5</v>
      </c>
      <c r="M5" s="10">
        <v>0.75</v>
      </c>
      <c r="N5" s="10">
        <v>28</v>
      </c>
      <c r="O5" s="10">
        <v>28</v>
      </c>
      <c r="P5" s="48">
        <v>21</v>
      </c>
      <c r="Q5" s="10" t="s">
        <v>33</v>
      </c>
    </row>
    <row r="6" spans="1:17" s="14" customFormat="1" ht="15.6" customHeight="1" x14ac:dyDescent="0.3">
      <c r="A6" s="10" t="s">
        <v>16</v>
      </c>
      <c r="B6" s="48">
        <v>1</v>
      </c>
      <c r="C6" s="10" t="s">
        <v>21</v>
      </c>
      <c r="D6" s="10">
        <v>19.25</v>
      </c>
      <c r="E6" s="10">
        <v>2.75</v>
      </c>
      <c r="F6" s="10">
        <v>1.25</v>
      </c>
      <c r="G6" s="10">
        <v>2</v>
      </c>
      <c r="H6" s="10">
        <v>5</v>
      </c>
      <c r="I6" s="10">
        <v>5.5</v>
      </c>
      <c r="J6" s="10">
        <v>0</v>
      </c>
      <c r="K6" s="10">
        <v>3.25</v>
      </c>
      <c r="L6" s="10">
        <v>1.25</v>
      </c>
      <c r="M6" s="10">
        <v>0.25</v>
      </c>
      <c r="N6" s="115">
        <v>48</v>
      </c>
      <c r="O6" s="61">
        <v>29</v>
      </c>
      <c r="P6" s="89">
        <v>40.75</v>
      </c>
      <c r="Q6" s="10" t="s">
        <v>33</v>
      </c>
    </row>
    <row r="7" spans="1:17" s="14" customFormat="1" ht="15.6" customHeight="1" x14ac:dyDescent="0.3">
      <c r="A7" s="10" t="s">
        <v>16</v>
      </c>
      <c r="B7" s="48">
        <v>1</v>
      </c>
      <c r="C7" s="10" t="s">
        <v>26</v>
      </c>
      <c r="D7" s="10">
        <v>12.75</v>
      </c>
      <c r="E7" s="10">
        <v>0</v>
      </c>
      <c r="F7" s="10">
        <v>1</v>
      </c>
      <c r="G7" s="10">
        <v>1</v>
      </c>
      <c r="H7" s="10">
        <v>0.75</v>
      </c>
      <c r="I7" s="10">
        <v>3.5</v>
      </c>
      <c r="J7" s="10">
        <v>0</v>
      </c>
      <c r="K7" s="10">
        <v>0</v>
      </c>
      <c r="L7" s="10">
        <v>-0.25</v>
      </c>
      <c r="M7" s="10">
        <v>0</v>
      </c>
      <c r="N7" s="10">
        <v>23</v>
      </c>
      <c r="O7" s="10">
        <v>17</v>
      </c>
      <c r="P7" s="48">
        <v>18.75</v>
      </c>
      <c r="Q7" s="10" t="s">
        <v>33</v>
      </c>
    </row>
    <row r="8" spans="1:17" ht="15.6" customHeight="1" x14ac:dyDescent="0.3">
      <c r="A8" s="116" t="s">
        <v>16</v>
      </c>
      <c r="B8" s="116">
        <v>2</v>
      </c>
      <c r="C8" s="116" t="s">
        <v>27</v>
      </c>
      <c r="D8" s="116">
        <v>8.75</v>
      </c>
      <c r="E8" s="116">
        <v>0.75</v>
      </c>
      <c r="F8" s="116">
        <v>-0.5</v>
      </c>
      <c r="G8" s="116">
        <v>0</v>
      </c>
      <c r="H8" s="116">
        <v>1.25</v>
      </c>
      <c r="I8" s="116">
        <v>1.75</v>
      </c>
      <c r="J8" s="116">
        <v>-0.75</v>
      </c>
      <c r="K8" s="116">
        <v>0.75</v>
      </c>
      <c r="L8" s="116">
        <v>-0.5</v>
      </c>
      <c r="M8" s="116">
        <v>0.75</v>
      </c>
      <c r="N8" s="116">
        <v>28</v>
      </c>
      <c r="O8" s="116">
        <v>59</v>
      </c>
      <c r="P8" s="116">
        <v>13.25</v>
      </c>
      <c r="Q8" s="116" t="s">
        <v>54</v>
      </c>
    </row>
    <row r="9" spans="1:17" ht="15.6" customHeight="1" x14ac:dyDescent="0.3">
      <c r="A9" s="116" t="s">
        <v>16</v>
      </c>
      <c r="B9" s="117">
        <v>2</v>
      </c>
      <c r="C9" s="116" t="s">
        <v>22</v>
      </c>
      <c r="D9" s="116">
        <v>28.75</v>
      </c>
      <c r="E9" s="116">
        <v>1.5</v>
      </c>
      <c r="F9" s="116">
        <v>2.75</v>
      </c>
      <c r="G9" s="116">
        <v>2.5</v>
      </c>
      <c r="H9" s="116">
        <v>2.75</v>
      </c>
      <c r="I9" s="116">
        <v>3.25</v>
      </c>
      <c r="J9" s="116">
        <v>3</v>
      </c>
      <c r="K9" s="116">
        <v>-0.5</v>
      </c>
      <c r="L9" s="116">
        <v>0.5</v>
      </c>
      <c r="M9" s="116">
        <v>-1.25</v>
      </c>
      <c r="N9" s="116">
        <v>51</v>
      </c>
      <c r="O9" s="116">
        <v>31</v>
      </c>
      <c r="P9" s="116">
        <v>43.25</v>
      </c>
      <c r="Q9" s="116" t="s">
        <v>54</v>
      </c>
    </row>
    <row r="10" spans="1:17" ht="15.6" customHeight="1" x14ac:dyDescent="0.3">
      <c r="A10" s="116" t="s">
        <v>16</v>
      </c>
      <c r="B10" s="117">
        <v>2</v>
      </c>
      <c r="C10" s="116" t="s">
        <v>25</v>
      </c>
      <c r="D10" s="116">
        <v>10.25</v>
      </c>
      <c r="E10" s="116">
        <v>-0.25</v>
      </c>
      <c r="F10" s="116">
        <v>-0.5</v>
      </c>
      <c r="G10" s="116">
        <v>0</v>
      </c>
      <c r="H10" s="116">
        <v>1.5</v>
      </c>
      <c r="I10" s="116">
        <v>4.25</v>
      </c>
      <c r="J10" s="116">
        <v>1</v>
      </c>
      <c r="K10" s="116">
        <v>1.5</v>
      </c>
      <c r="L10" s="116">
        <v>1</v>
      </c>
      <c r="M10" s="116">
        <v>0.5</v>
      </c>
      <c r="N10" s="116">
        <v>24</v>
      </c>
      <c r="O10" s="116">
        <v>19</v>
      </c>
      <c r="P10" s="116">
        <v>19.25</v>
      </c>
      <c r="Q10" s="116" t="s">
        <v>54</v>
      </c>
    </row>
    <row r="11" spans="1:17" ht="15.6" customHeight="1" x14ac:dyDescent="0.3">
      <c r="A11" s="116" t="s">
        <v>16</v>
      </c>
      <c r="B11" s="116">
        <v>2</v>
      </c>
      <c r="C11" s="116" t="s">
        <v>23</v>
      </c>
      <c r="D11" s="116">
        <v>22.75</v>
      </c>
      <c r="E11" s="116">
        <v>3</v>
      </c>
      <c r="F11" s="116">
        <v>3</v>
      </c>
      <c r="G11" s="116">
        <v>2.5</v>
      </c>
      <c r="H11" s="116">
        <v>2.75</v>
      </c>
      <c r="I11" s="116">
        <v>-2.25</v>
      </c>
      <c r="J11" s="116">
        <v>0</v>
      </c>
      <c r="K11" s="116">
        <v>0</v>
      </c>
      <c r="L11" s="116">
        <v>0</v>
      </c>
      <c r="M11" s="116">
        <v>0.25</v>
      </c>
      <c r="N11" s="116">
        <v>41</v>
      </c>
      <c r="O11" s="116">
        <v>29</v>
      </c>
      <c r="P11" s="116">
        <v>33.75</v>
      </c>
      <c r="Q11" s="116" t="s">
        <v>54</v>
      </c>
    </row>
    <row r="12" spans="1:17" ht="15.6" customHeight="1" x14ac:dyDescent="0.3">
      <c r="A12" s="116" t="s">
        <v>16</v>
      </c>
      <c r="B12" s="116">
        <v>2</v>
      </c>
      <c r="C12" s="116" t="s">
        <v>28</v>
      </c>
      <c r="D12" s="116">
        <v>9.5</v>
      </c>
      <c r="E12" s="116">
        <v>0</v>
      </c>
      <c r="F12" s="116">
        <v>1.5</v>
      </c>
      <c r="G12" s="116">
        <v>0.25</v>
      </c>
      <c r="H12" s="116">
        <v>-0.25</v>
      </c>
      <c r="I12" s="116">
        <v>-0.75</v>
      </c>
      <c r="J12" s="116">
        <v>0</v>
      </c>
      <c r="K12" s="116">
        <v>0.75</v>
      </c>
      <c r="L12" s="116">
        <v>0.75</v>
      </c>
      <c r="M12" s="116">
        <v>-0.25</v>
      </c>
      <c r="N12" s="116">
        <v>21</v>
      </c>
      <c r="O12" s="116">
        <v>38</v>
      </c>
      <c r="P12" s="116">
        <v>11.5</v>
      </c>
      <c r="Q12" s="116" t="s">
        <v>54</v>
      </c>
    </row>
    <row r="13" spans="1:17" ht="15.6" customHeight="1" x14ac:dyDescent="0.3">
      <c r="A13" s="116" t="s">
        <v>16</v>
      </c>
      <c r="B13" s="117">
        <v>2</v>
      </c>
      <c r="C13" s="116" t="s">
        <v>21</v>
      </c>
      <c r="D13" s="116">
        <v>29.25</v>
      </c>
      <c r="E13" s="116">
        <v>0.5</v>
      </c>
      <c r="F13" s="116">
        <v>2.5</v>
      </c>
      <c r="G13" s="116">
        <v>3</v>
      </c>
      <c r="H13" s="116">
        <v>4</v>
      </c>
      <c r="I13" s="116">
        <v>3</v>
      </c>
      <c r="J13" s="116">
        <v>0</v>
      </c>
      <c r="K13" s="116">
        <v>3.25</v>
      </c>
      <c r="L13" s="116">
        <v>1.25</v>
      </c>
      <c r="M13" s="116">
        <v>1</v>
      </c>
      <c r="N13" s="116">
        <v>55</v>
      </c>
      <c r="O13" s="116">
        <v>29</v>
      </c>
      <c r="P13" s="116">
        <v>47.25</v>
      </c>
      <c r="Q13" s="116" t="s">
        <v>54</v>
      </c>
    </row>
    <row r="14" spans="1:17" ht="15.6" customHeight="1" x14ac:dyDescent="0.3">
      <c r="A14" s="116" t="s">
        <v>16</v>
      </c>
      <c r="B14" s="117">
        <v>2</v>
      </c>
      <c r="C14" s="116" t="s">
        <v>26</v>
      </c>
      <c r="D14" s="116">
        <v>8</v>
      </c>
      <c r="E14" s="116">
        <v>0</v>
      </c>
      <c r="F14" s="116">
        <v>1.75</v>
      </c>
      <c r="G14" s="116">
        <v>-0.25</v>
      </c>
      <c r="H14" s="116">
        <v>1.75</v>
      </c>
      <c r="I14" s="116">
        <v>4.5</v>
      </c>
      <c r="J14" s="116">
        <v>0</v>
      </c>
      <c r="K14" s="116">
        <v>-0.75</v>
      </c>
      <c r="L14" s="116">
        <v>0.5</v>
      </c>
      <c r="M14" s="116">
        <v>1</v>
      </c>
      <c r="N14" s="116">
        <v>23</v>
      </c>
      <c r="O14" s="116">
        <v>13</v>
      </c>
      <c r="P14" s="116">
        <v>17.25</v>
      </c>
      <c r="Q14" s="116" t="s">
        <v>54</v>
      </c>
    </row>
    <row r="15" spans="1:17" ht="15.6" customHeight="1" x14ac:dyDescent="0.3">
      <c r="A15" s="116" t="s">
        <v>16</v>
      </c>
      <c r="B15" s="116">
        <v>2</v>
      </c>
      <c r="C15" s="116" t="s">
        <v>24</v>
      </c>
      <c r="D15" s="116">
        <v>19.5</v>
      </c>
      <c r="E15" s="116">
        <v>1.25</v>
      </c>
      <c r="F15" s="116">
        <v>2.5</v>
      </c>
      <c r="G15" s="116">
        <v>0</v>
      </c>
      <c r="H15" s="116">
        <v>1.5</v>
      </c>
      <c r="I15" s="116">
        <v>-0.5</v>
      </c>
      <c r="J15" s="116">
        <v>0</v>
      </c>
      <c r="K15" s="116">
        <v>-0.5</v>
      </c>
      <c r="L15" s="116">
        <v>-0.5</v>
      </c>
      <c r="M15" s="116">
        <v>-0.75</v>
      </c>
      <c r="N15" s="116">
        <v>32</v>
      </c>
      <c r="O15" s="116">
        <v>28</v>
      </c>
      <c r="P15" s="116">
        <v>19.25</v>
      </c>
      <c r="Q15" s="116" t="s">
        <v>54</v>
      </c>
    </row>
    <row r="16" spans="1:17" ht="15.6" customHeight="1" x14ac:dyDescent="0.3">
      <c r="A16" s="118" t="s">
        <v>16</v>
      </c>
      <c r="B16" s="118">
        <v>3</v>
      </c>
      <c r="C16" s="118" t="s">
        <v>29</v>
      </c>
      <c r="D16" s="118">
        <v>23.5</v>
      </c>
      <c r="E16" s="118">
        <v>4</v>
      </c>
      <c r="F16" s="118">
        <v>4</v>
      </c>
      <c r="G16" s="118">
        <v>1.5</v>
      </c>
      <c r="H16" s="118">
        <v>2</v>
      </c>
      <c r="I16" s="118">
        <v>2.25</v>
      </c>
      <c r="J16" s="118">
        <v>0</v>
      </c>
      <c r="K16" s="118">
        <v>1</v>
      </c>
      <c r="L16" s="118">
        <v>0</v>
      </c>
      <c r="M16" s="118">
        <v>0</v>
      </c>
      <c r="N16" s="118">
        <v>42</v>
      </c>
      <c r="O16" s="118">
        <v>14</v>
      </c>
      <c r="P16" s="118">
        <v>38.5</v>
      </c>
      <c r="Q16" s="118" t="s">
        <v>49</v>
      </c>
    </row>
    <row r="17" spans="1:17" ht="15.6" customHeight="1" x14ac:dyDescent="0.3">
      <c r="A17" s="118" t="s">
        <v>16</v>
      </c>
      <c r="B17" s="118">
        <v>3</v>
      </c>
      <c r="C17" s="118" t="s">
        <v>27</v>
      </c>
      <c r="D17" s="118">
        <v>14.25</v>
      </c>
      <c r="E17" s="118">
        <v>2</v>
      </c>
      <c r="F17" s="118">
        <v>1</v>
      </c>
      <c r="G17" s="118">
        <v>0.75</v>
      </c>
      <c r="H17" s="118">
        <v>0</v>
      </c>
      <c r="I17" s="118">
        <v>2.75</v>
      </c>
      <c r="J17" s="118">
        <v>0</v>
      </c>
      <c r="K17" s="118">
        <v>0</v>
      </c>
      <c r="L17" s="118">
        <v>0</v>
      </c>
      <c r="M17" s="118">
        <v>0.25</v>
      </c>
      <c r="N17" s="118">
        <v>33</v>
      </c>
      <c r="O17" s="118">
        <v>48</v>
      </c>
      <c r="P17" s="118">
        <v>21</v>
      </c>
      <c r="Q17" s="118" t="s">
        <v>49</v>
      </c>
    </row>
    <row r="18" spans="1:17" ht="15.6" customHeight="1" x14ac:dyDescent="0.3">
      <c r="A18" s="118" t="s">
        <v>16</v>
      </c>
      <c r="B18" s="118">
        <v>3</v>
      </c>
      <c r="C18" s="118" t="s">
        <v>22</v>
      </c>
      <c r="D18" s="118">
        <v>20</v>
      </c>
      <c r="E18" s="118">
        <v>1.25</v>
      </c>
      <c r="F18" s="118">
        <v>1</v>
      </c>
      <c r="G18" s="118">
        <v>0</v>
      </c>
      <c r="H18" s="118">
        <v>1</v>
      </c>
      <c r="I18" s="118">
        <v>2</v>
      </c>
      <c r="J18" s="118">
        <v>0</v>
      </c>
      <c r="K18" s="118">
        <v>1</v>
      </c>
      <c r="L18" s="118">
        <v>1</v>
      </c>
      <c r="M18" s="118">
        <v>1.25</v>
      </c>
      <c r="N18" s="118">
        <v>46</v>
      </c>
      <c r="O18" s="118">
        <v>46</v>
      </c>
      <c r="P18" s="118">
        <v>34.5</v>
      </c>
      <c r="Q18" s="118" t="s">
        <v>49</v>
      </c>
    </row>
    <row r="19" spans="1:17" ht="15.6" customHeight="1" x14ac:dyDescent="0.3">
      <c r="A19" s="118" t="s">
        <v>16</v>
      </c>
      <c r="B19" s="118">
        <v>3</v>
      </c>
      <c r="C19" s="118" t="s">
        <v>25</v>
      </c>
      <c r="D19" s="118">
        <v>7.5</v>
      </c>
      <c r="E19" s="118">
        <v>2</v>
      </c>
      <c r="F19" s="118">
        <v>2</v>
      </c>
      <c r="G19" s="118">
        <v>0</v>
      </c>
      <c r="H19" s="118">
        <v>0</v>
      </c>
      <c r="I19" s="118">
        <v>4</v>
      </c>
      <c r="J19" s="118">
        <v>0</v>
      </c>
      <c r="K19" s="118">
        <v>-0.5</v>
      </c>
      <c r="L19" s="118">
        <v>0</v>
      </c>
      <c r="M19" s="118">
        <v>0</v>
      </c>
      <c r="N19" s="118">
        <v>22</v>
      </c>
      <c r="O19" s="118">
        <v>28</v>
      </c>
      <c r="P19" s="118">
        <v>15</v>
      </c>
      <c r="Q19" s="118" t="s">
        <v>49</v>
      </c>
    </row>
    <row r="20" spans="1:17" ht="15.6" customHeight="1" x14ac:dyDescent="0.3">
      <c r="A20" s="118" t="s">
        <v>16</v>
      </c>
      <c r="B20" s="118">
        <v>3</v>
      </c>
      <c r="C20" s="118" t="s">
        <v>23</v>
      </c>
      <c r="D20" s="118">
        <v>17</v>
      </c>
      <c r="E20" s="118">
        <v>2</v>
      </c>
      <c r="F20" s="118">
        <v>2</v>
      </c>
      <c r="G20" s="118">
        <v>2</v>
      </c>
      <c r="H20" s="118">
        <v>2.5</v>
      </c>
      <c r="I20" s="118">
        <v>2.75</v>
      </c>
      <c r="J20" s="118">
        <v>0</v>
      </c>
      <c r="K20" s="118">
        <v>1</v>
      </c>
      <c r="L20" s="118">
        <v>1</v>
      </c>
      <c r="M20" s="118">
        <v>1.5</v>
      </c>
      <c r="N20" s="118">
        <v>40</v>
      </c>
      <c r="O20" s="118">
        <v>33</v>
      </c>
      <c r="P20" s="118">
        <v>31.75</v>
      </c>
      <c r="Q20" s="118" t="s">
        <v>49</v>
      </c>
    </row>
    <row r="21" spans="1:17" ht="15.6" customHeight="1" x14ac:dyDescent="0.3">
      <c r="A21" s="118" t="s">
        <v>16</v>
      </c>
      <c r="B21" s="118">
        <v>3</v>
      </c>
      <c r="C21" s="118" t="s">
        <v>28</v>
      </c>
      <c r="D21" s="118">
        <v>10.25</v>
      </c>
      <c r="E21" s="118">
        <v>3</v>
      </c>
      <c r="F21" s="118">
        <v>2</v>
      </c>
      <c r="G21" s="118">
        <v>2</v>
      </c>
      <c r="H21" s="118">
        <v>0</v>
      </c>
      <c r="I21" s="118">
        <v>0.75</v>
      </c>
      <c r="J21" s="118">
        <v>0</v>
      </c>
      <c r="K21" s="118">
        <v>1</v>
      </c>
      <c r="L21" s="118">
        <v>1</v>
      </c>
      <c r="M21" s="118">
        <v>1.25</v>
      </c>
      <c r="N21" s="118">
        <v>27</v>
      </c>
      <c r="O21" s="118">
        <v>23</v>
      </c>
      <c r="P21" s="118">
        <v>21.25</v>
      </c>
      <c r="Q21" s="118" t="s">
        <v>49</v>
      </c>
    </row>
    <row r="22" spans="1:17" ht="15.6" customHeight="1" x14ac:dyDescent="0.3">
      <c r="A22" s="118" t="s">
        <v>16</v>
      </c>
      <c r="B22" s="118">
        <v>3</v>
      </c>
      <c r="C22" s="118" t="s">
        <v>21</v>
      </c>
      <c r="D22" s="118">
        <v>26</v>
      </c>
      <c r="E22" s="118">
        <v>2</v>
      </c>
      <c r="F22" s="118">
        <v>2.5</v>
      </c>
      <c r="G22" s="118">
        <v>0</v>
      </c>
      <c r="H22" s="118">
        <v>0</v>
      </c>
      <c r="I22" s="118">
        <v>6</v>
      </c>
      <c r="J22" s="118">
        <v>0</v>
      </c>
      <c r="K22" s="118">
        <v>1</v>
      </c>
      <c r="L22" s="118">
        <v>1</v>
      </c>
      <c r="M22" s="118">
        <v>2</v>
      </c>
      <c r="N22" s="118">
        <v>52</v>
      </c>
      <c r="O22" s="118">
        <v>38</v>
      </c>
      <c r="P22" s="118">
        <v>42.5</v>
      </c>
      <c r="Q22" s="118" t="s">
        <v>49</v>
      </c>
    </row>
    <row r="23" spans="1:17" ht="15.6" customHeight="1" x14ac:dyDescent="0.3">
      <c r="A23" s="118" t="s">
        <v>16</v>
      </c>
      <c r="B23" s="118">
        <v>3</v>
      </c>
      <c r="C23" s="118" t="s">
        <v>26</v>
      </c>
      <c r="D23" s="118">
        <v>6.25</v>
      </c>
      <c r="E23" s="118">
        <v>2</v>
      </c>
      <c r="F23" s="118">
        <v>1.25</v>
      </c>
      <c r="G23" s="118">
        <v>0</v>
      </c>
      <c r="H23" s="118">
        <v>0</v>
      </c>
      <c r="I23" s="118">
        <v>5.25</v>
      </c>
      <c r="J23" s="118">
        <v>0</v>
      </c>
      <c r="K23" s="118">
        <v>1</v>
      </c>
      <c r="L23" s="118">
        <v>0</v>
      </c>
      <c r="M23" s="118">
        <v>0</v>
      </c>
      <c r="N23" s="118">
        <v>24</v>
      </c>
      <c r="O23" s="118">
        <v>31</v>
      </c>
      <c r="P23" s="118">
        <v>16.25</v>
      </c>
      <c r="Q23" s="118" t="s">
        <v>49</v>
      </c>
    </row>
    <row r="24" spans="1:17" x14ac:dyDescent="0.3">
      <c r="A24" s="118" t="s">
        <v>16</v>
      </c>
      <c r="B24" s="118">
        <v>3</v>
      </c>
      <c r="C24" s="118" t="s">
        <v>24</v>
      </c>
      <c r="D24" s="118">
        <v>14.25</v>
      </c>
      <c r="E24" s="118">
        <v>2</v>
      </c>
      <c r="F24" s="118">
        <v>2</v>
      </c>
      <c r="G24" s="118">
        <v>0</v>
      </c>
      <c r="H24" s="118">
        <v>0</v>
      </c>
      <c r="I24" s="118">
        <v>0.25</v>
      </c>
      <c r="J24" s="118">
        <v>0</v>
      </c>
      <c r="K24" s="118">
        <v>1</v>
      </c>
      <c r="L24" s="118">
        <v>0.25</v>
      </c>
      <c r="M24" s="118">
        <v>0</v>
      </c>
      <c r="N24" s="118">
        <v>28</v>
      </c>
      <c r="O24" s="118">
        <v>33</v>
      </c>
      <c r="P24" s="118">
        <v>19.25</v>
      </c>
      <c r="Q24" s="118" t="s">
        <v>49</v>
      </c>
    </row>
    <row r="25" spans="1:17" x14ac:dyDescent="0.3">
      <c r="A25" s="115" t="s">
        <v>16</v>
      </c>
      <c r="B25" s="115">
        <v>4</v>
      </c>
      <c r="C25" s="115" t="s">
        <v>29</v>
      </c>
      <c r="D25" s="115">
        <v>23</v>
      </c>
      <c r="E25" s="115">
        <v>3</v>
      </c>
      <c r="F25" s="115">
        <v>1.75</v>
      </c>
      <c r="G25" s="115">
        <v>3</v>
      </c>
      <c r="H25" s="115">
        <v>4</v>
      </c>
      <c r="I25" s="115">
        <v>6.5</v>
      </c>
      <c r="J25" s="115">
        <v>1</v>
      </c>
      <c r="K25" s="115">
        <v>2.75</v>
      </c>
      <c r="L25" s="115">
        <v>1</v>
      </c>
      <c r="M25" s="115">
        <v>-0.75</v>
      </c>
      <c r="N25" s="115">
        <v>49</v>
      </c>
      <c r="O25" s="115">
        <v>15</v>
      </c>
      <c r="P25" s="115">
        <v>45.25</v>
      </c>
      <c r="Q25" s="115" t="s">
        <v>51</v>
      </c>
    </row>
    <row r="26" spans="1:17" x14ac:dyDescent="0.3">
      <c r="A26" s="115" t="s">
        <v>16</v>
      </c>
      <c r="B26" s="115">
        <v>4</v>
      </c>
      <c r="C26" s="115" t="s">
        <v>27</v>
      </c>
      <c r="D26" s="115">
        <v>8</v>
      </c>
      <c r="E26" s="115">
        <v>0.25</v>
      </c>
      <c r="F26" s="115">
        <v>0.75</v>
      </c>
      <c r="G26" s="115">
        <v>-0.25</v>
      </c>
      <c r="H26" s="115">
        <v>1.25</v>
      </c>
      <c r="I26" s="115">
        <v>2</v>
      </c>
      <c r="J26" s="115">
        <v>1.5</v>
      </c>
      <c r="K26" s="115">
        <v>2.25</v>
      </c>
      <c r="L26" s="115">
        <v>1.75</v>
      </c>
      <c r="M26" s="115">
        <v>-0.75</v>
      </c>
      <c r="N26" s="115">
        <v>29</v>
      </c>
      <c r="O26" s="115">
        <v>49</v>
      </c>
      <c r="P26" s="115">
        <v>16.75</v>
      </c>
      <c r="Q26" s="115" t="s">
        <v>51</v>
      </c>
    </row>
    <row r="27" spans="1:17" x14ac:dyDescent="0.3">
      <c r="A27" s="115" t="s">
        <v>16</v>
      </c>
      <c r="B27" s="115">
        <v>4</v>
      </c>
      <c r="C27" s="115" t="s">
        <v>22</v>
      </c>
      <c r="D27" s="115">
        <v>21.5</v>
      </c>
      <c r="E27" s="115">
        <v>2.5</v>
      </c>
      <c r="F27" s="115">
        <v>3.75</v>
      </c>
      <c r="G27" s="115">
        <v>2.5</v>
      </c>
      <c r="H27" s="115">
        <v>1.25</v>
      </c>
      <c r="I27" s="115">
        <v>2.25</v>
      </c>
      <c r="J27" s="115">
        <v>1.5</v>
      </c>
      <c r="K27" s="115">
        <v>2.5</v>
      </c>
      <c r="L27" s="115">
        <v>2.25</v>
      </c>
      <c r="M27" s="115">
        <v>1.25</v>
      </c>
      <c r="N27" s="115">
        <v>50</v>
      </c>
      <c r="O27" s="115">
        <v>35</v>
      </c>
      <c r="P27" s="115">
        <v>41.25</v>
      </c>
      <c r="Q27" s="115" t="s">
        <v>51</v>
      </c>
    </row>
    <row r="28" spans="1:17" x14ac:dyDescent="0.3">
      <c r="A28" s="115" t="s">
        <v>16</v>
      </c>
      <c r="B28" s="115">
        <v>4</v>
      </c>
      <c r="C28" s="115" t="s">
        <v>25</v>
      </c>
      <c r="D28" s="115">
        <v>2.75</v>
      </c>
      <c r="E28" s="115">
        <v>2.75</v>
      </c>
      <c r="F28" s="115">
        <v>0.25</v>
      </c>
      <c r="G28" s="115">
        <v>0.75</v>
      </c>
      <c r="H28" s="115">
        <v>1.5</v>
      </c>
      <c r="I28" s="115">
        <v>8.5</v>
      </c>
      <c r="J28" s="115">
        <v>1</v>
      </c>
      <c r="K28" s="115">
        <v>2.25</v>
      </c>
      <c r="L28" s="115">
        <v>-0.25</v>
      </c>
      <c r="M28" s="115">
        <v>-0.25</v>
      </c>
      <c r="N28" s="115">
        <v>25</v>
      </c>
      <c r="O28" s="115">
        <v>23</v>
      </c>
      <c r="P28" s="115">
        <v>19.25</v>
      </c>
      <c r="Q28" s="115" t="s">
        <v>51</v>
      </c>
    </row>
    <row r="29" spans="1:17" x14ac:dyDescent="0.3">
      <c r="A29" s="115" t="s">
        <v>16</v>
      </c>
      <c r="B29" s="115">
        <v>4</v>
      </c>
      <c r="C29" s="115" t="s">
        <v>23</v>
      </c>
      <c r="D29" s="115">
        <v>21</v>
      </c>
      <c r="E29" s="115">
        <v>1.25</v>
      </c>
      <c r="F29" s="115">
        <v>2.75</v>
      </c>
      <c r="G29" s="115">
        <v>-0.25</v>
      </c>
      <c r="H29" s="115">
        <v>0.75</v>
      </c>
      <c r="I29" s="115">
        <v>2.5</v>
      </c>
      <c r="J29" s="115">
        <v>-0.25</v>
      </c>
      <c r="K29" s="115">
        <v>0</v>
      </c>
      <c r="L29" s="115">
        <v>1.5</v>
      </c>
      <c r="M29" s="115">
        <v>1.25</v>
      </c>
      <c r="N29" s="115">
        <v>37</v>
      </c>
      <c r="O29" s="115">
        <v>26</v>
      </c>
      <c r="P29" s="115">
        <v>30.5</v>
      </c>
      <c r="Q29" s="115" t="s">
        <v>51</v>
      </c>
    </row>
    <row r="30" spans="1:17" x14ac:dyDescent="0.3">
      <c r="A30" s="115" t="s">
        <v>16</v>
      </c>
      <c r="B30" s="115">
        <v>4</v>
      </c>
      <c r="C30" s="115" t="s">
        <v>28</v>
      </c>
      <c r="D30" s="115">
        <v>5.5</v>
      </c>
      <c r="E30" s="115">
        <v>1.5</v>
      </c>
      <c r="F30" s="115">
        <v>1.25</v>
      </c>
      <c r="G30" s="115">
        <v>1</v>
      </c>
      <c r="H30" s="115">
        <v>0</v>
      </c>
      <c r="I30" s="115">
        <v>0</v>
      </c>
      <c r="J30" s="115">
        <v>-0.5</v>
      </c>
      <c r="K30" s="115">
        <v>1.25</v>
      </c>
      <c r="L30" s="115">
        <v>1.25</v>
      </c>
      <c r="M30" s="115">
        <v>0.25</v>
      </c>
      <c r="N30" s="115">
        <v>20</v>
      </c>
      <c r="O30" s="115">
        <v>34</v>
      </c>
      <c r="P30" s="115">
        <v>11.5</v>
      </c>
      <c r="Q30" s="115" t="s">
        <v>51</v>
      </c>
    </row>
    <row r="31" spans="1:17" x14ac:dyDescent="0.3">
      <c r="A31" s="115" t="s">
        <v>16</v>
      </c>
      <c r="B31" s="115">
        <v>4</v>
      </c>
      <c r="C31" s="115" t="s">
        <v>21</v>
      </c>
      <c r="D31" s="115">
        <v>19</v>
      </c>
      <c r="E31" s="115">
        <v>2.75</v>
      </c>
      <c r="F31" s="115">
        <v>1.25</v>
      </c>
      <c r="G31" s="115">
        <v>0.25</v>
      </c>
      <c r="H31" s="115">
        <v>5</v>
      </c>
      <c r="I31" s="115">
        <v>7.5</v>
      </c>
      <c r="J31" s="115">
        <v>0.75</v>
      </c>
      <c r="K31" s="115">
        <v>3.25</v>
      </c>
      <c r="L31" s="115">
        <v>2.25</v>
      </c>
      <c r="M31" s="115">
        <v>2.5</v>
      </c>
      <c r="N31" s="115">
        <v>52</v>
      </c>
      <c r="O31" s="115">
        <v>36</v>
      </c>
      <c r="P31" s="115">
        <v>43</v>
      </c>
      <c r="Q31" s="115" t="s">
        <v>51</v>
      </c>
    </row>
    <row r="32" spans="1:17" x14ac:dyDescent="0.3">
      <c r="A32" s="115" t="s">
        <v>16</v>
      </c>
      <c r="B32" s="115">
        <v>4</v>
      </c>
      <c r="C32" s="115" t="s">
        <v>26</v>
      </c>
      <c r="D32" s="115">
        <v>7.5</v>
      </c>
      <c r="E32" s="115">
        <v>0</v>
      </c>
      <c r="F32" s="115">
        <v>1.25</v>
      </c>
      <c r="G32" s="115">
        <v>0.25</v>
      </c>
      <c r="H32" s="115">
        <v>2.75</v>
      </c>
      <c r="I32" s="115">
        <v>5</v>
      </c>
      <c r="J32" s="115">
        <v>1</v>
      </c>
      <c r="K32" s="115">
        <v>2.5</v>
      </c>
      <c r="L32" s="115">
        <v>1.5</v>
      </c>
      <c r="M32" s="115">
        <v>1</v>
      </c>
      <c r="N32" s="115">
        <v>32</v>
      </c>
      <c r="O32" s="115">
        <v>37</v>
      </c>
      <c r="P32" s="115">
        <v>22.75</v>
      </c>
      <c r="Q32" s="115" t="s">
        <v>51</v>
      </c>
    </row>
    <row r="33" spans="1:17" x14ac:dyDescent="0.3">
      <c r="A33" s="115" t="s">
        <v>16</v>
      </c>
      <c r="B33" s="115">
        <v>4</v>
      </c>
      <c r="C33" s="115" t="s">
        <v>30</v>
      </c>
      <c r="D33" s="115">
        <v>10</v>
      </c>
      <c r="E33" s="115">
        <v>-0.25</v>
      </c>
      <c r="F33" s="115">
        <v>2</v>
      </c>
      <c r="G33" s="115">
        <v>-0.25</v>
      </c>
      <c r="H33" s="115">
        <v>0.75</v>
      </c>
      <c r="I33" s="115">
        <v>-1.25</v>
      </c>
      <c r="J33" s="115">
        <v>0</v>
      </c>
      <c r="K33" s="115">
        <v>0</v>
      </c>
      <c r="L33" s="115">
        <v>1.75</v>
      </c>
      <c r="M33" s="115">
        <v>-0.25</v>
      </c>
      <c r="N33" s="115">
        <v>19</v>
      </c>
      <c r="O33" s="115">
        <v>26</v>
      </c>
      <c r="P33" s="115">
        <v>12.5</v>
      </c>
      <c r="Q33" s="115" t="s">
        <v>51</v>
      </c>
    </row>
    <row r="34" spans="1:17" x14ac:dyDescent="0.3">
      <c r="A34" s="115" t="s">
        <v>16</v>
      </c>
      <c r="B34" s="115">
        <v>4</v>
      </c>
      <c r="C34" s="115" t="s">
        <v>24</v>
      </c>
      <c r="D34" s="115">
        <v>11.25</v>
      </c>
      <c r="E34" s="115">
        <v>1.5</v>
      </c>
      <c r="F34" s="115">
        <v>1</v>
      </c>
      <c r="G34" s="115">
        <v>0</v>
      </c>
      <c r="H34" s="115">
        <v>0</v>
      </c>
      <c r="I34" s="115">
        <v>0.25</v>
      </c>
      <c r="J34" s="115">
        <v>0</v>
      </c>
      <c r="K34" s="115">
        <v>2.25</v>
      </c>
      <c r="L34" s="115">
        <v>1.5</v>
      </c>
      <c r="M34" s="115">
        <v>0.25</v>
      </c>
      <c r="N34" s="115">
        <v>24</v>
      </c>
      <c r="O34" s="115">
        <v>24</v>
      </c>
      <c r="P34" s="115">
        <v>18</v>
      </c>
      <c r="Q34" s="115" t="s">
        <v>51</v>
      </c>
    </row>
    <row r="35" spans="1:17" x14ac:dyDescent="0.3">
      <c r="A35" s="119" t="s">
        <v>16</v>
      </c>
      <c r="B35" s="119">
        <v>5</v>
      </c>
      <c r="C35" s="119" t="s">
        <v>29</v>
      </c>
      <c r="D35" s="120">
        <v>25.5</v>
      </c>
      <c r="E35" s="120">
        <v>1.5</v>
      </c>
      <c r="F35" s="120">
        <v>0.75</v>
      </c>
      <c r="G35" s="120">
        <v>2.75</v>
      </c>
      <c r="H35" s="120">
        <v>3.75</v>
      </c>
      <c r="I35" s="120">
        <v>0.5</v>
      </c>
      <c r="J35" s="120">
        <v>0</v>
      </c>
      <c r="K35" s="120">
        <v>0.25</v>
      </c>
      <c r="L35" s="120">
        <v>1</v>
      </c>
      <c r="M35" s="120">
        <v>0.25</v>
      </c>
      <c r="N35" s="120">
        <v>41</v>
      </c>
      <c r="O35" s="120">
        <v>19</v>
      </c>
      <c r="P35" s="120">
        <v>36.25</v>
      </c>
      <c r="Q35" s="120" t="s">
        <v>55</v>
      </c>
    </row>
    <row r="36" spans="1:17" x14ac:dyDescent="0.3">
      <c r="A36" s="119" t="s">
        <v>16</v>
      </c>
      <c r="B36" s="119">
        <v>5</v>
      </c>
      <c r="C36" s="119" t="s">
        <v>27</v>
      </c>
      <c r="D36" s="119">
        <v>12</v>
      </c>
      <c r="E36" s="119">
        <v>3</v>
      </c>
      <c r="F36" s="119">
        <v>0.5</v>
      </c>
      <c r="G36" s="119">
        <v>-0.5</v>
      </c>
      <c r="H36" s="119">
        <v>0</v>
      </c>
      <c r="I36" s="119">
        <v>-2.25</v>
      </c>
      <c r="J36" s="119">
        <v>0.5</v>
      </c>
      <c r="K36" s="119">
        <v>0</v>
      </c>
      <c r="L36" s="119">
        <v>-0.75</v>
      </c>
      <c r="M36" s="119">
        <v>0.5</v>
      </c>
      <c r="N36" s="119">
        <v>25</v>
      </c>
      <c r="O36" s="119">
        <v>48</v>
      </c>
      <c r="P36" s="119">
        <v>13</v>
      </c>
      <c r="Q36" s="120" t="s">
        <v>55</v>
      </c>
    </row>
    <row r="37" spans="1:17" x14ac:dyDescent="0.3">
      <c r="A37" s="119" t="s">
        <v>16</v>
      </c>
      <c r="B37" s="119">
        <v>5</v>
      </c>
      <c r="C37" s="119" t="s">
        <v>25</v>
      </c>
      <c r="D37" s="119">
        <v>14.25</v>
      </c>
      <c r="E37" s="119">
        <v>1.75</v>
      </c>
      <c r="F37" s="119">
        <v>0.5</v>
      </c>
      <c r="G37" s="119">
        <v>0</v>
      </c>
      <c r="H37" s="119">
        <v>1.5</v>
      </c>
      <c r="I37" s="119">
        <v>1.5</v>
      </c>
      <c r="J37" s="119">
        <v>5</v>
      </c>
      <c r="K37" s="119">
        <v>1.5</v>
      </c>
      <c r="L37" s="119">
        <v>1</v>
      </c>
      <c r="M37" s="119">
        <v>0</v>
      </c>
      <c r="N37" s="119">
        <v>31</v>
      </c>
      <c r="O37" s="119">
        <v>16</v>
      </c>
      <c r="P37" s="119">
        <v>27</v>
      </c>
      <c r="Q37" s="120" t="s">
        <v>55</v>
      </c>
    </row>
    <row r="38" spans="1:17" x14ac:dyDescent="0.3">
      <c r="A38" s="119" t="s">
        <v>16</v>
      </c>
      <c r="B38" s="119">
        <v>5</v>
      </c>
      <c r="C38" s="119" t="s">
        <v>23</v>
      </c>
      <c r="D38" s="119">
        <v>22.5</v>
      </c>
      <c r="E38" s="119">
        <v>0.5</v>
      </c>
      <c r="F38" s="119">
        <v>1.75</v>
      </c>
      <c r="G38" s="119">
        <v>0.5</v>
      </c>
      <c r="H38" s="119">
        <v>4</v>
      </c>
      <c r="I38" s="119">
        <v>0.25</v>
      </c>
      <c r="J38" s="119">
        <v>0</v>
      </c>
      <c r="K38" s="119">
        <v>-0.75</v>
      </c>
      <c r="L38" s="119">
        <v>-0.5</v>
      </c>
      <c r="M38" s="119">
        <v>-0.25</v>
      </c>
      <c r="N38" s="119">
        <v>35</v>
      </c>
      <c r="O38" s="119">
        <v>28</v>
      </c>
      <c r="P38" s="119">
        <v>28</v>
      </c>
      <c r="Q38" s="120" t="s">
        <v>55</v>
      </c>
    </row>
    <row r="39" spans="1:17" x14ac:dyDescent="0.3">
      <c r="A39" s="119" t="s">
        <v>16</v>
      </c>
      <c r="B39" s="119">
        <v>5</v>
      </c>
      <c r="C39" s="119" t="s">
        <v>28</v>
      </c>
      <c r="D39" s="119">
        <v>2.75</v>
      </c>
      <c r="E39" s="119">
        <v>2.5</v>
      </c>
      <c r="F39" s="119">
        <v>1.5</v>
      </c>
      <c r="G39" s="119">
        <v>-0.25</v>
      </c>
      <c r="H39" s="119">
        <v>0</v>
      </c>
      <c r="I39" s="119">
        <v>-0.5</v>
      </c>
      <c r="J39" s="119">
        <v>1</v>
      </c>
      <c r="K39" s="119">
        <v>0</v>
      </c>
      <c r="L39" s="119">
        <v>-0.5</v>
      </c>
      <c r="M39" s="119">
        <v>-0.25</v>
      </c>
      <c r="N39" s="119">
        <v>14</v>
      </c>
      <c r="O39" s="119">
        <v>31</v>
      </c>
      <c r="P39" s="119">
        <v>6.25</v>
      </c>
      <c r="Q39" s="120" t="s">
        <v>55</v>
      </c>
    </row>
    <row r="40" spans="1:17" x14ac:dyDescent="0.3">
      <c r="A40" s="119" t="s">
        <v>16</v>
      </c>
      <c r="B40" s="119">
        <v>5</v>
      </c>
      <c r="C40" s="119" t="s">
        <v>21</v>
      </c>
      <c r="D40" s="119">
        <v>23.75</v>
      </c>
      <c r="E40" s="119">
        <v>2.75</v>
      </c>
      <c r="F40" s="119">
        <v>0.75</v>
      </c>
      <c r="G40" s="119">
        <v>0.25</v>
      </c>
      <c r="H40" s="119">
        <v>3.75</v>
      </c>
      <c r="I40" s="119">
        <v>5</v>
      </c>
      <c r="J40" s="119">
        <v>0.5</v>
      </c>
      <c r="K40" s="119">
        <v>1</v>
      </c>
      <c r="L40" s="119">
        <v>2</v>
      </c>
      <c r="M40" s="119">
        <v>0</v>
      </c>
      <c r="N40" s="119">
        <v>48</v>
      </c>
      <c r="O40" s="119">
        <v>33</v>
      </c>
      <c r="P40" s="119">
        <v>39.75</v>
      </c>
      <c r="Q40" s="120" t="s">
        <v>55</v>
      </c>
    </row>
    <row r="41" spans="1:17" x14ac:dyDescent="0.3">
      <c r="A41" s="119" t="s">
        <v>16</v>
      </c>
      <c r="B41" s="119">
        <v>5</v>
      </c>
      <c r="C41" s="119" t="s">
        <v>26</v>
      </c>
      <c r="D41" s="119">
        <v>11.5</v>
      </c>
      <c r="E41" s="119">
        <v>0</v>
      </c>
      <c r="F41" s="119">
        <v>1.5</v>
      </c>
      <c r="G41" s="119">
        <v>0.75</v>
      </c>
      <c r="H41" s="119">
        <v>5</v>
      </c>
      <c r="I41" s="119">
        <v>4.5</v>
      </c>
      <c r="J41" s="119">
        <v>-0.25</v>
      </c>
      <c r="K41" s="119">
        <v>-0.5</v>
      </c>
      <c r="L41" s="119">
        <v>-0.5</v>
      </c>
      <c r="M41" s="119">
        <v>0</v>
      </c>
      <c r="N41" s="119">
        <v>28</v>
      </c>
      <c r="O41" s="119">
        <v>24</v>
      </c>
      <c r="P41" s="119">
        <v>22</v>
      </c>
      <c r="Q41" s="120" t="s">
        <v>55</v>
      </c>
    </row>
    <row r="42" spans="1:17" x14ac:dyDescent="0.3">
      <c r="A42" s="119" t="s">
        <v>16</v>
      </c>
      <c r="B42" s="119">
        <v>5</v>
      </c>
      <c r="C42" s="119" t="s">
        <v>24</v>
      </c>
      <c r="D42" s="119">
        <v>20</v>
      </c>
      <c r="E42" s="119">
        <v>2.5</v>
      </c>
      <c r="F42" s="119">
        <v>-0.5</v>
      </c>
      <c r="G42" s="119">
        <v>0</v>
      </c>
      <c r="H42" s="119">
        <v>0</v>
      </c>
      <c r="I42" s="119">
        <v>0.5</v>
      </c>
      <c r="J42" s="119">
        <v>0</v>
      </c>
      <c r="K42" s="119">
        <v>2.5</v>
      </c>
      <c r="L42" s="119">
        <v>-1</v>
      </c>
      <c r="M42" s="119">
        <v>0.25</v>
      </c>
      <c r="N42" s="119">
        <v>31</v>
      </c>
      <c r="O42" s="119">
        <v>27</v>
      </c>
      <c r="P42" s="119">
        <v>24.75</v>
      </c>
      <c r="Q42" s="120" t="s">
        <v>55</v>
      </c>
    </row>
    <row r="43" spans="1:17" x14ac:dyDescent="0.3">
      <c r="A43" s="27" t="s">
        <v>16</v>
      </c>
      <c r="B43" s="27">
        <v>6</v>
      </c>
      <c r="C43" s="27" t="s">
        <v>29</v>
      </c>
      <c r="D43" s="27">
        <v>21.25</v>
      </c>
      <c r="E43" s="27">
        <v>2.75</v>
      </c>
      <c r="F43" s="27">
        <v>2</v>
      </c>
      <c r="G43" s="27">
        <v>3.75</v>
      </c>
      <c r="H43" s="27">
        <v>4</v>
      </c>
      <c r="I43" s="27">
        <v>3.75</v>
      </c>
      <c r="J43" s="27">
        <v>0</v>
      </c>
      <c r="K43" s="27">
        <v>-0.75</v>
      </c>
      <c r="L43" s="27">
        <v>-0.5</v>
      </c>
      <c r="M43" s="27">
        <v>0.5</v>
      </c>
      <c r="N43" s="27">
        <v>41</v>
      </c>
      <c r="O43" s="27">
        <v>17</v>
      </c>
      <c r="P43" s="27">
        <v>36.75</v>
      </c>
      <c r="Q43" s="27" t="s">
        <v>66</v>
      </c>
    </row>
    <row r="44" spans="1:17" x14ac:dyDescent="0.3">
      <c r="A44" s="27" t="s">
        <v>16</v>
      </c>
      <c r="B44" s="27">
        <v>6</v>
      </c>
      <c r="C44" s="27" t="s">
        <v>27</v>
      </c>
      <c r="D44" s="27">
        <v>6</v>
      </c>
      <c r="E44" s="27">
        <v>-0.5</v>
      </c>
      <c r="F44" s="27">
        <v>1.25</v>
      </c>
      <c r="G44" s="27">
        <v>-0.25</v>
      </c>
      <c r="H44" s="27">
        <v>-1</v>
      </c>
      <c r="I44" s="27">
        <v>1</v>
      </c>
      <c r="J44" s="27">
        <v>0</v>
      </c>
      <c r="K44" s="27">
        <v>0.5</v>
      </c>
      <c r="L44" s="27">
        <v>-1.25</v>
      </c>
      <c r="M44" s="27">
        <v>-0.75</v>
      </c>
      <c r="N44" s="27">
        <v>16</v>
      </c>
      <c r="O44" s="27">
        <v>44</v>
      </c>
      <c r="P44" s="27">
        <v>5</v>
      </c>
      <c r="Q44" s="27" t="s">
        <v>66</v>
      </c>
    </row>
    <row r="45" spans="1:17" x14ac:dyDescent="0.3">
      <c r="A45" s="27" t="s">
        <v>16</v>
      </c>
      <c r="B45" s="27">
        <v>6</v>
      </c>
      <c r="C45" s="27" t="s">
        <v>22</v>
      </c>
      <c r="D45" s="27">
        <v>25.5</v>
      </c>
      <c r="E45" s="27">
        <v>1.75</v>
      </c>
      <c r="F45" s="27">
        <v>2.5</v>
      </c>
      <c r="G45" s="27">
        <v>2.75</v>
      </c>
      <c r="H45" s="27">
        <v>2.75</v>
      </c>
      <c r="I45" s="27">
        <v>0.75</v>
      </c>
      <c r="J45" s="27">
        <v>-0.5</v>
      </c>
      <c r="K45" s="27">
        <v>0</v>
      </c>
      <c r="L45" s="27">
        <v>0</v>
      </c>
      <c r="M45" s="27">
        <v>2.5</v>
      </c>
      <c r="N45" s="27">
        <v>46</v>
      </c>
      <c r="O45" s="27">
        <v>32</v>
      </c>
      <c r="P45" s="27">
        <v>38</v>
      </c>
      <c r="Q45" s="27" t="s">
        <v>66</v>
      </c>
    </row>
    <row r="46" spans="1:17" x14ac:dyDescent="0.3">
      <c r="A46" s="27" t="s">
        <v>16</v>
      </c>
      <c r="B46" s="27">
        <v>6</v>
      </c>
      <c r="C46" s="27" t="s">
        <v>25</v>
      </c>
      <c r="D46" s="27">
        <v>14.25</v>
      </c>
      <c r="E46" s="27">
        <v>1.5</v>
      </c>
      <c r="F46" s="27">
        <v>0.75</v>
      </c>
      <c r="G46" s="27">
        <v>0</v>
      </c>
      <c r="H46" s="27">
        <v>2.75</v>
      </c>
      <c r="I46" s="27">
        <v>3.25</v>
      </c>
      <c r="J46" s="27">
        <v>1</v>
      </c>
      <c r="K46" s="27">
        <v>1</v>
      </c>
      <c r="L46" s="27">
        <v>-0.5</v>
      </c>
      <c r="M46" s="27">
        <v>-0.25</v>
      </c>
      <c r="N46" s="27">
        <v>30</v>
      </c>
      <c r="O46" s="27">
        <v>25</v>
      </c>
      <c r="P46" s="27">
        <v>23.75</v>
      </c>
      <c r="Q46" s="27" t="s">
        <v>66</v>
      </c>
    </row>
    <row r="47" spans="1:17" x14ac:dyDescent="0.3">
      <c r="A47" s="27" t="s">
        <v>16</v>
      </c>
      <c r="B47" s="27">
        <v>6</v>
      </c>
      <c r="C47" s="27" t="s">
        <v>23</v>
      </c>
      <c r="D47" s="27">
        <v>25.75</v>
      </c>
      <c r="E47" s="27">
        <v>0.5</v>
      </c>
      <c r="F47" s="27">
        <v>1.5</v>
      </c>
      <c r="G47" s="27">
        <v>3.75</v>
      </c>
      <c r="H47" s="27">
        <v>3</v>
      </c>
      <c r="I47" s="27">
        <v>4</v>
      </c>
      <c r="J47" s="27">
        <v>0</v>
      </c>
      <c r="K47" s="27">
        <v>-0.5</v>
      </c>
      <c r="L47" s="27">
        <v>0.5</v>
      </c>
      <c r="M47" s="27">
        <v>0.5</v>
      </c>
      <c r="N47" s="27">
        <v>45</v>
      </c>
      <c r="O47" s="27">
        <v>24</v>
      </c>
      <c r="P47" s="27">
        <v>39</v>
      </c>
      <c r="Q47" s="27" t="s">
        <v>66</v>
      </c>
    </row>
    <row r="48" spans="1:17" x14ac:dyDescent="0.3">
      <c r="A48" s="27" t="s">
        <v>16</v>
      </c>
      <c r="B48" s="27">
        <v>6</v>
      </c>
      <c r="C48" s="27" t="s">
        <v>28</v>
      </c>
      <c r="D48" s="27">
        <v>11.5</v>
      </c>
      <c r="E48" s="27">
        <v>1.5</v>
      </c>
      <c r="F48" s="27">
        <v>1.25</v>
      </c>
      <c r="G48" s="27">
        <v>0</v>
      </c>
      <c r="H48" s="27">
        <v>0</v>
      </c>
      <c r="I48" s="27">
        <v>-0.75</v>
      </c>
      <c r="J48" s="27">
        <v>-0.25</v>
      </c>
      <c r="K48" s="27">
        <v>-0.25</v>
      </c>
      <c r="L48" s="27">
        <v>0.5</v>
      </c>
      <c r="M48" s="27">
        <v>0.5</v>
      </c>
      <c r="N48" s="27">
        <v>22</v>
      </c>
      <c r="O48" s="27">
        <v>32</v>
      </c>
      <c r="P48" s="27">
        <v>14</v>
      </c>
      <c r="Q48" s="27" t="s">
        <v>66</v>
      </c>
    </row>
    <row r="49" spans="1:17" x14ac:dyDescent="0.3">
      <c r="A49" s="27" t="s">
        <v>16</v>
      </c>
      <c r="B49" s="27">
        <v>6</v>
      </c>
      <c r="C49" s="27" t="s">
        <v>21</v>
      </c>
      <c r="D49" s="27">
        <v>26</v>
      </c>
      <c r="E49" s="27">
        <v>0.25</v>
      </c>
      <c r="F49" s="27">
        <v>2.5</v>
      </c>
      <c r="G49" s="27">
        <v>2.5</v>
      </c>
      <c r="H49" s="27">
        <v>4</v>
      </c>
      <c r="I49" s="27">
        <v>8.25</v>
      </c>
      <c r="J49" s="27">
        <v>0</v>
      </c>
      <c r="K49" s="27">
        <v>1.25</v>
      </c>
      <c r="L49" s="27">
        <v>-0.5</v>
      </c>
      <c r="M49" s="27">
        <v>1.25</v>
      </c>
      <c r="N49" s="27">
        <v>53</v>
      </c>
      <c r="O49" s="27">
        <v>30</v>
      </c>
      <c r="P49" s="27">
        <v>45.5</v>
      </c>
      <c r="Q49" s="27" t="s">
        <v>66</v>
      </c>
    </row>
    <row r="50" spans="1:17" x14ac:dyDescent="0.3">
      <c r="A50" s="27" t="s">
        <v>16</v>
      </c>
      <c r="B50" s="27">
        <v>6</v>
      </c>
      <c r="C50" s="27" t="s">
        <v>26</v>
      </c>
      <c r="D50" s="27">
        <v>16</v>
      </c>
      <c r="E50" s="27">
        <v>1</v>
      </c>
      <c r="F50" s="27">
        <v>0.75</v>
      </c>
      <c r="G50" s="27">
        <v>0</v>
      </c>
      <c r="H50" s="27">
        <v>2</v>
      </c>
      <c r="I50" s="27">
        <v>6.75</v>
      </c>
      <c r="J50" s="27">
        <v>-0.25</v>
      </c>
      <c r="K50" s="27">
        <v>0</v>
      </c>
      <c r="L50" s="27">
        <v>-1</v>
      </c>
      <c r="M50" s="27">
        <v>1</v>
      </c>
      <c r="N50" s="27">
        <v>32</v>
      </c>
      <c r="O50" s="27">
        <v>23</v>
      </c>
      <c r="P50" s="27">
        <v>26.25</v>
      </c>
      <c r="Q50" s="27" t="s">
        <v>66</v>
      </c>
    </row>
    <row r="51" spans="1:17" x14ac:dyDescent="0.3">
      <c r="A51" s="27" t="s">
        <v>16</v>
      </c>
      <c r="B51" s="27">
        <v>6</v>
      </c>
      <c r="C51" s="27" t="s">
        <v>30</v>
      </c>
      <c r="D51" s="27">
        <v>17</v>
      </c>
      <c r="E51" s="27">
        <v>0</v>
      </c>
      <c r="F51" s="27">
        <v>0</v>
      </c>
      <c r="G51" s="27">
        <v>2</v>
      </c>
      <c r="H51" s="27">
        <v>1.75</v>
      </c>
      <c r="I51" s="27">
        <v>0</v>
      </c>
      <c r="J51" s="27">
        <v>0</v>
      </c>
      <c r="K51" s="27">
        <v>0.5</v>
      </c>
      <c r="L51" s="27">
        <v>0.75</v>
      </c>
      <c r="M51" s="27">
        <v>1.5</v>
      </c>
      <c r="N51" s="27">
        <v>27</v>
      </c>
      <c r="O51" s="27">
        <v>14</v>
      </c>
      <c r="P51" s="27">
        <v>23.5</v>
      </c>
      <c r="Q51" s="27" t="s">
        <v>66</v>
      </c>
    </row>
    <row r="52" spans="1:17" x14ac:dyDescent="0.3">
      <c r="A52" s="27" t="s">
        <v>16</v>
      </c>
      <c r="B52" s="27">
        <v>6</v>
      </c>
      <c r="C52" s="27" t="s">
        <v>24</v>
      </c>
      <c r="D52" s="27">
        <v>15.75</v>
      </c>
      <c r="E52" s="27">
        <v>1.5</v>
      </c>
      <c r="F52" s="27">
        <v>0</v>
      </c>
      <c r="G52" s="27">
        <v>0</v>
      </c>
      <c r="H52" s="27">
        <v>0</v>
      </c>
      <c r="I52" s="27">
        <v>1.25</v>
      </c>
      <c r="J52" s="27">
        <v>-0.75</v>
      </c>
      <c r="K52" s="27">
        <v>2.25</v>
      </c>
      <c r="L52" s="27">
        <v>0.75</v>
      </c>
      <c r="M52" s="27">
        <v>-0.75</v>
      </c>
      <c r="N52" s="27">
        <v>27</v>
      </c>
      <c r="O52" s="27">
        <v>28</v>
      </c>
      <c r="P52" s="27">
        <v>20</v>
      </c>
      <c r="Q52" s="27" t="s">
        <v>66</v>
      </c>
    </row>
    <row r="53" spans="1:17" x14ac:dyDescent="0.3">
      <c r="A53" s="121" t="s">
        <v>16</v>
      </c>
      <c r="B53" s="121">
        <v>7</v>
      </c>
      <c r="C53" s="121" t="s">
        <v>29</v>
      </c>
      <c r="D53" s="121">
        <v>31</v>
      </c>
      <c r="E53" s="121">
        <v>3</v>
      </c>
      <c r="F53" s="121">
        <v>1.75</v>
      </c>
      <c r="G53" s="121">
        <v>6.5</v>
      </c>
      <c r="H53" s="121">
        <v>1</v>
      </c>
      <c r="I53" s="121">
        <v>3</v>
      </c>
      <c r="J53" s="121">
        <v>0</v>
      </c>
      <c r="K53" s="121">
        <v>1.75</v>
      </c>
      <c r="L53" s="121">
        <v>1.75</v>
      </c>
      <c r="M53" s="121">
        <v>-0.5</v>
      </c>
      <c r="N53" s="121">
        <v>52</v>
      </c>
      <c r="O53" s="121">
        <v>11</v>
      </c>
      <c r="P53" s="121">
        <v>49.25</v>
      </c>
      <c r="Q53" s="121" t="s">
        <v>67</v>
      </c>
    </row>
    <row r="54" spans="1:17" x14ac:dyDescent="0.3">
      <c r="A54" s="121" t="s">
        <v>16</v>
      </c>
      <c r="B54" s="121">
        <v>7</v>
      </c>
      <c r="C54" s="121" t="s">
        <v>27</v>
      </c>
      <c r="D54" s="121">
        <v>16.5</v>
      </c>
      <c r="E54" s="121">
        <v>1</v>
      </c>
      <c r="F54" s="121">
        <v>-0.25</v>
      </c>
      <c r="G54" s="121">
        <v>1.5</v>
      </c>
      <c r="H54" s="121">
        <v>2</v>
      </c>
      <c r="I54" s="121">
        <v>4.75</v>
      </c>
      <c r="J54" s="121">
        <v>1.75</v>
      </c>
      <c r="K54" s="121">
        <v>1</v>
      </c>
      <c r="L54" s="121">
        <v>0.75</v>
      </c>
      <c r="M54" s="121">
        <v>1</v>
      </c>
      <c r="N54" s="121">
        <v>36</v>
      </c>
      <c r="O54" s="121">
        <v>24</v>
      </c>
      <c r="P54" s="121">
        <v>30</v>
      </c>
      <c r="Q54" s="121" t="s">
        <v>67</v>
      </c>
    </row>
    <row r="55" spans="1:17" x14ac:dyDescent="0.3">
      <c r="A55" s="121" t="s">
        <v>16</v>
      </c>
      <c r="B55" s="121">
        <v>7</v>
      </c>
      <c r="C55" s="121" t="s">
        <v>22</v>
      </c>
      <c r="D55" s="121">
        <v>29.25</v>
      </c>
      <c r="E55" s="121">
        <v>1.75</v>
      </c>
      <c r="F55" s="121">
        <v>0.25</v>
      </c>
      <c r="G55" s="121">
        <v>6.25</v>
      </c>
      <c r="H55" s="121">
        <v>1</v>
      </c>
      <c r="I55" s="121">
        <v>4.5</v>
      </c>
      <c r="J55" s="121">
        <v>1.25</v>
      </c>
      <c r="K55" s="121">
        <v>3.25</v>
      </c>
      <c r="L55" s="121">
        <v>0.25</v>
      </c>
      <c r="M55" s="121">
        <v>1.25</v>
      </c>
      <c r="N55" s="121">
        <v>56</v>
      </c>
      <c r="O55" s="121">
        <v>28</v>
      </c>
      <c r="P55" s="121">
        <v>49</v>
      </c>
      <c r="Q55" s="121" t="s">
        <v>67</v>
      </c>
    </row>
    <row r="56" spans="1:17" x14ac:dyDescent="0.3">
      <c r="A56" s="121" t="s">
        <v>16</v>
      </c>
      <c r="B56" s="121">
        <v>7</v>
      </c>
      <c r="C56" s="121" t="s">
        <v>25</v>
      </c>
      <c r="D56" s="121">
        <v>23.25</v>
      </c>
      <c r="E56" s="121">
        <v>-0.75</v>
      </c>
      <c r="F56" s="121">
        <v>1.75</v>
      </c>
      <c r="G56" s="121">
        <v>2.5</v>
      </c>
      <c r="H56" s="121">
        <v>1</v>
      </c>
      <c r="I56" s="121">
        <v>5</v>
      </c>
      <c r="J56" s="121">
        <v>3.75</v>
      </c>
      <c r="K56" s="121">
        <v>2.75</v>
      </c>
      <c r="L56" s="121">
        <v>-0.5</v>
      </c>
      <c r="M56" s="121">
        <v>-0.5</v>
      </c>
      <c r="N56" s="121">
        <v>44</v>
      </c>
      <c r="O56" s="121">
        <v>23</v>
      </c>
      <c r="P56" s="121">
        <v>38.25</v>
      </c>
      <c r="Q56" s="121" t="s">
        <v>67</v>
      </c>
    </row>
    <row r="57" spans="1:17" x14ac:dyDescent="0.3">
      <c r="A57" s="121" t="s">
        <v>16</v>
      </c>
      <c r="B57" s="121">
        <v>7</v>
      </c>
      <c r="C57" s="121" t="s">
        <v>23</v>
      </c>
      <c r="D57" s="121">
        <v>31</v>
      </c>
      <c r="E57" s="121">
        <v>1.5</v>
      </c>
      <c r="F57" s="121">
        <v>1.5</v>
      </c>
      <c r="G57" s="121">
        <v>6.5</v>
      </c>
      <c r="H57" s="121">
        <v>1</v>
      </c>
      <c r="I57" s="121">
        <v>6.75</v>
      </c>
      <c r="J57" s="121">
        <v>0</v>
      </c>
      <c r="K57" s="121">
        <v>2.75</v>
      </c>
      <c r="L57" s="121">
        <v>0.5</v>
      </c>
      <c r="M57" s="121">
        <v>0.5</v>
      </c>
      <c r="N57" s="121">
        <v>56</v>
      </c>
      <c r="O57" s="121">
        <v>16</v>
      </c>
      <c r="P57" s="121">
        <v>52</v>
      </c>
      <c r="Q57" s="121" t="s">
        <v>67</v>
      </c>
    </row>
    <row r="58" spans="1:17" x14ac:dyDescent="0.3">
      <c r="A58" s="121" t="s">
        <v>16</v>
      </c>
      <c r="B58" s="121">
        <v>7</v>
      </c>
      <c r="C58" s="121" t="s">
        <v>28</v>
      </c>
      <c r="D58" s="121">
        <v>11.5</v>
      </c>
      <c r="E58" s="121">
        <v>2.75</v>
      </c>
      <c r="F58" s="121">
        <v>0.5</v>
      </c>
      <c r="G58" s="121">
        <v>1</v>
      </c>
      <c r="H58" s="121">
        <v>1</v>
      </c>
      <c r="I58" s="121">
        <v>-0.5</v>
      </c>
      <c r="J58" s="121">
        <v>0</v>
      </c>
      <c r="K58" s="121">
        <v>2.5</v>
      </c>
      <c r="L58" s="121">
        <v>1.75</v>
      </c>
      <c r="M58" s="121">
        <v>-0.75</v>
      </c>
      <c r="N58" s="121">
        <v>26</v>
      </c>
      <c r="O58" s="121">
        <v>25</v>
      </c>
      <c r="P58" s="121">
        <v>19.25</v>
      </c>
      <c r="Q58" s="121" t="s">
        <v>67</v>
      </c>
    </row>
    <row r="59" spans="1:17" x14ac:dyDescent="0.3">
      <c r="A59" s="121" t="s">
        <v>16</v>
      </c>
      <c r="B59" s="121">
        <v>7</v>
      </c>
      <c r="C59" s="121" t="s">
        <v>21</v>
      </c>
      <c r="D59" s="121">
        <v>24.25</v>
      </c>
      <c r="E59" s="121">
        <v>2.5</v>
      </c>
      <c r="F59" s="121">
        <v>1.75</v>
      </c>
      <c r="G59" s="121">
        <v>9</v>
      </c>
      <c r="H59" s="121">
        <v>1</v>
      </c>
      <c r="I59" s="121">
        <v>11.75</v>
      </c>
      <c r="J59" s="121">
        <v>-0.25</v>
      </c>
      <c r="K59" s="121">
        <v>3.25</v>
      </c>
      <c r="L59" s="121">
        <v>2.25</v>
      </c>
      <c r="M59" s="121">
        <v>2.25</v>
      </c>
      <c r="N59" s="121">
        <v>63</v>
      </c>
      <c r="O59" s="121">
        <v>21</v>
      </c>
      <c r="P59" s="121">
        <v>57.75</v>
      </c>
      <c r="Q59" s="121" t="s">
        <v>67</v>
      </c>
    </row>
    <row r="60" spans="1:17" x14ac:dyDescent="0.3">
      <c r="A60" s="121" t="s">
        <v>16</v>
      </c>
      <c r="B60" s="121">
        <v>7</v>
      </c>
      <c r="C60" s="121" t="s">
        <v>30</v>
      </c>
      <c r="D60" s="121">
        <v>18.75</v>
      </c>
      <c r="E60" s="121">
        <v>-0.25</v>
      </c>
      <c r="F60" s="121">
        <v>1</v>
      </c>
      <c r="G60" s="121">
        <v>1.75</v>
      </c>
      <c r="H60" s="121">
        <v>1</v>
      </c>
      <c r="I60" s="121">
        <v>2.75</v>
      </c>
      <c r="J60" s="121">
        <v>-0.25</v>
      </c>
      <c r="K60" s="121">
        <v>0</v>
      </c>
      <c r="L60" s="121">
        <v>-0.75</v>
      </c>
      <c r="M60" s="121">
        <v>-0.75</v>
      </c>
      <c r="N60" s="121">
        <v>28</v>
      </c>
      <c r="O60" s="121">
        <v>19</v>
      </c>
      <c r="P60" s="121">
        <v>23.25</v>
      </c>
      <c r="Q60" s="121" t="s">
        <v>67</v>
      </c>
    </row>
    <row r="61" spans="1:17" x14ac:dyDescent="0.3">
      <c r="A61" s="122" t="s">
        <v>16</v>
      </c>
      <c r="B61" s="122">
        <v>8</v>
      </c>
      <c r="C61" s="122" t="s">
        <v>22</v>
      </c>
      <c r="D61" s="122">
        <v>12.25</v>
      </c>
      <c r="E61" s="122">
        <v>-1</v>
      </c>
      <c r="F61" s="122">
        <v>2.5</v>
      </c>
      <c r="G61" s="122">
        <v>0.25</v>
      </c>
      <c r="H61" s="122">
        <v>1.25</v>
      </c>
      <c r="I61" s="122">
        <v>0</v>
      </c>
      <c r="J61" s="122">
        <v>0</v>
      </c>
      <c r="K61" s="122">
        <v>1.25</v>
      </c>
      <c r="L61" s="122">
        <v>3.75</v>
      </c>
      <c r="M61" s="122">
        <v>2.25</v>
      </c>
      <c r="N61" s="122">
        <v>32</v>
      </c>
      <c r="O61" s="122">
        <v>36</v>
      </c>
      <c r="P61" s="122">
        <v>23</v>
      </c>
      <c r="Q61" s="122" t="s">
        <v>68</v>
      </c>
    </row>
    <row r="62" spans="1:17" x14ac:dyDescent="0.3">
      <c r="A62" s="122" t="s">
        <v>16</v>
      </c>
      <c r="B62" s="122">
        <v>8</v>
      </c>
      <c r="C62" s="122" t="s">
        <v>25</v>
      </c>
      <c r="D62" s="122">
        <v>4.5</v>
      </c>
      <c r="E62" s="122">
        <v>-0.75</v>
      </c>
      <c r="F62" s="122">
        <v>-0.75</v>
      </c>
      <c r="G62" s="122">
        <v>0</v>
      </c>
      <c r="H62" s="122">
        <v>2.5</v>
      </c>
      <c r="I62" s="122">
        <v>4.25</v>
      </c>
      <c r="J62" s="122">
        <v>0.75</v>
      </c>
      <c r="K62" s="122">
        <v>0</v>
      </c>
      <c r="L62" s="122">
        <v>-0.25</v>
      </c>
      <c r="M62" s="122">
        <v>-0.5</v>
      </c>
      <c r="N62" s="122">
        <v>19</v>
      </c>
      <c r="O62" s="122">
        <v>37</v>
      </c>
      <c r="P62" s="122">
        <v>9.75</v>
      </c>
      <c r="Q62" s="122" t="s">
        <v>68</v>
      </c>
    </row>
    <row r="63" spans="1:17" x14ac:dyDescent="0.3">
      <c r="A63" s="122" t="s">
        <v>16</v>
      </c>
      <c r="B63" s="122">
        <v>8</v>
      </c>
      <c r="C63" s="122" t="s">
        <v>29</v>
      </c>
      <c r="D63" s="122">
        <v>24</v>
      </c>
      <c r="E63" s="122">
        <v>0.25</v>
      </c>
      <c r="F63" s="122">
        <v>1.75</v>
      </c>
      <c r="G63" s="122">
        <v>1.5</v>
      </c>
      <c r="H63" s="122">
        <v>0</v>
      </c>
      <c r="I63" s="122">
        <v>5</v>
      </c>
      <c r="J63" s="122">
        <v>0</v>
      </c>
      <c r="K63" s="122">
        <v>-0.25</v>
      </c>
      <c r="L63" s="122">
        <v>2</v>
      </c>
      <c r="M63" s="122">
        <v>0</v>
      </c>
      <c r="N63" s="122">
        <v>38</v>
      </c>
      <c r="O63" s="122">
        <v>15</v>
      </c>
      <c r="P63" s="122">
        <v>34.25</v>
      </c>
      <c r="Q63" s="122" t="s">
        <v>68</v>
      </c>
    </row>
    <row r="64" spans="1:17" x14ac:dyDescent="0.3">
      <c r="A64" s="122" t="s">
        <v>16</v>
      </c>
      <c r="B64" s="122">
        <v>8</v>
      </c>
      <c r="C64" s="122" t="s">
        <v>23</v>
      </c>
      <c r="D64" s="122">
        <v>16.5</v>
      </c>
      <c r="E64" s="122">
        <v>0</v>
      </c>
      <c r="F64" s="122">
        <v>0.5</v>
      </c>
      <c r="G64" s="122">
        <v>-0.25</v>
      </c>
      <c r="H64" s="122">
        <v>2.75</v>
      </c>
      <c r="I64" s="122">
        <v>-0.5</v>
      </c>
      <c r="J64" s="122">
        <v>0</v>
      </c>
      <c r="K64" s="122">
        <v>-0.25</v>
      </c>
      <c r="L64" s="122">
        <v>0.25</v>
      </c>
      <c r="M64" s="122">
        <v>1.75</v>
      </c>
      <c r="N64" s="122">
        <v>26</v>
      </c>
      <c r="O64" s="122">
        <v>21</v>
      </c>
      <c r="P64" s="122">
        <v>20.75</v>
      </c>
      <c r="Q64" s="122" t="s">
        <v>68</v>
      </c>
    </row>
    <row r="65" spans="1:17" x14ac:dyDescent="0.3">
      <c r="A65" s="122" t="s">
        <v>16</v>
      </c>
      <c r="B65" s="122">
        <v>8</v>
      </c>
      <c r="C65" s="122" t="s">
        <v>28</v>
      </c>
      <c r="D65" s="122">
        <v>2.75</v>
      </c>
      <c r="E65" s="122">
        <v>0.25</v>
      </c>
      <c r="F65" s="122">
        <v>4</v>
      </c>
      <c r="G65" s="122">
        <v>0</v>
      </c>
      <c r="H65" s="122">
        <v>0</v>
      </c>
      <c r="I65" s="122">
        <v>2.75</v>
      </c>
      <c r="J65" s="122">
        <v>0</v>
      </c>
      <c r="K65" s="122">
        <v>-0.5</v>
      </c>
      <c r="L65" s="122">
        <v>-0.75</v>
      </c>
      <c r="M65" s="122">
        <v>1.5</v>
      </c>
      <c r="N65" s="122">
        <v>18</v>
      </c>
      <c r="O65" s="122">
        <v>32</v>
      </c>
      <c r="P65" s="122">
        <v>10</v>
      </c>
      <c r="Q65" s="122" t="s">
        <v>68</v>
      </c>
    </row>
    <row r="66" spans="1:17" x14ac:dyDescent="0.3">
      <c r="A66" s="122" t="s">
        <v>16</v>
      </c>
      <c r="B66" s="122">
        <v>8</v>
      </c>
      <c r="C66" s="122" t="s">
        <v>21</v>
      </c>
      <c r="D66" s="122">
        <v>21.75</v>
      </c>
      <c r="E66" s="122">
        <v>0.25</v>
      </c>
      <c r="F66" s="122">
        <v>1.5</v>
      </c>
      <c r="G66" s="122">
        <v>3.75</v>
      </c>
      <c r="H66" s="122">
        <v>3.75</v>
      </c>
      <c r="I66" s="122">
        <v>7.25</v>
      </c>
      <c r="J66" s="122">
        <v>0</v>
      </c>
      <c r="K66" s="122">
        <v>2</v>
      </c>
      <c r="L66" s="122">
        <v>5.75</v>
      </c>
      <c r="M66" s="122">
        <v>2.75</v>
      </c>
      <c r="N66" s="122">
        <v>56</v>
      </c>
      <c r="O66" s="122">
        <v>29</v>
      </c>
      <c r="P66" s="122">
        <v>48.75</v>
      </c>
      <c r="Q66" s="122" t="s">
        <v>68</v>
      </c>
    </row>
    <row r="67" spans="1:17" x14ac:dyDescent="0.3">
      <c r="A67" s="122" t="s">
        <v>16</v>
      </c>
      <c r="B67" s="122">
        <v>8</v>
      </c>
      <c r="C67" s="122" t="s">
        <v>26</v>
      </c>
      <c r="D67" s="122">
        <v>11.25</v>
      </c>
      <c r="E67" s="122">
        <v>0</v>
      </c>
      <c r="F67" s="122">
        <v>1.5</v>
      </c>
      <c r="G67" s="122">
        <v>0</v>
      </c>
      <c r="H67" s="122">
        <v>2</v>
      </c>
      <c r="I67" s="122">
        <v>7</v>
      </c>
      <c r="J67" s="122">
        <v>-0.25</v>
      </c>
      <c r="K67" s="122">
        <v>0</v>
      </c>
      <c r="L67" s="122">
        <v>4</v>
      </c>
      <c r="M67" s="122">
        <v>1.75</v>
      </c>
      <c r="N67" s="122">
        <v>32</v>
      </c>
      <c r="O67" s="122">
        <v>19</v>
      </c>
      <c r="P67" s="122">
        <v>27.25</v>
      </c>
      <c r="Q67" s="122" t="s">
        <v>68</v>
      </c>
    </row>
    <row r="68" spans="1:17" x14ac:dyDescent="0.3">
      <c r="A68" s="122" t="s">
        <v>16</v>
      </c>
      <c r="B68" s="122">
        <v>8</v>
      </c>
      <c r="C68" s="122" t="s">
        <v>24</v>
      </c>
      <c r="D68" s="122">
        <v>18</v>
      </c>
      <c r="E68" s="122">
        <v>0</v>
      </c>
      <c r="F68" s="122">
        <v>0</v>
      </c>
      <c r="G68" s="122">
        <v>0</v>
      </c>
      <c r="H68" s="122">
        <v>0</v>
      </c>
      <c r="I68" s="122">
        <v>2</v>
      </c>
      <c r="J68" s="122">
        <v>-0.5</v>
      </c>
      <c r="K68" s="122">
        <v>0.75</v>
      </c>
      <c r="L68" s="122">
        <v>0.75</v>
      </c>
      <c r="M68" s="122">
        <v>1.75</v>
      </c>
      <c r="N68" s="122">
        <v>28</v>
      </c>
      <c r="O68" s="122">
        <v>25</v>
      </c>
      <c r="P68" s="122">
        <v>21.75</v>
      </c>
      <c r="Q68" s="122" t="s">
        <v>68</v>
      </c>
    </row>
    <row r="69" spans="1:17" x14ac:dyDescent="0.3">
      <c r="A69" s="104" t="s">
        <v>16</v>
      </c>
      <c r="B69" s="104">
        <v>9</v>
      </c>
      <c r="C69" s="104" t="s">
        <v>29</v>
      </c>
      <c r="D69" s="104">
        <v>24.75</v>
      </c>
      <c r="E69" s="104">
        <v>2.5</v>
      </c>
      <c r="F69" s="104">
        <v>1.75</v>
      </c>
      <c r="G69" s="104">
        <v>0</v>
      </c>
      <c r="H69" s="104">
        <v>0</v>
      </c>
      <c r="I69" s="104">
        <v>4</v>
      </c>
      <c r="J69" s="104">
        <v>0</v>
      </c>
      <c r="K69" s="104">
        <v>0</v>
      </c>
      <c r="L69" s="104">
        <v>0</v>
      </c>
      <c r="M69" s="104">
        <v>0</v>
      </c>
      <c r="N69" s="104">
        <v>37</v>
      </c>
      <c r="O69" s="104">
        <v>16</v>
      </c>
      <c r="P69" s="104">
        <v>33</v>
      </c>
      <c r="Q69" s="104" t="s">
        <v>69</v>
      </c>
    </row>
    <row r="70" spans="1:17" x14ac:dyDescent="0.3">
      <c r="A70" s="104" t="s">
        <v>16</v>
      </c>
      <c r="B70" s="104">
        <v>9</v>
      </c>
      <c r="C70" s="104" t="s">
        <v>27</v>
      </c>
      <c r="D70" s="104">
        <v>7.5</v>
      </c>
      <c r="E70" s="104">
        <v>0</v>
      </c>
      <c r="F70" s="104">
        <v>1</v>
      </c>
      <c r="G70" s="104">
        <v>0</v>
      </c>
      <c r="H70" s="104">
        <v>0</v>
      </c>
      <c r="I70" s="104">
        <v>2</v>
      </c>
      <c r="J70" s="104">
        <v>-0.25</v>
      </c>
      <c r="K70" s="104">
        <v>0.25</v>
      </c>
      <c r="L70" s="104">
        <v>-0.5</v>
      </c>
      <c r="M70" s="104">
        <v>0.5</v>
      </c>
      <c r="N70" s="104">
        <v>17</v>
      </c>
      <c r="O70" s="104">
        <v>26</v>
      </c>
      <c r="P70" s="104">
        <v>10.5</v>
      </c>
      <c r="Q70" s="104" t="s">
        <v>69</v>
      </c>
    </row>
    <row r="71" spans="1:17" x14ac:dyDescent="0.3">
      <c r="A71" s="104" t="s">
        <v>16</v>
      </c>
      <c r="B71" s="104">
        <v>9</v>
      </c>
      <c r="C71" s="104" t="s">
        <v>22</v>
      </c>
      <c r="D71" s="104">
        <v>27.5</v>
      </c>
      <c r="E71" s="104">
        <v>1.5</v>
      </c>
      <c r="F71" s="104">
        <v>3.75</v>
      </c>
      <c r="G71" s="104">
        <v>1.25</v>
      </c>
      <c r="H71" s="104">
        <v>1.25</v>
      </c>
      <c r="I71" s="104">
        <v>5.25</v>
      </c>
      <c r="J71" s="104">
        <v>-0.25</v>
      </c>
      <c r="K71" s="104">
        <v>0.75</v>
      </c>
      <c r="L71" s="104">
        <v>1</v>
      </c>
      <c r="M71" s="104">
        <v>3.5</v>
      </c>
      <c r="N71" s="104">
        <v>54</v>
      </c>
      <c r="O71" s="104">
        <v>33</v>
      </c>
      <c r="P71" s="104">
        <v>45.75</v>
      </c>
      <c r="Q71" s="104" t="s">
        <v>69</v>
      </c>
    </row>
    <row r="72" spans="1:17" x14ac:dyDescent="0.3">
      <c r="A72" s="104" t="s">
        <v>16</v>
      </c>
      <c r="B72" s="104">
        <v>9</v>
      </c>
      <c r="C72" s="104" t="s">
        <v>25</v>
      </c>
      <c r="D72" s="104">
        <v>10</v>
      </c>
      <c r="E72" s="104">
        <v>0.75</v>
      </c>
      <c r="F72" s="104">
        <v>0.75</v>
      </c>
      <c r="G72" s="104">
        <v>0</v>
      </c>
      <c r="H72" s="104">
        <v>-0.75</v>
      </c>
      <c r="I72" s="104">
        <v>11.75</v>
      </c>
      <c r="J72" s="104">
        <v>1</v>
      </c>
      <c r="K72" s="104">
        <v>1.25</v>
      </c>
      <c r="L72" s="104">
        <v>-0.5</v>
      </c>
      <c r="M72" s="104">
        <v>3.5</v>
      </c>
      <c r="N72" s="104">
        <v>34</v>
      </c>
      <c r="O72" s="104">
        <v>25</v>
      </c>
      <c r="P72" s="104">
        <v>27.75</v>
      </c>
      <c r="Q72" s="104" t="s">
        <v>69</v>
      </c>
    </row>
    <row r="73" spans="1:17" x14ac:dyDescent="0.3">
      <c r="A73" s="104" t="s">
        <v>16</v>
      </c>
      <c r="B73" s="104">
        <v>9</v>
      </c>
      <c r="C73" s="104" t="s">
        <v>23</v>
      </c>
      <c r="D73" s="104">
        <v>20.75</v>
      </c>
      <c r="E73" s="104">
        <v>-1</v>
      </c>
      <c r="F73" s="104">
        <v>0.5</v>
      </c>
      <c r="G73" s="104">
        <v>4</v>
      </c>
      <c r="H73" s="104">
        <v>2.75</v>
      </c>
      <c r="I73" s="104">
        <v>5</v>
      </c>
      <c r="J73" s="104">
        <v>0</v>
      </c>
      <c r="K73" s="104">
        <v>1</v>
      </c>
      <c r="L73" s="104">
        <v>3</v>
      </c>
      <c r="M73" s="104">
        <v>3.75</v>
      </c>
      <c r="N73" s="104">
        <v>46</v>
      </c>
      <c r="O73" s="104">
        <v>25</v>
      </c>
      <c r="P73" s="104">
        <v>39.75</v>
      </c>
      <c r="Q73" s="104" t="s">
        <v>69</v>
      </c>
    </row>
    <row r="74" spans="1:17" x14ac:dyDescent="0.3">
      <c r="A74" s="104" t="s">
        <v>16</v>
      </c>
      <c r="B74" s="104">
        <v>9</v>
      </c>
      <c r="C74" s="104" t="s">
        <v>28</v>
      </c>
      <c r="D74" s="104">
        <v>4.75</v>
      </c>
      <c r="E74" s="104">
        <v>1.25</v>
      </c>
      <c r="F74" s="104">
        <v>2.5</v>
      </c>
      <c r="G74" s="104">
        <v>0</v>
      </c>
      <c r="H74" s="104">
        <v>0</v>
      </c>
      <c r="I74" s="104">
        <v>0.75</v>
      </c>
      <c r="J74" s="104">
        <v>0</v>
      </c>
      <c r="K74" s="104">
        <v>-0.25</v>
      </c>
      <c r="L74" s="104">
        <v>0.25</v>
      </c>
      <c r="M74" s="104">
        <v>1.5</v>
      </c>
      <c r="N74" s="104">
        <v>20</v>
      </c>
      <c r="O74" s="104">
        <v>37</v>
      </c>
      <c r="P74" s="104">
        <v>10.75</v>
      </c>
      <c r="Q74" s="104" t="s">
        <v>69</v>
      </c>
    </row>
    <row r="75" spans="1:17" x14ac:dyDescent="0.3">
      <c r="A75" s="104" t="s">
        <v>16</v>
      </c>
      <c r="B75" s="104">
        <v>9</v>
      </c>
      <c r="C75" s="104" t="s">
        <v>21</v>
      </c>
      <c r="D75" s="104">
        <v>22</v>
      </c>
      <c r="E75" s="104">
        <v>0.25</v>
      </c>
      <c r="F75" s="104">
        <v>1.75</v>
      </c>
      <c r="G75" s="104">
        <v>1.25</v>
      </c>
      <c r="H75" s="104">
        <v>3.75</v>
      </c>
      <c r="I75" s="104">
        <v>10.25</v>
      </c>
      <c r="J75" s="104">
        <v>0</v>
      </c>
      <c r="K75" s="104">
        <v>3.75</v>
      </c>
      <c r="L75" s="104">
        <v>5.75</v>
      </c>
      <c r="M75" s="104">
        <v>2.5</v>
      </c>
      <c r="N75" s="104">
        <v>58</v>
      </c>
      <c r="O75" s="104">
        <v>27</v>
      </c>
      <c r="P75" s="104">
        <v>51.25</v>
      </c>
      <c r="Q75" s="104" t="s">
        <v>69</v>
      </c>
    </row>
    <row r="76" spans="1:17" x14ac:dyDescent="0.3">
      <c r="A76" s="104" t="s">
        <v>16</v>
      </c>
      <c r="B76" s="104">
        <v>9</v>
      </c>
      <c r="C76" s="104" t="s">
        <v>26</v>
      </c>
      <c r="D76" s="104">
        <v>13</v>
      </c>
      <c r="E76" s="104">
        <v>0</v>
      </c>
      <c r="F76" s="104">
        <v>0.5</v>
      </c>
      <c r="G76" s="104">
        <v>1</v>
      </c>
      <c r="H76" s="104">
        <v>-0.5</v>
      </c>
      <c r="I76" s="104">
        <v>8.25</v>
      </c>
      <c r="J76" s="104">
        <v>0</v>
      </c>
      <c r="K76" s="104">
        <v>1</v>
      </c>
      <c r="L76" s="104">
        <v>1.75</v>
      </c>
      <c r="M76" s="104">
        <v>0.5</v>
      </c>
      <c r="N76" s="104">
        <v>30</v>
      </c>
      <c r="O76" s="104">
        <v>18</v>
      </c>
      <c r="P76" s="104">
        <v>25.5</v>
      </c>
      <c r="Q76" s="104" t="s">
        <v>69</v>
      </c>
    </row>
    <row r="77" spans="1:17" x14ac:dyDescent="0.3">
      <c r="A77" s="104" t="s">
        <v>16</v>
      </c>
      <c r="B77" s="104">
        <v>9</v>
      </c>
      <c r="C77" s="104" t="s">
        <v>30</v>
      </c>
      <c r="D77" s="104">
        <v>12.25</v>
      </c>
      <c r="E77" s="104">
        <v>1</v>
      </c>
      <c r="F77" s="104">
        <v>1</v>
      </c>
      <c r="G77" s="104">
        <v>-0.25</v>
      </c>
      <c r="H77" s="104">
        <v>2.5</v>
      </c>
      <c r="I77" s="104">
        <v>0.5</v>
      </c>
      <c r="J77" s="104">
        <v>0</v>
      </c>
      <c r="K77" s="104">
        <v>-0.75</v>
      </c>
      <c r="L77" s="104">
        <v>1.5</v>
      </c>
      <c r="M77" s="104">
        <v>-0.75</v>
      </c>
      <c r="N77" s="104">
        <v>24</v>
      </c>
      <c r="O77" s="104">
        <v>28</v>
      </c>
      <c r="P77" s="104">
        <v>17</v>
      </c>
      <c r="Q77" s="104" t="s">
        <v>69</v>
      </c>
    </row>
    <row r="78" spans="1:17" x14ac:dyDescent="0.3">
      <c r="A78" s="104" t="s">
        <v>16</v>
      </c>
      <c r="B78" s="104">
        <v>9</v>
      </c>
      <c r="C78" s="104" t="s">
        <v>24</v>
      </c>
      <c r="D78" s="104">
        <v>10.75</v>
      </c>
      <c r="E78" s="104">
        <v>2.75</v>
      </c>
      <c r="F78" s="104">
        <v>-0.25</v>
      </c>
      <c r="G78" s="104">
        <v>2.75</v>
      </c>
      <c r="H78" s="104">
        <v>0</v>
      </c>
      <c r="I78" s="104">
        <v>0.5</v>
      </c>
      <c r="J78" s="104">
        <v>0.75</v>
      </c>
      <c r="K78" s="104">
        <v>2.25</v>
      </c>
      <c r="L78" s="104">
        <v>0.25</v>
      </c>
      <c r="M78" s="104">
        <v>1.5</v>
      </c>
      <c r="N78" s="104">
        <v>31</v>
      </c>
      <c r="O78" s="104">
        <v>39</v>
      </c>
      <c r="P78" s="104">
        <v>21.25</v>
      </c>
      <c r="Q78" s="104" t="s">
        <v>69</v>
      </c>
    </row>
    <row r="79" spans="1:17" x14ac:dyDescent="0.3">
      <c r="A79" s="121" t="s">
        <v>16</v>
      </c>
      <c r="B79" s="121">
        <v>10</v>
      </c>
      <c r="C79" s="121" t="s">
        <v>27</v>
      </c>
      <c r="D79" s="121">
        <v>8.75</v>
      </c>
      <c r="E79" s="121">
        <v>-0.25</v>
      </c>
      <c r="F79" s="121">
        <v>-0.25</v>
      </c>
      <c r="G79" s="121">
        <v>0</v>
      </c>
      <c r="H79" s="121">
        <v>2.75</v>
      </c>
      <c r="I79" s="121">
        <v>2.25</v>
      </c>
      <c r="J79" s="121">
        <v>0</v>
      </c>
      <c r="K79" s="121">
        <v>0.25</v>
      </c>
      <c r="L79" s="121">
        <v>0.5</v>
      </c>
      <c r="M79" s="121">
        <v>-0.75</v>
      </c>
      <c r="N79" s="121">
        <v>21</v>
      </c>
      <c r="O79" s="121">
        <v>31</v>
      </c>
      <c r="P79" s="121">
        <v>13.25</v>
      </c>
      <c r="Q79" s="121" t="s">
        <v>75</v>
      </c>
    </row>
    <row r="80" spans="1:17" x14ac:dyDescent="0.3">
      <c r="A80" s="121" t="s">
        <v>16</v>
      </c>
      <c r="B80" s="121">
        <v>10</v>
      </c>
      <c r="C80" s="121" t="s">
        <v>22</v>
      </c>
      <c r="D80" s="121">
        <v>21.75</v>
      </c>
      <c r="E80" s="121">
        <v>2.75</v>
      </c>
      <c r="F80" s="121">
        <v>0.25</v>
      </c>
      <c r="G80" s="121">
        <v>3.75</v>
      </c>
      <c r="H80" s="121">
        <v>2.5</v>
      </c>
      <c r="I80" s="121">
        <v>4</v>
      </c>
      <c r="J80" s="121">
        <v>0</v>
      </c>
      <c r="K80" s="121">
        <v>3.25</v>
      </c>
      <c r="L80" s="121">
        <v>-0.25</v>
      </c>
      <c r="M80" s="121">
        <v>-1</v>
      </c>
      <c r="N80" s="121">
        <v>46</v>
      </c>
      <c r="O80" s="121">
        <v>36</v>
      </c>
      <c r="P80" s="121">
        <v>37</v>
      </c>
      <c r="Q80" s="121" t="s">
        <v>75</v>
      </c>
    </row>
    <row r="81" spans="1:17" x14ac:dyDescent="0.3">
      <c r="A81" s="121" t="s">
        <v>16</v>
      </c>
      <c r="B81" s="121">
        <v>10</v>
      </c>
      <c r="C81" s="121" t="s">
        <v>25</v>
      </c>
      <c r="D81" s="121">
        <v>7.5</v>
      </c>
      <c r="E81" s="121">
        <v>0.75</v>
      </c>
      <c r="F81" s="121">
        <v>1.75</v>
      </c>
      <c r="G81" s="121">
        <v>0</v>
      </c>
      <c r="H81" s="121">
        <v>-0.25</v>
      </c>
      <c r="I81" s="121">
        <v>5.75</v>
      </c>
      <c r="J81" s="121">
        <v>0.75</v>
      </c>
      <c r="K81" s="121">
        <v>-0.5</v>
      </c>
      <c r="L81" s="121">
        <v>0.5</v>
      </c>
      <c r="M81" s="121">
        <v>0</v>
      </c>
      <c r="N81" s="121">
        <v>24</v>
      </c>
      <c r="O81" s="121">
        <v>31</v>
      </c>
      <c r="P81" s="121">
        <v>16.25</v>
      </c>
      <c r="Q81" s="121" t="s">
        <v>75</v>
      </c>
    </row>
    <row r="82" spans="1:17" x14ac:dyDescent="0.3">
      <c r="A82" s="121" t="s">
        <v>16</v>
      </c>
      <c r="B82" s="121">
        <v>10</v>
      </c>
      <c r="C82" s="121" t="s">
        <v>23</v>
      </c>
      <c r="D82" s="121">
        <v>19.5</v>
      </c>
      <c r="E82" s="121">
        <v>3</v>
      </c>
      <c r="F82" s="121">
        <v>0.5</v>
      </c>
      <c r="G82" s="121">
        <v>3.75</v>
      </c>
      <c r="H82" s="121">
        <v>2.75</v>
      </c>
      <c r="I82" s="121">
        <v>5.75</v>
      </c>
      <c r="J82" s="121">
        <v>0</v>
      </c>
      <c r="K82" s="121">
        <v>-0.5</v>
      </c>
      <c r="L82" s="121">
        <v>2.75</v>
      </c>
      <c r="M82" s="121">
        <v>-1.25</v>
      </c>
      <c r="N82" s="121">
        <v>43</v>
      </c>
      <c r="O82" s="121">
        <v>27</v>
      </c>
      <c r="P82" s="121">
        <v>36.25</v>
      </c>
      <c r="Q82" s="121" t="s">
        <v>75</v>
      </c>
    </row>
    <row r="83" spans="1:17" x14ac:dyDescent="0.3">
      <c r="A83" s="121" t="s">
        <v>16</v>
      </c>
      <c r="B83" s="121">
        <v>10</v>
      </c>
      <c r="C83" s="121" t="s">
        <v>21</v>
      </c>
      <c r="D83" s="121">
        <v>23.5</v>
      </c>
      <c r="E83" s="121">
        <v>2.75</v>
      </c>
      <c r="F83" s="121">
        <v>0.5</v>
      </c>
      <c r="G83" s="121">
        <v>3.75</v>
      </c>
      <c r="H83" s="121">
        <v>3.75</v>
      </c>
      <c r="I83" s="121">
        <v>10</v>
      </c>
      <c r="J83" s="121">
        <v>0</v>
      </c>
      <c r="K83" s="121">
        <v>0.75</v>
      </c>
      <c r="L83" s="121">
        <v>4.5</v>
      </c>
      <c r="M83" s="121">
        <v>0</v>
      </c>
      <c r="N83" s="121">
        <v>58</v>
      </c>
      <c r="O83" s="121">
        <v>29</v>
      </c>
      <c r="P83" s="121">
        <v>50.75</v>
      </c>
      <c r="Q83" s="121" t="s">
        <v>75</v>
      </c>
    </row>
    <row r="84" spans="1:17" x14ac:dyDescent="0.3">
      <c r="A84" s="121" t="s">
        <v>16</v>
      </c>
      <c r="B84" s="121">
        <v>10</v>
      </c>
      <c r="C84" s="121" t="s">
        <v>26</v>
      </c>
      <c r="D84" s="121">
        <v>2.5</v>
      </c>
      <c r="E84" s="121">
        <v>1</v>
      </c>
      <c r="F84" s="121">
        <v>-0.25</v>
      </c>
      <c r="G84" s="121">
        <v>0</v>
      </c>
      <c r="H84" s="121">
        <v>0</v>
      </c>
      <c r="I84" s="121">
        <v>6.25</v>
      </c>
      <c r="J84" s="121">
        <v>0</v>
      </c>
      <c r="K84" s="121">
        <v>0</v>
      </c>
      <c r="L84" s="121">
        <v>1.75</v>
      </c>
      <c r="M84" s="121">
        <v>0.75</v>
      </c>
      <c r="N84" s="121">
        <v>16</v>
      </c>
      <c r="O84" s="121">
        <v>22</v>
      </c>
      <c r="P84" s="121">
        <v>10.5</v>
      </c>
      <c r="Q84" s="121" t="s">
        <v>75</v>
      </c>
    </row>
    <row r="85" spans="1:17" x14ac:dyDescent="0.3">
      <c r="A85" s="121" t="s">
        <v>16</v>
      </c>
      <c r="B85" s="121">
        <v>10</v>
      </c>
      <c r="C85" s="121" t="s">
        <v>30</v>
      </c>
      <c r="D85" s="121">
        <v>13</v>
      </c>
      <c r="E85" s="121">
        <v>1</v>
      </c>
      <c r="F85" s="121">
        <v>0</v>
      </c>
      <c r="G85" s="121">
        <v>0</v>
      </c>
      <c r="H85" s="121">
        <v>0.25</v>
      </c>
      <c r="I85" s="121">
        <v>-1.75</v>
      </c>
      <c r="J85" s="121">
        <v>1</v>
      </c>
      <c r="K85" s="121">
        <v>-1</v>
      </c>
      <c r="L85" s="121">
        <v>1.5</v>
      </c>
      <c r="M85" s="121">
        <v>0.5</v>
      </c>
      <c r="N85" s="121">
        <v>23</v>
      </c>
      <c r="O85" s="121">
        <v>34</v>
      </c>
      <c r="P85" s="121">
        <v>14.5</v>
      </c>
      <c r="Q85" s="121" t="s">
        <v>75</v>
      </c>
    </row>
    <row r="86" spans="1:17" x14ac:dyDescent="0.3">
      <c r="A86" s="121" t="s">
        <v>16</v>
      </c>
      <c r="B86" s="121">
        <v>10</v>
      </c>
      <c r="C86" s="121" t="s">
        <v>24</v>
      </c>
      <c r="D86" s="121">
        <v>10.25</v>
      </c>
      <c r="E86" s="121">
        <v>1</v>
      </c>
      <c r="F86" s="121">
        <v>1.75</v>
      </c>
      <c r="G86" s="121">
        <v>1.5</v>
      </c>
      <c r="H86" s="121">
        <v>0</v>
      </c>
      <c r="I86" s="121">
        <v>5</v>
      </c>
      <c r="J86" s="121">
        <v>-0.25</v>
      </c>
      <c r="K86" s="121">
        <v>-1.5</v>
      </c>
      <c r="L86" s="121">
        <v>1</v>
      </c>
      <c r="M86" s="121">
        <v>0.25</v>
      </c>
      <c r="N86" s="121">
        <v>30</v>
      </c>
      <c r="O86" s="121">
        <v>44</v>
      </c>
      <c r="P86" s="121">
        <v>19</v>
      </c>
      <c r="Q86" s="121" t="s">
        <v>75</v>
      </c>
    </row>
    <row r="87" spans="1:17" x14ac:dyDescent="0.3">
      <c r="A87" s="116" t="s">
        <v>16</v>
      </c>
      <c r="B87" s="116">
        <v>11</v>
      </c>
      <c r="C87" s="116" t="s">
        <v>29</v>
      </c>
      <c r="D87" s="116">
        <v>29.25</v>
      </c>
      <c r="E87" s="116">
        <v>3.75</v>
      </c>
      <c r="F87" s="116">
        <v>1</v>
      </c>
      <c r="G87" s="116">
        <v>5</v>
      </c>
      <c r="H87" s="116">
        <v>3.75</v>
      </c>
      <c r="I87" s="116">
        <v>3.75</v>
      </c>
      <c r="J87" s="116">
        <v>0</v>
      </c>
      <c r="K87" s="116">
        <v>0.5</v>
      </c>
      <c r="L87" s="116">
        <v>-1.25</v>
      </c>
      <c r="M87" s="116">
        <v>1.75</v>
      </c>
      <c r="N87" s="116">
        <v>52</v>
      </c>
      <c r="O87" s="116">
        <v>18</v>
      </c>
      <c r="P87" s="116">
        <v>47.5</v>
      </c>
      <c r="Q87" s="116" t="s">
        <v>91</v>
      </c>
    </row>
    <row r="88" spans="1:17" x14ac:dyDescent="0.3">
      <c r="A88" s="116" t="s">
        <v>16</v>
      </c>
      <c r="B88" s="116">
        <v>11</v>
      </c>
      <c r="C88" s="116" t="s">
        <v>27</v>
      </c>
      <c r="D88" s="116">
        <v>17.55</v>
      </c>
      <c r="E88" s="116">
        <v>0.75</v>
      </c>
      <c r="F88" s="116">
        <v>0</v>
      </c>
      <c r="G88" s="116">
        <v>0</v>
      </c>
      <c r="H88" s="116">
        <v>1.75</v>
      </c>
      <c r="I88" s="116">
        <v>4.25</v>
      </c>
      <c r="J88" s="116">
        <v>0</v>
      </c>
      <c r="K88" s="116">
        <v>1</v>
      </c>
      <c r="L88" s="116">
        <v>1.75</v>
      </c>
      <c r="M88" s="116">
        <v>-0.75</v>
      </c>
      <c r="N88" s="116">
        <v>32</v>
      </c>
      <c r="O88" s="116">
        <v>24</v>
      </c>
      <c r="P88" s="116">
        <v>26</v>
      </c>
      <c r="Q88" s="116" t="s">
        <v>91</v>
      </c>
    </row>
    <row r="89" spans="1:17" x14ac:dyDescent="0.3">
      <c r="A89" s="116" t="s">
        <v>16</v>
      </c>
      <c r="B89" s="116">
        <v>11</v>
      </c>
      <c r="C89" s="116" t="s">
        <v>22</v>
      </c>
      <c r="D89" s="116">
        <v>21.75</v>
      </c>
      <c r="E89" s="116">
        <v>2.5</v>
      </c>
      <c r="F89" s="116">
        <v>1.5</v>
      </c>
      <c r="G89" s="116">
        <v>5</v>
      </c>
      <c r="H89" s="116">
        <v>3.75</v>
      </c>
      <c r="I89" s="116">
        <v>6.25</v>
      </c>
      <c r="J89" s="116">
        <v>0.75</v>
      </c>
      <c r="K89" s="116">
        <v>-1.25</v>
      </c>
      <c r="L89" s="116">
        <v>0.75</v>
      </c>
      <c r="M89" s="116">
        <v>0.5</v>
      </c>
      <c r="N89" s="116">
        <v>51</v>
      </c>
      <c r="O89" s="116">
        <v>38</v>
      </c>
      <c r="P89" s="116">
        <v>41.5</v>
      </c>
      <c r="Q89" s="116" t="s">
        <v>91</v>
      </c>
    </row>
    <row r="90" spans="1:17" x14ac:dyDescent="0.3">
      <c r="A90" s="116" t="s">
        <v>16</v>
      </c>
      <c r="B90" s="116">
        <v>11</v>
      </c>
      <c r="C90" s="116" t="s">
        <v>25</v>
      </c>
      <c r="D90" s="116">
        <v>16.25</v>
      </c>
      <c r="E90" s="116">
        <v>2.75</v>
      </c>
      <c r="F90" s="116">
        <v>0.25</v>
      </c>
      <c r="G90" s="116">
        <v>0</v>
      </c>
      <c r="H90" s="116">
        <v>3.75</v>
      </c>
      <c r="I90" s="116">
        <v>18</v>
      </c>
      <c r="J90" s="116">
        <v>3.5</v>
      </c>
      <c r="K90" s="116">
        <v>0.25</v>
      </c>
      <c r="L90" s="116">
        <v>0.5</v>
      </c>
      <c r="M90" s="116">
        <v>0.25</v>
      </c>
      <c r="N90" s="116">
        <v>54</v>
      </c>
      <c r="O90" s="116">
        <v>34</v>
      </c>
      <c r="P90" s="116">
        <v>45.5</v>
      </c>
      <c r="Q90" s="116" t="s">
        <v>91</v>
      </c>
    </row>
    <row r="91" spans="1:17" x14ac:dyDescent="0.3">
      <c r="A91" s="116" t="s">
        <v>16</v>
      </c>
      <c r="B91" s="116">
        <v>11</v>
      </c>
      <c r="C91" s="116" t="s">
        <v>23</v>
      </c>
      <c r="D91" s="116">
        <v>27.25</v>
      </c>
      <c r="E91" s="116">
        <v>4</v>
      </c>
      <c r="F91" s="116">
        <v>1.75</v>
      </c>
      <c r="G91" s="116">
        <v>5</v>
      </c>
      <c r="H91" s="116">
        <v>4</v>
      </c>
      <c r="I91" s="116">
        <v>5.75</v>
      </c>
      <c r="J91" s="116">
        <v>0</v>
      </c>
      <c r="K91" s="116">
        <v>-0.5</v>
      </c>
      <c r="L91" s="116">
        <v>0.5</v>
      </c>
      <c r="M91" s="116">
        <v>0.25</v>
      </c>
      <c r="N91" s="116">
        <v>53</v>
      </c>
      <c r="O91" s="116">
        <v>20</v>
      </c>
      <c r="P91" s="116">
        <v>48</v>
      </c>
      <c r="Q91" s="116" t="s">
        <v>91</v>
      </c>
    </row>
    <row r="92" spans="1:17" x14ac:dyDescent="0.3">
      <c r="A92" s="116" t="s">
        <v>16</v>
      </c>
      <c r="B92" s="116">
        <v>11</v>
      </c>
      <c r="C92" s="116" t="s">
        <v>28</v>
      </c>
      <c r="D92" s="116">
        <v>15.25</v>
      </c>
      <c r="E92" s="116">
        <v>2.75</v>
      </c>
      <c r="F92" s="116">
        <v>2</v>
      </c>
      <c r="G92" s="116">
        <v>0</v>
      </c>
      <c r="H92" s="116">
        <v>0</v>
      </c>
      <c r="I92" s="116">
        <v>5.25</v>
      </c>
      <c r="J92" s="116">
        <v>-1.25</v>
      </c>
      <c r="K92" s="116">
        <v>-0.25</v>
      </c>
      <c r="L92" s="116">
        <v>3.5</v>
      </c>
      <c r="M92" s="116">
        <v>-1.25</v>
      </c>
      <c r="N92" s="116">
        <v>37</v>
      </c>
      <c r="O92" s="116">
        <v>45</v>
      </c>
      <c r="P92" s="116">
        <v>25.75</v>
      </c>
      <c r="Q92" s="116" t="s">
        <v>91</v>
      </c>
    </row>
    <row r="93" spans="1:17" x14ac:dyDescent="0.3">
      <c r="A93" s="116" t="s">
        <v>16</v>
      </c>
      <c r="B93" s="116">
        <v>11</v>
      </c>
      <c r="C93" s="116" t="s">
        <v>30</v>
      </c>
      <c r="D93" s="116">
        <v>13.75</v>
      </c>
      <c r="E93" s="116">
        <v>3</v>
      </c>
      <c r="F93" s="116">
        <v>-0.25</v>
      </c>
      <c r="G93" s="116">
        <v>3.75</v>
      </c>
      <c r="H93" s="116">
        <v>2.75</v>
      </c>
      <c r="I93" s="116">
        <v>1.25</v>
      </c>
      <c r="J93" s="116">
        <v>1</v>
      </c>
      <c r="K93" s="116">
        <v>-1</v>
      </c>
      <c r="L93" s="116">
        <v>0</v>
      </c>
      <c r="M93" s="116">
        <v>1.25</v>
      </c>
      <c r="N93" s="116">
        <v>34</v>
      </c>
      <c r="O93" s="116">
        <v>34</v>
      </c>
      <c r="P93" s="116">
        <v>25.5</v>
      </c>
      <c r="Q93" s="116" t="s">
        <v>91</v>
      </c>
    </row>
    <row r="94" spans="1:17" x14ac:dyDescent="0.3">
      <c r="A94" s="116" t="s">
        <v>16</v>
      </c>
      <c r="B94" s="116">
        <v>11</v>
      </c>
      <c r="C94" s="116" t="s">
        <v>24</v>
      </c>
      <c r="D94" s="116">
        <v>14.75</v>
      </c>
      <c r="E94" s="116">
        <v>3</v>
      </c>
      <c r="F94" s="116">
        <v>2</v>
      </c>
      <c r="G94" s="116">
        <v>0</v>
      </c>
      <c r="H94" s="116">
        <v>0</v>
      </c>
      <c r="I94" s="116">
        <v>5.25</v>
      </c>
      <c r="J94" s="116">
        <v>-1.25</v>
      </c>
      <c r="K94" s="116">
        <v>-0.25</v>
      </c>
      <c r="L94" s="116">
        <v>3.5</v>
      </c>
      <c r="M94" s="116">
        <v>-1.25</v>
      </c>
      <c r="N94" s="116">
        <v>37</v>
      </c>
      <c r="O94" s="116">
        <v>45</v>
      </c>
      <c r="P94" s="116">
        <v>25.75</v>
      </c>
      <c r="Q94" s="116" t="s">
        <v>91</v>
      </c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</sheetData>
  <autoFilter ref="A1:Q86" xr:uid="{60B61E17-3974-4A13-9E63-E3E361189E57}">
    <sortState xmlns:xlrd2="http://schemas.microsoft.com/office/spreadsheetml/2017/richdata2" ref="A2:Q75">
      <sortCondition ref="B1:B60"/>
    </sortState>
  </autoFilter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V22"/>
  <sheetViews>
    <sheetView topLeftCell="C1" workbookViewId="0">
      <selection activeCell="N19" sqref="N19"/>
    </sheetView>
  </sheetViews>
  <sheetFormatPr defaultRowHeight="14.4" x14ac:dyDescent="0.3"/>
  <cols>
    <col min="1" max="3" width="8.88671875" style="7"/>
    <col min="4" max="18" width="7.21875" style="7" customWidth="1"/>
    <col min="19" max="21" width="8.88671875" style="7"/>
    <col min="22" max="22" width="17.44140625" style="7" customWidth="1"/>
    <col min="23" max="16384" width="8.88671875" style="7"/>
  </cols>
  <sheetData>
    <row r="1" spans="1:22" ht="28.95" customHeight="1" x14ac:dyDescent="0.3">
      <c r="A1" s="161" t="s">
        <v>19</v>
      </c>
      <c r="B1" s="171" t="s">
        <v>18</v>
      </c>
      <c r="C1" s="173" t="s">
        <v>20</v>
      </c>
      <c r="D1" s="171" t="s">
        <v>76</v>
      </c>
      <c r="E1" s="171" t="s">
        <v>77</v>
      </c>
      <c r="F1" s="171" t="s">
        <v>78</v>
      </c>
      <c r="G1" s="171" t="s">
        <v>79</v>
      </c>
      <c r="H1" s="171" t="s">
        <v>80</v>
      </c>
      <c r="I1" s="171" t="s">
        <v>81</v>
      </c>
      <c r="J1" s="171" t="s">
        <v>82</v>
      </c>
      <c r="K1" s="171" t="s">
        <v>83</v>
      </c>
      <c r="L1" s="171" t="s">
        <v>84</v>
      </c>
      <c r="M1" s="171" t="s">
        <v>85</v>
      </c>
      <c r="N1" s="171" t="s">
        <v>86</v>
      </c>
      <c r="O1" s="171" t="s">
        <v>87</v>
      </c>
      <c r="P1" s="171" t="s">
        <v>88</v>
      </c>
      <c r="Q1" s="171" t="s">
        <v>89</v>
      </c>
      <c r="R1" s="171" t="s">
        <v>90</v>
      </c>
      <c r="S1" s="163" t="b">
        <v>1</v>
      </c>
      <c r="T1" s="165" t="s">
        <v>9</v>
      </c>
      <c r="U1" s="167" t="s">
        <v>17</v>
      </c>
      <c r="V1" s="169" t="s">
        <v>45</v>
      </c>
    </row>
    <row r="2" spans="1:22" ht="15" thickBot="1" x14ac:dyDescent="0.35">
      <c r="A2" s="162"/>
      <c r="B2" s="172"/>
      <c r="C2" s="174"/>
      <c r="D2" s="175"/>
      <c r="E2" s="176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64"/>
      <c r="T2" s="166"/>
      <c r="U2" s="168"/>
      <c r="V2" s="170"/>
    </row>
    <row r="3" spans="1:22" ht="15" thickBot="1" x14ac:dyDescent="0.35">
      <c r="A3" s="134" t="s">
        <v>52</v>
      </c>
      <c r="B3" s="135">
        <v>1</v>
      </c>
      <c r="C3" s="152" t="s">
        <v>24</v>
      </c>
      <c r="D3" s="153">
        <v>0</v>
      </c>
      <c r="E3" s="153">
        <v>0</v>
      </c>
      <c r="F3" s="153">
        <v>0</v>
      </c>
      <c r="G3" s="153">
        <v>0</v>
      </c>
      <c r="H3" s="153">
        <v>0</v>
      </c>
      <c r="I3" s="153">
        <v>0</v>
      </c>
      <c r="J3" s="153">
        <v>5</v>
      </c>
      <c r="K3" s="153">
        <v>9</v>
      </c>
      <c r="L3" s="153">
        <v>0</v>
      </c>
      <c r="M3" s="153">
        <v>0</v>
      </c>
      <c r="N3" s="153">
        <v>0</v>
      </c>
      <c r="O3" s="153">
        <v>0</v>
      </c>
      <c r="P3" s="153">
        <v>3</v>
      </c>
      <c r="Q3" s="154">
        <v>9</v>
      </c>
      <c r="R3" s="154">
        <v>0.75</v>
      </c>
      <c r="S3" s="155">
        <f>D3+G3+J3+M3+P3</f>
        <v>8</v>
      </c>
      <c r="T3" s="155">
        <f>E3+H3+K3+N3+Q3</f>
        <v>18</v>
      </c>
      <c r="U3" s="156">
        <f>F3+I3+L3+O3+R3</f>
        <v>0.75</v>
      </c>
      <c r="V3" s="157" t="s">
        <v>53</v>
      </c>
    </row>
    <row r="4" spans="1:22" ht="15" thickBot="1" x14ac:dyDescent="0.35">
      <c r="A4" s="134" t="s">
        <v>52</v>
      </c>
      <c r="B4" s="137">
        <v>1</v>
      </c>
      <c r="C4" s="158" t="s">
        <v>28</v>
      </c>
      <c r="D4" s="159">
        <v>0</v>
      </c>
      <c r="E4" s="159">
        <v>0</v>
      </c>
      <c r="F4" s="159">
        <v>0</v>
      </c>
      <c r="G4" s="159">
        <v>0</v>
      </c>
      <c r="H4" s="159">
        <v>0</v>
      </c>
      <c r="I4" s="159">
        <v>0</v>
      </c>
      <c r="J4" s="159">
        <v>2</v>
      </c>
      <c r="K4" s="159">
        <v>6</v>
      </c>
      <c r="L4" s="159">
        <v>0.5</v>
      </c>
      <c r="M4" s="159">
        <v>0</v>
      </c>
      <c r="N4" s="159">
        <v>0</v>
      </c>
      <c r="O4" s="159">
        <v>0</v>
      </c>
      <c r="P4" s="159">
        <v>3</v>
      </c>
      <c r="Q4" s="160">
        <v>7</v>
      </c>
      <c r="R4" s="160">
        <v>1.25</v>
      </c>
      <c r="S4" s="155">
        <f t="shared" ref="S4:S9" si="0">D4+G4+J4+M4+P4</f>
        <v>5</v>
      </c>
      <c r="T4" s="155">
        <f t="shared" ref="T4:T9" si="1">E4+H4+K4+N4+Q4</f>
        <v>13</v>
      </c>
      <c r="U4" s="156">
        <f t="shared" ref="U4:U9" si="2">F4+I4+L4+O4+R4</f>
        <v>1.75</v>
      </c>
      <c r="V4" s="157" t="s">
        <v>53</v>
      </c>
    </row>
    <row r="5" spans="1:22" ht="15" thickBot="1" x14ac:dyDescent="0.35">
      <c r="A5" s="66" t="s">
        <v>52</v>
      </c>
      <c r="B5" s="138">
        <v>2</v>
      </c>
      <c r="C5" s="121" t="s">
        <v>21</v>
      </c>
      <c r="D5" s="139">
        <v>10</v>
      </c>
      <c r="E5" s="139">
        <v>1</v>
      </c>
      <c r="F5" s="139">
        <v>9.75</v>
      </c>
      <c r="G5" s="139">
        <v>0</v>
      </c>
      <c r="H5" s="139">
        <v>0</v>
      </c>
      <c r="I5" s="139">
        <v>0</v>
      </c>
      <c r="J5" s="139">
        <v>6</v>
      </c>
      <c r="K5" s="139">
        <v>7</v>
      </c>
      <c r="L5" s="139">
        <v>4.25</v>
      </c>
      <c r="M5" s="139">
        <v>4</v>
      </c>
      <c r="N5" s="139">
        <v>3</v>
      </c>
      <c r="O5" s="139">
        <v>3.25</v>
      </c>
      <c r="P5" s="139">
        <v>7</v>
      </c>
      <c r="Q5" s="121">
        <v>2</v>
      </c>
      <c r="R5" s="121">
        <v>6.5</v>
      </c>
      <c r="S5" s="140">
        <f t="shared" si="0"/>
        <v>27</v>
      </c>
      <c r="T5" s="140">
        <f t="shared" si="1"/>
        <v>13</v>
      </c>
      <c r="U5" s="141">
        <f t="shared" si="2"/>
        <v>23.75</v>
      </c>
      <c r="V5" s="142" t="s">
        <v>73</v>
      </c>
    </row>
    <row r="6" spans="1:22" x14ac:dyDescent="0.3">
      <c r="A6" s="143" t="s">
        <v>52</v>
      </c>
      <c r="B6" s="144">
        <v>2</v>
      </c>
      <c r="C6" s="145" t="s">
        <v>72</v>
      </c>
      <c r="D6" s="139">
        <v>2</v>
      </c>
      <c r="E6" s="139">
        <v>1</v>
      </c>
      <c r="F6" s="139">
        <v>1.75</v>
      </c>
      <c r="G6" s="139">
        <v>0</v>
      </c>
      <c r="H6" s="139">
        <v>0</v>
      </c>
      <c r="I6" s="139">
        <v>0</v>
      </c>
      <c r="J6" s="139">
        <v>2</v>
      </c>
      <c r="K6" s="139">
        <v>3</v>
      </c>
      <c r="L6" s="139">
        <v>1.25</v>
      </c>
      <c r="M6" s="139">
        <v>0</v>
      </c>
      <c r="N6" s="139">
        <v>1</v>
      </c>
      <c r="O6" s="139">
        <v>-0.25</v>
      </c>
      <c r="P6" s="139">
        <v>1</v>
      </c>
      <c r="Q6" s="139">
        <v>2</v>
      </c>
      <c r="R6" s="139">
        <v>0.5</v>
      </c>
      <c r="S6" s="146">
        <f t="shared" si="0"/>
        <v>5</v>
      </c>
      <c r="T6" s="146">
        <f t="shared" si="1"/>
        <v>7</v>
      </c>
      <c r="U6" s="147">
        <f t="shared" si="2"/>
        <v>3.25</v>
      </c>
      <c r="V6" s="148" t="s">
        <v>73</v>
      </c>
    </row>
    <row r="7" spans="1:22" x14ac:dyDescent="0.3">
      <c r="A7" s="121" t="s">
        <v>52</v>
      </c>
      <c r="B7" s="138">
        <v>2</v>
      </c>
      <c r="C7" s="69" t="s">
        <v>26</v>
      </c>
      <c r="D7" s="121">
        <v>4</v>
      </c>
      <c r="E7" s="121">
        <v>4</v>
      </c>
      <c r="F7" s="121">
        <v>3</v>
      </c>
      <c r="G7" s="121">
        <v>0</v>
      </c>
      <c r="H7" s="121">
        <v>0</v>
      </c>
      <c r="I7" s="121">
        <v>0</v>
      </c>
      <c r="J7" s="121">
        <v>0</v>
      </c>
      <c r="K7" s="121">
        <v>3</v>
      </c>
      <c r="L7" s="121">
        <v>-0.75</v>
      </c>
      <c r="M7" s="121">
        <v>1</v>
      </c>
      <c r="N7" s="121">
        <v>1</v>
      </c>
      <c r="O7" s="121">
        <v>0.75</v>
      </c>
      <c r="P7" s="121">
        <v>1</v>
      </c>
      <c r="Q7" s="121">
        <v>3</v>
      </c>
      <c r="R7" s="121">
        <v>0.25</v>
      </c>
      <c r="S7" s="121">
        <f t="shared" si="0"/>
        <v>6</v>
      </c>
      <c r="T7" s="121">
        <f t="shared" si="1"/>
        <v>11</v>
      </c>
      <c r="U7" s="138">
        <f t="shared" si="2"/>
        <v>3.25</v>
      </c>
      <c r="V7" s="121" t="s">
        <v>73</v>
      </c>
    </row>
    <row r="8" spans="1:22" x14ac:dyDescent="0.3">
      <c r="A8" s="121" t="s">
        <v>52</v>
      </c>
      <c r="B8" s="138">
        <v>2</v>
      </c>
      <c r="C8" s="69" t="s">
        <v>74</v>
      </c>
      <c r="D8" s="121">
        <v>2</v>
      </c>
      <c r="E8" s="121">
        <v>5</v>
      </c>
      <c r="F8" s="121">
        <v>0.75</v>
      </c>
      <c r="G8" s="121">
        <v>1</v>
      </c>
      <c r="H8" s="121">
        <v>0</v>
      </c>
      <c r="I8" s="121">
        <v>1</v>
      </c>
      <c r="J8" s="121">
        <v>0</v>
      </c>
      <c r="K8" s="121">
        <v>2</v>
      </c>
      <c r="L8" s="121">
        <v>-0.5</v>
      </c>
      <c r="M8" s="121">
        <v>1</v>
      </c>
      <c r="N8" s="121">
        <v>1</v>
      </c>
      <c r="O8" s="121">
        <v>0.75</v>
      </c>
      <c r="P8" s="121">
        <v>0</v>
      </c>
      <c r="Q8" s="121">
        <v>4</v>
      </c>
      <c r="R8" s="121">
        <v>-1</v>
      </c>
      <c r="S8" s="121">
        <f t="shared" si="0"/>
        <v>4</v>
      </c>
      <c r="T8" s="121">
        <f t="shared" si="1"/>
        <v>12</v>
      </c>
      <c r="U8" s="138">
        <f t="shared" si="2"/>
        <v>1</v>
      </c>
      <c r="V8" s="121" t="s">
        <v>73</v>
      </c>
    </row>
    <row r="9" spans="1:22" ht="15" thickBot="1" x14ac:dyDescent="0.35">
      <c r="A9" s="121" t="s">
        <v>52</v>
      </c>
      <c r="B9" s="138">
        <v>2</v>
      </c>
      <c r="C9" s="145" t="s">
        <v>28</v>
      </c>
      <c r="D9" s="145">
        <v>0</v>
      </c>
      <c r="E9" s="145">
        <v>0</v>
      </c>
      <c r="F9" s="145">
        <v>0</v>
      </c>
      <c r="G9" s="145">
        <v>0</v>
      </c>
      <c r="H9" s="145">
        <v>0</v>
      </c>
      <c r="I9" s="145">
        <v>0</v>
      </c>
      <c r="J9" s="145">
        <v>2</v>
      </c>
      <c r="K9" s="145">
        <v>5</v>
      </c>
      <c r="L9" s="145">
        <v>0.75</v>
      </c>
      <c r="M9" s="145">
        <v>0</v>
      </c>
      <c r="N9" s="145">
        <v>0</v>
      </c>
      <c r="O9" s="145">
        <v>0</v>
      </c>
      <c r="P9" s="145">
        <v>1</v>
      </c>
      <c r="Q9" s="145">
        <v>4</v>
      </c>
      <c r="R9" s="145">
        <v>0</v>
      </c>
      <c r="S9" s="145">
        <f t="shared" si="0"/>
        <v>3</v>
      </c>
      <c r="T9" s="145">
        <f t="shared" si="1"/>
        <v>9</v>
      </c>
      <c r="U9" s="145">
        <f t="shared" si="2"/>
        <v>0.75</v>
      </c>
      <c r="V9" s="139" t="s">
        <v>73</v>
      </c>
    </row>
    <row r="10" spans="1:22" x14ac:dyDescent="0.3">
      <c r="A10" s="143" t="s">
        <v>52</v>
      </c>
      <c r="B10" s="4"/>
      <c r="C10" s="149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1"/>
      <c r="V10" s="150"/>
    </row>
    <row r="11" spans="1:22" x14ac:dyDescent="0.3">
      <c r="A11" s="121" t="s">
        <v>52</v>
      </c>
      <c r="B11" s="4"/>
      <c r="C11" s="149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1"/>
      <c r="V11" s="150"/>
    </row>
    <row r="12" spans="1:22" x14ac:dyDescent="0.3">
      <c r="A12" s="121" t="s">
        <v>52</v>
      </c>
      <c r="B12" s="4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1"/>
      <c r="V12" s="150"/>
    </row>
    <row r="13" spans="1:22" ht="15" thickBot="1" x14ac:dyDescent="0.35">
      <c r="A13" s="121" t="s">
        <v>52</v>
      </c>
      <c r="B13" s="4"/>
      <c r="C13" s="14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1"/>
      <c r="V13" s="150"/>
    </row>
    <row r="14" spans="1:22" x14ac:dyDescent="0.3">
      <c r="A14" s="143" t="s">
        <v>52</v>
      </c>
      <c r="B14" s="4"/>
      <c r="C14" s="149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1"/>
      <c r="V14" s="150"/>
    </row>
    <row r="15" spans="1:22" x14ac:dyDescent="0.3">
      <c r="A15" s="121" t="s">
        <v>52</v>
      </c>
      <c r="B15" s="4"/>
      <c r="C15" s="149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1"/>
      <c r="V15" s="150"/>
    </row>
    <row r="16" spans="1:22" x14ac:dyDescent="0.3">
      <c r="A16" s="121" t="s">
        <v>52</v>
      </c>
      <c r="B16" s="4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50"/>
    </row>
    <row r="17" spans="1:22" ht="15" thickBot="1" x14ac:dyDescent="0.35">
      <c r="A17" s="121" t="s">
        <v>52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">
      <c r="A18" s="143" t="s">
        <v>52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">
      <c r="A19" s="121" t="s">
        <v>52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">
      <c r="A20" s="121" t="s">
        <v>52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" thickBot="1" x14ac:dyDescent="0.35">
      <c r="A21" s="121" t="s">
        <v>52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3">
      <c r="A22" s="143" t="s">
        <v>52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</sheetData>
  <mergeCells count="22">
    <mergeCell ref="R1:R2"/>
    <mergeCell ref="M1:M2"/>
    <mergeCell ref="N1:N2"/>
    <mergeCell ref="O1:O2"/>
    <mergeCell ref="P1:P2"/>
    <mergeCell ref="Q1:Q2"/>
    <mergeCell ref="A1:A2"/>
    <mergeCell ref="S1:S2"/>
    <mergeCell ref="T1:T2"/>
    <mergeCell ref="U1:U2"/>
    <mergeCell ref="V1:V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20" t="s">
        <v>19</v>
      </c>
      <c r="B1" s="20" t="s">
        <v>18</v>
      </c>
      <c r="C1" s="5" t="s">
        <v>20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13</v>
      </c>
      <c r="J1" s="5" t="s">
        <v>0</v>
      </c>
      <c r="K1" s="5" t="s">
        <v>1</v>
      </c>
      <c r="L1" s="5" t="s">
        <v>2</v>
      </c>
      <c r="M1" s="5" t="s">
        <v>3</v>
      </c>
      <c r="N1" s="77" t="b">
        <v>1</v>
      </c>
      <c r="O1" s="5" t="s">
        <v>9</v>
      </c>
      <c r="P1" s="87" t="s">
        <v>17</v>
      </c>
      <c r="Q1" s="5" t="s">
        <v>45</v>
      </c>
    </row>
    <row r="2" spans="1:17" x14ac:dyDescent="0.3">
      <c r="A2" s="43" t="s">
        <v>16</v>
      </c>
      <c r="B2" s="44">
        <v>1</v>
      </c>
      <c r="C2" s="71" t="s">
        <v>21</v>
      </c>
      <c r="D2" s="45">
        <v>19.25</v>
      </c>
      <c r="E2" s="45">
        <v>2.75</v>
      </c>
      <c r="F2" s="45">
        <v>1.25</v>
      </c>
      <c r="G2" s="45">
        <v>2</v>
      </c>
      <c r="H2" s="46">
        <v>5</v>
      </c>
      <c r="I2" s="45">
        <v>5.5</v>
      </c>
      <c r="J2" s="46">
        <v>0</v>
      </c>
      <c r="K2" s="45">
        <v>3.25</v>
      </c>
      <c r="L2" s="45">
        <v>1.25</v>
      </c>
      <c r="M2" s="45">
        <v>0.25</v>
      </c>
      <c r="N2" s="78">
        <v>48</v>
      </c>
      <c r="O2" s="83">
        <v>29</v>
      </c>
      <c r="P2" s="88">
        <v>40.75</v>
      </c>
      <c r="Q2" s="74" t="s">
        <v>33</v>
      </c>
    </row>
    <row r="3" spans="1:17" x14ac:dyDescent="0.3">
      <c r="A3" s="47" t="s">
        <v>16</v>
      </c>
      <c r="B3" s="48">
        <v>1</v>
      </c>
      <c r="C3" s="15" t="s">
        <v>22</v>
      </c>
      <c r="D3" s="16">
        <v>20.75</v>
      </c>
      <c r="E3" s="16">
        <v>1.5</v>
      </c>
      <c r="F3" s="16">
        <v>1.25</v>
      </c>
      <c r="G3" s="16">
        <v>2.5</v>
      </c>
      <c r="H3" s="10">
        <v>3.75</v>
      </c>
      <c r="I3" s="16">
        <v>3</v>
      </c>
      <c r="J3" s="10">
        <v>0</v>
      </c>
      <c r="K3" s="16">
        <v>-0.25</v>
      </c>
      <c r="L3" s="16">
        <v>1.5</v>
      </c>
      <c r="M3" s="16">
        <v>1.25</v>
      </c>
      <c r="N3" s="35">
        <v>44</v>
      </c>
      <c r="O3" s="61">
        <v>35</v>
      </c>
      <c r="P3" s="89">
        <v>35.25</v>
      </c>
      <c r="Q3" s="75" t="s">
        <v>33</v>
      </c>
    </row>
    <row r="4" spans="1:17" x14ac:dyDescent="0.3">
      <c r="A4" s="47" t="s">
        <v>16</v>
      </c>
      <c r="B4" s="48">
        <v>1</v>
      </c>
      <c r="C4" s="10" t="s">
        <v>29</v>
      </c>
      <c r="D4" s="16">
        <v>18.25</v>
      </c>
      <c r="E4" s="16">
        <v>1.75</v>
      </c>
      <c r="F4" s="16">
        <v>1</v>
      </c>
      <c r="G4" s="16">
        <v>1.75</v>
      </c>
      <c r="H4" s="10">
        <v>2.5</v>
      </c>
      <c r="I4" s="16">
        <v>8</v>
      </c>
      <c r="J4" s="10">
        <v>0</v>
      </c>
      <c r="K4" s="16">
        <v>0</v>
      </c>
      <c r="L4" s="16">
        <v>-0.25</v>
      </c>
      <c r="M4" s="16">
        <v>0.5</v>
      </c>
      <c r="N4" s="35">
        <v>38</v>
      </c>
      <c r="O4" s="61">
        <v>18</v>
      </c>
      <c r="P4" s="89">
        <v>33.5</v>
      </c>
      <c r="Q4" s="75" t="s">
        <v>33</v>
      </c>
    </row>
    <row r="5" spans="1:17" x14ac:dyDescent="0.3">
      <c r="A5" s="47" t="s">
        <v>16</v>
      </c>
      <c r="B5" s="48">
        <v>1</v>
      </c>
      <c r="C5" s="15" t="s">
        <v>28</v>
      </c>
      <c r="D5" s="16">
        <v>11.75</v>
      </c>
      <c r="E5" s="16">
        <v>2.5</v>
      </c>
      <c r="F5" s="16">
        <v>1.25</v>
      </c>
      <c r="G5" s="16">
        <v>-0.75</v>
      </c>
      <c r="H5" s="10">
        <v>0</v>
      </c>
      <c r="I5" s="16">
        <v>1.75</v>
      </c>
      <c r="J5" s="10">
        <v>0</v>
      </c>
      <c r="K5" s="16">
        <v>2.25</v>
      </c>
      <c r="L5" s="16">
        <v>1.5</v>
      </c>
      <c r="M5" s="16">
        <v>0.75</v>
      </c>
      <c r="N5" s="35">
        <v>28</v>
      </c>
      <c r="O5" s="61">
        <v>28</v>
      </c>
      <c r="P5" s="89">
        <v>21</v>
      </c>
      <c r="Q5" s="75" t="s">
        <v>33</v>
      </c>
    </row>
    <row r="6" spans="1:17" x14ac:dyDescent="0.3">
      <c r="A6" s="47" t="s">
        <v>16</v>
      </c>
      <c r="B6" s="48">
        <v>1</v>
      </c>
      <c r="C6" s="15" t="s">
        <v>26</v>
      </c>
      <c r="D6" s="16">
        <v>12.75</v>
      </c>
      <c r="E6" s="16">
        <v>0</v>
      </c>
      <c r="F6" s="16">
        <v>1</v>
      </c>
      <c r="G6" s="16">
        <v>1</v>
      </c>
      <c r="H6" s="10">
        <v>0.75</v>
      </c>
      <c r="I6" s="16">
        <v>3.5</v>
      </c>
      <c r="J6" s="10">
        <v>0</v>
      </c>
      <c r="K6" s="16">
        <v>0</v>
      </c>
      <c r="L6" s="16">
        <v>-0.25</v>
      </c>
      <c r="M6" s="16">
        <v>0</v>
      </c>
      <c r="N6" s="35">
        <v>23</v>
      </c>
      <c r="O6" s="61">
        <v>17</v>
      </c>
      <c r="P6" s="89">
        <v>18.75</v>
      </c>
      <c r="Q6" s="75" t="s">
        <v>33</v>
      </c>
    </row>
    <row r="7" spans="1:17" ht="15" thickBot="1" x14ac:dyDescent="0.35">
      <c r="A7" s="49" t="s">
        <v>16</v>
      </c>
      <c r="B7" s="50">
        <v>1</v>
      </c>
      <c r="C7" s="72" t="s">
        <v>27</v>
      </c>
      <c r="D7" s="51">
        <v>7</v>
      </c>
      <c r="E7" s="51">
        <v>0</v>
      </c>
      <c r="F7" s="51">
        <v>0</v>
      </c>
      <c r="G7" s="51">
        <v>0</v>
      </c>
      <c r="H7" s="51">
        <v>1.25</v>
      </c>
      <c r="I7" s="51">
        <v>5.25</v>
      </c>
      <c r="J7" s="51">
        <v>0</v>
      </c>
      <c r="K7" s="51">
        <v>0</v>
      </c>
      <c r="L7" s="51">
        <v>-0.5</v>
      </c>
      <c r="M7" s="51">
        <v>0</v>
      </c>
      <c r="N7" s="79">
        <v>25</v>
      </c>
      <c r="O7" s="84">
        <v>53</v>
      </c>
      <c r="P7" s="90">
        <v>11.75</v>
      </c>
      <c r="Q7" s="76" t="s">
        <v>33</v>
      </c>
    </row>
    <row r="8" spans="1:17" x14ac:dyDescent="0.3">
      <c r="A8" s="52" t="s">
        <v>16</v>
      </c>
      <c r="B8" s="53">
        <v>2</v>
      </c>
      <c r="C8" s="73" t="s">
        <v>21</v>
      </c>
      <c r="D8" s="54">
        <v>29.25</v>
      </c>
      <c r="E8" s="54">
        <v>0.5</v>
      </c>
      <c r="F8" s="54">
        <v>2.5</v>
      </c>
      <c r="G8" s="54">
        <v>3</v>
      </c>
      <c r="H8" s="54">
        <v>4</v>
      </c>
      <c r="I8" s="54">
        <v>3</v>
      </c>
      <c r="J8" s="54">
        <v>0</v>
      </c>
      <c r="K8" s="54">
        <v>3.25</v>
      </c>
      <c r="L8" s="54">
        <v>1.25</v>
      </c>
      <c r="M8" s="54">
        <v>1</v>
      </c>
      <c r="N8" s="78">
        <v>55</v>
      </c>
      <c r="O8" s="83">
        <v>29</v>
      </c>
      <c r="P8" s="91">
        <v>47.25</v>
      </c>
      <c r="Q8" s="55" t="s">
        <v>10</v>
      </c>
    </row>
    <row r="9" spans="1:17" x14ac:dyDescent="0.3">
      <c r="A9" s="56" t="s">
        <v>16</v>
      </c>
      <c r="B9" s="26">
        <v>2</v>
      </c>
      <c r="C9" s="30" t="s">
        <v>22</v>
      </c>
      <c r="D9" s="27">
        <v>28.75</v>
      </c>
      <c r="E9" s="27">
        <v>1.5</v>
      </c>
      <c r="F9" s="27">
        <v>2.75</v>
      </c>
      <c r="G9" s="27">
        <v>2.5</v>
      </c>
      <c r="H9" s="27">
        <v>2.75</v>
      </c>
      <c r="I9" s="27">
        <v>3.25</v>
      </c>
      <c r="J9" s="27">
        <v>3</v>
      </c>
      <c r="K9" s="27">
        <v>-0.5</v>
      </c>
      <c r="L9" s="27">
        <v>0.5</v>
      </c>
      <c r="M9" s="27">
        <v>-1.25</v>
      </c>
      <c r="N9" s="35">
        <v>51</v>
      </c>
      <c r="O9" s="61">
        <v>31</v>
      </c>
      <c r="P9" s="92">
        <v>43.25</v>
      </c>
      <c r="Q9" s="57" t="s">
        <v>10</v>
      </c>
    </row>
    <row r="10" spans="1:17" x14ac:dyDescent="0.3">
      <c r="A10" s="56" t="s">
        <v>16</v>
      </c>
      <c r="B10" s="30">
        <v>2</v>
      </c>
      <c r="C10" s="30" t="s">
        <v>23</v>
      </c>
      <c r="D10" s="30">
        <v>22.75</v>
      </c>
      <c r="E10" s="30">
        <v>3</v>
      </c>
      <c r="F10" s="30">
        <v>3</v>
      </c>
      <c r="G10" s="30">
        <v>2.5</v>
      </c>
      <c r="H10" s="30">
        <v>2.75</v>
      </c>
      <c r="I10" s="30">
        <v>-2.25</v>
      </c>
      <c r="J10" s="30">
        <v>0</v>
      </c>
      <c r="K10" s="30">
        <v>0</v>
      </c>
      <c r="L10" s="30">
        <v>0</v>
      </c>
      <c r="M10" s="30">
        <v>0.25</v>
      </c>
      <c r="N10" s="35">
        <v>41</v>
      </c>
      <c r="O10" s="61">
        <v>29</v>
      </c>
      <c r="P10" s="92">
        <v>33.75</v>
      </c>
      <c r="Q10" s="57" t="s">
        <v>10</v>
      </c>
    </row>
    <row r="11" spans="1:17" x14ac:dyDescent="0.3">
      <c r="A11" s="56" t="s">
        <v>16</v>
      </c>
      <c r="B11" s="30">
        <v>2</v>
      </c>
      <c r="C11" s="30" t="s">
        <v>24</v>
      </c>
      <c r="D11" s="30">
        <v>19.5</v>
      </c>
      <c r="E11" s="30">
        <v>1.25</v>
      </c>
      <c r="F11" s="30">
        <v>2.5</v>
      </c>
      <c r="G11" s="30">
        <v>0</v>
      </c>
      <c r="H11" s="30">
        <v>1.5</v>
      </c>
      <c r="I11" s="30">
        <v>-0.5</v>
      </c>
      <c r="J11" s="30">
        <v>0</v>
      </c>
      <c r="K11" s="30">
        <v>-0.5</v>
      </c>
      <c r="L11" s="30">
        <v>-0.5</v>
      </c>
      <c r="M11" s="30">
        <v>-0.75</v>
      </c>
      <c r="N11" s="80">
        <v>32</v>
      </c>
      <c r="O11" s="63">
        <v>28</v>
      </c>
      <c r="P11" s="93">
        <v>19.25</v>
      </c>
      <c r="Q11" s="57" t="s">
        <v>10</v>
      </c>
    </row>
    <row r="12" spans="1:17" x14ac:dyDescent="0.3">
      <c r="A12" s="56" t="s">
        <v>16</v>
      </c>
      <c r="B12" s="26">
        <v>2</v>
      </c>
      <c r="C12" s="30" t="s">
        <v>25</v>
      </c>
      <c r="D12" s="30">
        <v>10.25</v>
      </c>
      <c r="E12" s="30">
        <v>-0.25</v>
      </c>
      <c r="F12" s="30">
        <v>-0.5</v>
      </c>
      <c r="G12" s="30">
        <v>0</v>
      </c>
      <c r="H12" s="30">
        <v>1.5</v>
      </c>
      <c r="I12" s="30">
        <v>4.25</v>
      </c>
      <c r="J12" s="30">
        <v>1</v>
      </c>
      <c r="K12" s="30">
        <v>1.5</v>
      </c>
      <c r="L12" s="30">
        <v>1</v>
      </c>
      <c r="M12" s="30">
        <v>0.5</v>
      </c>
      <c r="N12" s="80">
        <v>24</v>
      </c>
      <c r="O12" s="63">
        <v>19</v>
      </c>
      <c r="P12" s="93">
        <v>19.25</v>
      </c>
      <c r="Q12" s="57" t="s">
        <v>10</v>
      </c>
    </row>
    <row r="13" spans="1:17" x14ac:dyDescent="0.3">
      <c r="A13" s="56" t="s">
        <v>16</v>
      </c>
      <c r="B13" s="26">
        <v>2</v>
      </c>
      <c r="C13" s="30" t="s">
        <v>26</v>
      </c>
      <c r="D13" s="30">
        <v>8</v>
      </c>
      <c r="E13" s="30">
        <v>0</v>
      </c>
      <c r="F13" s="30">
        <v>1.75</v>
      </c>
      <c r="G13" s="30">
        <v>-0.25</v>
      </c>
      <c r="H13" s="30">
        <v>1.75</v>
      </c>
      <c r="I13" s="30">
        <v>4.5</v>
      </c>
      <c r="J13" s="30">
        <v>0</v>
      </c>
      <c r="K13" s="30">
        <v>-0.75</v>
      </c>
      <c r="L13" s="30">
        <v>0.5</v>
      </c>
      <c r="M13" s="30">
        <v>1</v>
      </c>
      <c r="N13" s="80">
        <v>23</v>
      </c>
      <c r="O13" s="63">
        <v>13</v>
      </c>
      <c r="P13" s="93">
        <v>17.25</v>
      </c>
      <c r="Q13" s="57" t="s">
        <v>10</v>
      </c>
    </row>
    <row r="14" spans="1:17" x14ac:dyDescent="0.3">
      <c r="A14" s="56" t="s">
        <v>16</v>
      </c>
      <c r="B14" s="30">
        <v>2</v>
      </c>
      <c r="C14" s="30" t="s">
        <v>27</v>
      </c>
      <c r="D14" s="30">
        <v>8.75</v>
      </c>
      <c r="E14" s="30">
        <v>0.75</v>
      </c>
      <c r="F14" s="30">
        <v>-0.5</v>
      </c>
      <c r="G14" s="30">
        <v>0</v>
      </c>
      <c r="H14" s="30">
        <v>1.25</v>
      </c>
      <c r="I14" s="30">
        <v>1.75</v>
      </c>
      <c r="J14" s="30">
        <v>-0.75</v>
      </c>
      <c r="K14" s="30">
        <v>0.75</v>
      </c>
      <c r="L14" s="30">
        <v>-0.5</v>
      </c>
      <c r="M14" s="30">
        <v>0.75</v>
      </c>
      <c r="N14" s="80">
        <v>28</v>
      </c>
      <c r="O14" s="63">
        <v>59</v>
      </c>
      <c r="P14" s="93">
        <v>13.25</v>
      </c>
      <c r="Q14" s="57" t="s">
        <v>10</v>
      </c>
    </row>
    <row r="15" spans="1:17" ht="15" thickBot="1" x14ac:dyDescent="0.35">
      <c r="A15" s="58" t="s">
        <v>16</v>
      </c>
      <c r="B15" s="59">
        <v>2</v>
      </c>
      <c r="C15" s="59" t="s">
        <v>28</v>
      </c>
      <c r="D15" s="59">
        <v>9.5</v>
      </c>
      <c r="E15" s="59">
        <v>0</v>
      </c>
      <c r="F15" s="59">
        <v>1.5</v>
      </c>
      <c r="G15" s="59">
        <v>0.25</v>
      </c>
      <c r="H15" s="59">
        <v>-0.25</v>
      </c>
      <c r="I15" s="59">
        <v>-0.75</v>
      </c>
      <c r="J15" s="59">
        <v>0</v>
      </c>
      <c r="K15" s="59">
        <v>0.75</v>
      </c>
      <c r="L15" s="59">
        <v>0.75</v>
      </c>
      <c r="M15" s="59">
        <v>-0.25</v>
      </c>
      <c r="N15" s="81">
        <v>21</v>
      </c>
      <c r="O15" s="85">
        <v>38</v>
      </c>
      <c r="P15" s="94">
        <v>11.5</v>
      </c>
      <c r="Q15" s="60" t="s">
        <v>10</v>
      </c>
    </row>
    <row r="16" spans="1:17" x14ac:dyDescent="0.3">
      <c r="A16" s="66" t="s">
        <v>16</v>
      </c>
      <c r="B16" s="67">
        <v>3</v>
      </c>
      <c r="C16" s="67" t="s">
        <v>21</v>
      </c>
      <c r="D16" s="67">
        <v>26</v>
      </c>
      <c r="E16" s="67">
        <v>2</v>
      </c>
      <c r="F16" s="67">
        <v>2.5</v>
      </c>
      <c r="G16" s="67">
        <v>0</v>
      </c>
      <c r="H16" s="67">
        <v>0</v>
      </c>
      <c r="I16" s="67">
        <v>6</v>
      </c>
      <c r="J16" s="67">
        <v>0</v>
      </c>
      <c r="K16" s="67">
        <v>1</v>
      </c>
      <c r="L16" s="67">
        <v>1</v>
      </c>
      <c r="M16" s="67">
        <v>2</v>
      </c>
      <c r="N16" s="82">
        <v>52</v>
      </c>
      <c r="O16" s="86">
        <v>38</v>
      </c>
      <c r="P16" s="95">
        <v>42.5</v>
      </c>
      <c r="Q16" s="67" t="s">
        <v>49</v>
      </c>
    </row>
    <row r="17" spans="1:17" x14ac:dyDescent="0.3">
      <c r="A17" s="68" t="s">
        <v>16</v>
      </c>
      <c r="B17" s="69">
        <v>3</v>
      </c>
      <c r="C17" s="69" t="s">
        <v>29</v>
      </c>
      <c r="D17" s="69">
        <v>23.5</v>
      </c>
      <c r="E17" s="69">
        <v>4</v>
      </c>
      <c r="F17" s="69">
        <v>4</v>
      </c>
      <c r="G17" s="69">
        <v>1.5</v>
      </c>
      <c r="H17" s="69">
        <v>2</v>
      </c>
      <c r="I17" s="69">
        <v>2.25</v>
      </c>
      <c r="J17" s="69">
        <v>0</v>
      </c>
      <c r="K17" s="69">
        <v>1</v>
      </c>
      <c r="L17" s="69">
        <v>0</v>
      </c>
      <c r="M17" s="69">
        <v>0</v>
      </c>
      <c r="N17" s="80">
        <v>42</v>
      </c>
      <c r="O17" s="63">
        <v>14</v>
      </c>
      <c r="P17" s="93">
        <v>38.5</v>
      </c>
      <c r="Q17" s="67" t="s">
        <v>49</v>
      </c>
    </row>
    <row r="18" spans="1:17" x14ac:dyDescent="0.3">
      <c r="A18" s="68" t="s">
        <v>16</v>
      </c>
      <c r="B18" s="67">
        <v>3</v>
      </c>
      <c r="C18" s="69" t="s">
        <v>22</v>
      </c>
      <c r="D18" s="69">
        <v>20</v>
      </c>
      <c r="E18" s="69">
        <v>1.25</v>
      </c>
      <c r="F18" s="69">
        <v>1</v>
      </c>
      <c r="G18" s="69">
        <v>0</v>
      </c>
      <c r="H18" s="69">
        <v>1</v>
      </c>
      <c r="I18" s="69">
        <v>2</v>
      </c>
      <c r="J18" s="69">
        <v>0</v>
      </c>
      <c r="K18" s="69">
        <v>1</v>
      </c>
      <c r="L18" s="69">
        <v>1</v>
      </c>
      <c r="M18" s="69">
        <v>1.25</v>
      </c>
      <c r="N18" s="80">
        <v>46</v>
      </c>
      <c r="O18" s="63">
        <v>46</v>
      </c>
      <c r="P18" s="93">
        <v>34.5</v>
      </c>
      <c r="Q18" s="67" t="s">
        <v>49</v>
      </c>
    </row>
    <row r="19" spans="1:17" x14ac:dyDescent="0.3">
      <c r="A19" s="68" t="s">
        <v>16</v>
      </c>
      <c r="B19" s="69">
        <v>3</v>
      </c>
      <c r="C19" s="69" t="s">
        <v>23</v>
      </c>
      <c r="D19" s="69">
        <v>17</v>
      </c>
      <c r="E19" s="69">
        <v>2</v>
      </c>
      <c r="F19" s="69">
        <v>2</v>
      </c>
      <c r="G19" s="69">
        <v>2</v>
      </c>
      <c r="H19" s="69">
        <v>2.5</v>
      </c>
      <c r="I19" s="69">
        <v>2.75</v>
      </c>
      <c r="J19" s="69">
        <v>0</v>
      </c>
      <c r="K19" s="69">
        <v>1</v>
      </c>
      <c r="L19" s="69">
        <v>1</v>
      </c>
      <c r="M19" s="69">
        <v>1.5</v>
      </c>
      <c r="N19" s="80">
        <v>40</v>
      </c>
      <c r="O19" s="63">
        <v>33</v>
      </c>
      <c r="P19" s="93">
        <v>31.75</v>
      </c>
      <c r="Q19" s="67" t="s">
        <v>49</v>
      </c>
    </row>
    <row r="20" spans="1:17" x14ac:dyDescent="0.3">
      <c r="A20" s="68" t="s">
        <v>16</v>
      </c>
      <c r="B20" s="67">
        <v>3</v>
      </c>
      <c r="C20" s="69" t="s">
        <v>28</v>
      </c>
      <c r="D20" s="69">
        <v>10.25</v>
      </c>
      <c r="E20" s="69">
        <v>3</v>
      </c>
      <c r="F20" s="69">
        <v>2</v>
      </c>
      <c r="G20" s="69">
        <v>2</v>
      </c>
      <c r="H20" s="69">
        <v>0</v>
      </c>
      <c r="I20" s="69">
        <v>0.75</v>
      </c>
      <c r="J20" s="69">
        <v>0</v>
      </c>
      <c r="K20" s="69">
        <v>1</v>
      </c>
      <c r="L20" s="69">
        <v>1</v>
      </c>
      <c r="M20" s="69">
        <v>1.25</v>
      </c>
      <c r="N20" s="80">
        <v>27</v>
      </c>
      <c r="O20" s="63">
        <v>23</v>
      </c>
      <c r="P20" s="93">
        <v>21.25</v>
      </c>
      <c r="Q20" s="69" t="s">
        <v>49</v>
      </c>
    </row>
    <row r="21" spans="1:17" x14ac:dyDescent="0.3">
      <c r="A21" s="68" t="s">
        <v>16</v>
      </c>
      <c r="B21" s="69">
        <v>3</v>
      </c>
      <c r="C21" s="69" t="s">
        <v>27</v>
      </c>
      <c r="D21" s="69">
        <v>14.25</v>
      </c>
      <c r="E21" s="69">
        <v>2</v>
      </c>
      <c r="F21" s="69">
        <v>1</v>
      </c>
      <c r="G21" s="69">
        <v>0.75</v>
      </c>
      <c r="H21" s="69">
        <v>0</v>
      </c>
      <c r="I21" s="69">
        <v>2.75</v>
      </c>
      <c r="J21" s="69">
        <v>0</v>
      </c>
      <c r="K21" s="69">
        <v>0</v>
      </c>
      <c r="L21" s="69">
        <v>0</v>
      </c>
      <c r="M21" s="69">
        <v>0.25</v>
      </c>
      <c r="N21" s="80">
        <v>33</v>
      </c>
      <c r="O21" s="63">
        <v>48</v>
      </c>
      <c r="P21" s="93">
        <v>21</v>
      </c>
      <c r="Q21" s="69" t="s">
        <v>49</v>
      </c>
    </row>
    <row r="22" spans="1:17" x14ac:dyDescent="0.3">
      <c r="A22" s="68" t="s">
        <v>16</v>
      </c>
      <c r="B22" s="67">
        <v>3</v>
      </c>
      <c r="C22" s="69" t="s">
        <v>24</v>
      </c>
      <c r="D22" s="69">
        <v>14.25</v>
      </c>
      <c r="E22" s="69">
        <v>2</v>
      </c>
      <c r="F22" s="69">
        <v>2</v>
      </c>
      <c r="G22" s="69">
        <v>0</v>
      </c>
      <c r="H22" s="69">
        <v>0</v>
      </c>
      <c r="I22" s="69">
        <v>0.25</v>
      </c>
      <c r="J22" s="69">
        <v>0</v>
      </c>
      <c r="K22" s="69">
        <v>1</v>
      </c>
      <c r="L22" s="69">
        <v>0.25</v>
      </c>
      <c r="M22" s="69">
        <v>0</v>
      </c>
      <c r="N22" s="80">
        <v>28</v>
      </c>
      <c r="O22" s="63">
        <v>33</v>
      </c>
      <c r="P22" s="93">
        <v>19.25</v>
      </c>
      <c r="Q22" s="69" t="s">
        <v>49</v>
      </c>
    </row>
    <row r="23" spans="1:17" ht="15" thickBot="1" x14ac:dyDescent="0.35">
      <c r="A23" s="70" t="s">
        <v>16</v>
      </c>
      <c r="B23" s="69">
        <v>3</v>
      </c>
      <c r="C23" s="69" t="s">
        <v>25</v>
      </c>
      <c r="D23" s="69">
        <v>7.5</v>
      </c>
      <c r="E23" s="69">
        <v>2</v>
      </c>
      <c r="F23" s="69">
        <v>2</v>
      </c>
      <c r="G23" s="69">
        <v>0</v>
      </c>
      <c r="H23" s="69">
        <v>0</v>
      </c>
      <c r="I23" s="69">
        <v>4</v>
      </c>
      <c r="J23" s="69">
        <v>0</v>
      </c>
      <c r="K23" s="69">
        <v>-0.5</v>
      </c>
      <c r="L23" s="69">
        <v>0</v>
      </c>
      <c r="M23" s="69">
        <v>0</v>
      </c>
      <c r="N23" s="80">
        <v>22</v>
      </c>
      <c r="O23" s="63">
        <v>28</v>
      </c>
      <c r="P23" s="93">
        <v>15</v>
      </c>
      <c r="Q23" s="69" t="s">
        <v>49</v>
      </c>
    </row>
    <row r="24" spans="1:17" ht="15" thickBot="1" x14ac:dyDescent="0.35">
      <c r="A24" s="70" t="s">
        <v>16</v>
      </c>
      <c r="B24" s="69">
        <v>3</v>
      </c>
      <c r="C24" s="69" t="s">
        <v>26</v>
      </c>
      <c r="D24" s="69">
        <v>6.25</v>
      </c>
      <c r="E24" s="69">
        <v>2</v>
      </c>
      <c r="F24" s="69">
        <v>1.25</v>
      </c>
      <c r="G24" s="69">
        <v>0</v>
      </c>
      <c r="H24" s="69">
        <v>0</v>
      </c>
      <c r="I24" s="69">
        <v>5.25</v>
      </c>
      <c r="J24" s="69">
        <v>0</v>
      </c>
      <c r="K24" s="69">
        <v>1</v>
      </c>
      <c r="L24" s="69">
        <v>0</v>
      </c>
      <c r="M24" s="69">
        <v>0</v>
      </c>
      <c r="N24" s="80">
        <v>24</v>
      </c>
      <c r="O24" s="63">
        <v>31</v>
      </c>
      <c r="P24" s="93">
        <v>16.25</v>
      </c>
      <c r="Q24" s="69" t="s">
        <v>49</v>
      </c>
    </row>
    <row r="25" spans="1:17" x14ac:dyDescent="0.3">
      <c r="A25" s="96" t="s">
        <v>16</v>
      </c>
      <c r="B25" s="99">
        <v>4</v>
      </c>
      <c r="C25" s="97" t="s">
        <v>21</v>
      </c>
      <c r="D25" s="99">
        <v>19</v>
      </c>
      <c r="E25" s="99">
        <v>2.75</v>
      </c>
      <c r="F25" s="99">
        <v>1.25</v>
      </c>
      <c r="G25" s="99">
        <v>0.25</v>
      </c>
      <c r="H25" s="99">
        <v>5</v>
      </c>
      <c r="I25" s="99">
        <v>7.5</v>
      </c>
      <c r="J25" s="99">
        <v>0.75</v>
      </c>
      <c r="K25" s="99">
        <v>3.25</v>
      </c>
      <c r="L25" s="99">
        <v>2.25</v>
      </c>
      <c r="M25" s="99">
        <v>2.5</v>
      </c>
      <c r="N25" s="80">
        <v>52</v>
      </c>
      <c r="O25" s="63">
        <v>36</v>
      </c>
      <c r="P25" s="93">
        <v>43</v>
      </c>
      <c r="Q25" s="99" t="s">
        <v>51</v>
      </c>
    </row>
    <row r="26" spans="1:17" x14ac:dyDescent="0.3">
      <c r="A26" s="98" t="s">
        <v>16</v>
      </c>
      <c r="B26" s="99">
        <v>4</v>
      </c>
      <c r="C26" s="99" t="s">
        <v>29</v>
      </c>
      <c r="D26" s="99">
        <v>23</v>
      </c>
      <c r="E26" s="99">
        <v>3</v>
      </c>
      <c r="F26" s="99">
        <v>1.75</v>
      </c>
      <c r="G26" s="99">
        <v>3</v>
      </c>
      <c r="H26" s="99">
        <v>4</v>
      </c>
      <c r="I26" s="99">
        <v>6.5</v>
      </c>
      <c r="J26" s="99">
        <v>1</v>
      </c>
      <c r="K26" s="99">
        <v>2.75</v>
      </c>
      <c r="L26" s="99">
        <v>1</v>
      </c>
      <c r="M26" s="99">
        <v>-0.75</v>
      </c>
      <c r="N26" s="80">
        <v>49</v>
      </c>
      <c r="O26" s="63">
        <v>15</v>
      </c>
      <c r="P26" s="93">
        <v>45.25</v>
      </c>
      <c r="Q26" s="99" t="s">
        <v>51</v>
      </c>
    </row>
    <row r="27" spans="1:17" x14ac:dyDescent="0.3">
      <c r="A27" s="98" t="s">
        <v>16</v>
      </c>
      <c r="B27" s="99">
        <v>4</v>
      </c>
      <c r="C27" s="99" t="s">
        <v>22</v>
      </c>
      <c r="D27" s="99">
        <v>21.5</v>
      </c>
      <c r="E27" s="99">
        <v>2.5</v>
      </c>
      <c r="F27" s="99">
        <v>3.75</v>
      </c>
      <c r="G27" s="99">
        <v>2.5</v>
      </c>
      <c r="H27" s="99">
        <v>1.25</v>
      </c>
      <c r="I27" s="99">
        <v>2.25</v>
      </c>
      <c r="J27" s="99">
        <v>1.5</v>
      </c>
      <c r="K27" s="99">
        <v>2.5</v>
      </c>
      <c r="L27" s="99">
        <v>2.25</v>
      </c>
      <c r="M27" s="99">
        <v>1.25</v>
      </c>
      <c r="N27" s="80">
        <v>50</v>
      </c>
      <c r="O27" s="63">
        <v>35</v>
      </c>
      <c r="P27" s="93">
        <v>41.25</v>
      </c>
      <c r="Q27" s="99" t="s">
        <v>51</v>
      </c>
    </row>
    <row r="28" spans="1:17" x14ac:dyDescent="0.3">
      <c r="A28" s="98" t="s">
        <v>16</v>
      </c>
      <c r="B28" s="99">
        <v>4</v>
      </c>
      <c r="C28" s="99" t="s">
        <v>23</v>
      </c>
      <c r="D28" s="99">
        <v>21</v>
      </c>
      <c r="E28" s="99">
        <v>1.25</v>
      </c>
      <c r="F28" s="99">
        <v>2.75</v>
      </c>
      <c r="G28" s="99">
        <v>-0.25</v>
      </c>
      <c r="H28" s="99">
        <v>0.75</v>
      </c>
      <c r="I28" s="99">
        <v>2.5</v>
      </c>
      <c r="J28" s="99">
        <v>-0.25</v>
      </c>
      <c r="K28" s="99">
        <v>0</v>
      </c>
      <c r="L28" s="99">
        <v>1.5</v>
      </c>
      <c r="M28" s="99">
        <v>1.25</v>
      </c>
      <c r="N28" s="80">
        <v>37</v>
      </c>
      <c r="O28" s="63">
        <v>26</v>
      </c>
      <c r="P28" s="93">
        <v>30.5</v>
      </c>
      <c r="Q28" s="99" t="s">
        <v>51</v>
      </c>
    </row>
    <row r="29" spans="1:17" x14ac:dyDescent="0.3">
      <c r="A29" s="98" t="s">
        <v>16</v>
      </c>
      <c r="B29" s="99">
        <v>4</v>
      </c>
      <c r="C29" s="99" t="s">
        <v>28</v>
      </c>
      <c r="D29" s="99">
        <v>5.5</v>
      </c>
      <c r="E29" s="99">
        <v>1.5</v>
      </c>
      <c r="F29" s="99">
        <v>1.25</v>
      </c>
      <c r="G29" s="99">
        <v>1</v>
      </c>
      <c r="H29" s="99">
        <v>0</v>
      </c>
      <c r="I29" s="99">
        <v>0</v>
      </c>
      <c r="J29" s="99">
        <v>-0.5</v>
      </c>
      <c r="K29" s="99">
        <v>1.25</v>
      </c>
      <c r="L29" s="99">
        <v>1.25</v>
      </c>
      <c r="M29" s="99">
        <v>0.25</v>
      </c>
      <c r="N29" s="80">
        <v>20</v>
      </c>
      <c r="O29" s="63">
        <v>34</v>
      </c>
      <c r="P29" s="93">
        <v>11.5</v>
      </c>
      <c r="Q29" s="99" t="s">
        <v>51</v>
      </c>
    </row>
    <row r="30" spans="1:17" x14ac:dyDescent="0.3">
      <c r="A30" s="98" t="s">
        <v>16</v>
      </c>
      <c r="B30" s="99">
        <v>4</v>
      </c>
      <c r="C30" s="99" t="s">
        <v>27</v>
      </c>
      <c r="D30" s="99">
        <v>8</v>
      </c>
      <c r="E30" s="99">
        <v>0.25</v>
      </c>
      <c r="F30" s="99">
        <v>0.75</v>
      </c>
      <c r="G30" s="99">
        <v>-0.25</v>
      </c>
      <c r="H30" s="99">
        <v>1.25</v>
      </c>
      <c r="I30" s="99">
        <v>2</v>
      </c>
      <c r="J30" s="99">
        <v>1.5</v>
      </c>
      <c r="K30" s="99">
        <v>2.25</v>
      </c>
      <c r="L30" s="99">
        <v>1.75</v>
      </c>
      <c r="M30" s="99">
        <v>-0.75</v>
      </c>
      <c r="N30" s="80">
        <v>29</v>
      </c>
      <c r="O30" s="63">
        <v>49</v>
      </c>
      <c r="P30" s="93">
        <v>16.75</v>
      </c>
      <c r="Q30" s="99" t="s">
        <v>51</v>
      </c>
    </row>
    <row r="31" spans="1:17" x14ac:dyDescent="0.3">
      <c r="A31" s="98" t="s">
        <v>16</v>
      </c>
      <c r="B31" s="99">
        <v>4</v>
      </c>
      <c r="C31" s="99" t="s">
        <v>24</v>
      </c>
      <c r="D31" s="99">
        <v>11.25</v>
      </c>
      <c r="E31" s="99">
        <v>1.5</v>
      </c>
      <c r="F31" s="99">
        <v>1</v>
      </c>
      <c r="G31" s="99">
        <v>0</v>
      </c>
      <c r="H31" s="99">
        <v>0</v>
      </c>
      <c r="I31" s="99">
        <v>0.25</v>
      </c>
      <c r="J31" s="99">
        <v>0</v>
      </c>
      <c r="K31" s="99">
        <v>2.25</v>
      </c>
      <c r="L31" s="99">
        <v>1.5</v>
      </c>
      <c r="M31" s="99">
        <v>0.25</v>
      </c>
      <c r="N31" s="80">
        <v>24</v>
      </c>
      <c r="O31" s="63">
        <v>24</v>
      </c>
      <c r="P31" s="93">
        <v>18</v>
      </c>
      <c r="Q31" s="99" t="s">
        <v>51</v>
      </c>
    </row>
    <row r="32" spans="1:17" ht="15" thickBot="1" x14ac:dyDescent="0.35">
      <c r="A32" s="100" t="s">
        <v>16</v>
      </c>
      <c r="B32" s="99">
        <v>4</v>
      </c>
      <c r="C32" s="99" t="s">
        <v>25</v>
      </c>
      <c r="D32" s="99">
        <v>2.75</v>
      </c>
      <c r="E32" s="99">
        <v>2.75</v>
      </c>
      <c r="F32" s="99">
        <v>0.25</v>
      </c>
      <c r="G32" s="99">
        <v>0.75</v>
      </c>
      <c r="H32" s="99">
        <v>1.5</v>
      </c>
      <c r="I32" s="99">
        <v>8.5</v>
      </c>
      <c r="J32" s="99">
        <v>1</v>
      </c>
      <c r="K32" s="99">
        <v>2.25</v>
      </c>
      <c r="L32" s="99">
        <v>-0.25</v>
      </c>
      <c r="M32" s="99">
        <v>-0.25</v>
      </c>
      <c r="N32" s="80">
        <v>25</v>
      </c>
      <c r="O32" s="63">
        <v>23</v>
      </c>
      <c r="P32" s="93">
        <v>19.25</v>
      </c>
      <c r="Q32" s="99" t="s">
        <v>51</v>
      </c>
    </row>
    <row r="33" spans="1:17" ht="15" thickBot="1" x14ac:dyDescent="0.35">
      <c r="A33" s="100" t="s">
        <v>16</v>
      </c>
      <c r="B33" s="99">
        <v>4</v>
      </c>
      <c r="C33" s="99" t="s">
        <v>26</v>
      </c>
      <c r="D33" s="99">
        <v>7.5</v>
      </c>
      <c r="E33" s="99">
        <v>0</v>
      </c>
      <c r="F33" s="99">
        <v>1.25</v>
      </c>
      <c r="G33" s="99">
        <v>0.25</v>
      </c>
      <c r="H33" s="99">
        <v>2.75</v>
      </c>
      <c r="I33" s="99">
        <v>5</v>
      </c>
      <c r="J33" s="99">
        <v>1</v>
      </c>
      <c r="K33" s="99">
        <v>2.5</v>
      </c>
      <c r="L33" s="99">
        <v>1.5</v>
      </c>
      <c r="M33" s="99">
        <v>1</v>
      </c>
      <c r="N33" s="80">
        <v>32</v>
      </c>
      <c r="O33" s="63">
        <v>37</v>
      </c>
      <c r="P33" s="93">
        <v>22.75</v>
      </c>
      <c r="Q33" s="99" t="s">
        <v>51</v>
      </c>
    </row>
    <row r="34" spans="1:17" ht="15" thickBot="1" x14ac:dyDescent="0.35">
      <c r="A34" s="100" t="s">
        <v>16</v>
      </c>
      <c r="B34" s="99">
        <v>4</v>
      </c>
      <c r="C34" s="99" t="s">
        <v>30</v>
      </c>
      <c r="D34" s="99">
        <v>10</v>
      </c>
      <c r="E34" s="99">
        <v>-0.25</v>
      </c>
      <c r="F34" s="99">
        <v>2</v>
      </c>
      <c r="G34" s="99">
        <v>-0.25</v>
      </c>
      <c r="H34" s="99">
        <v>0.75</v>
      </c>
      <c r="I34" s="99">
        <v>-1.25</v>
      </c>
      <c r="J34" s="99">
        <v>0</v>
      </c>
      <c r="K34" s="99">
        <v>0</v>
      </c>
      <c r="L34" s="99">
        <v>1.75</v>
      </c>
      <c r="M34" s="99">
        <v>-0.25</v>
      </c>
      <c r="N34" s="80">
        <v>19</v>
      </c>
      <c r="O34" s="63">
        <v>26</v>
      </c>
      <c r="P34" s="93">
        <v>12.5</v>
      </c>
      <c r="Q34" s="9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Grafikler</vt:lpstr>
      </vt:variant>
      <vt:variant>
        <vt:i4>1</vt:i4>
      </vt:variant>
    </vt:vector>
  </HeadingPairs>
  <TitlesOfParts>
    <vt:vector size="5" baseType="lpstr">
      <vt:lpstr>HAFTALIK SORU  </vt:lpstr>
      <vt:lpstr>TYT DENEME NET </vt:lpstr>
      <vt:lpstr>AYT DENEME NET</vt:lpstr>
      <vt:lpstr>Sayfa2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2024-12-16T20:01:01Z</dcterms:modified>
</cp:coreProperties>
</file>