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BB860AC2-61EC-4221-8396-576208466F72}" xr6:coauthVersionLast="47" xr6:coauthVersionMax="47" xr10:uidLastSave="{00000000-0000-0000-0000-000000000000}"/>
  <bookViews>
    <workbookView xWindow="-108" yWindow="-108" windowWidth="23256" windowHeight="12456" activeTab="1" xr2:uid="{188079E3-1FB8-4C3A-A4C1-FF4FF04EE122}"/>
  </bookViews>
  <sheets>
    <sheet name="HAFTALIK SORU  " sheetId="25" r:id="rId1"/>
    <sheet name="TYT DENEME NET " sheetId="26" r:id="rId2"/>
    <sheet name="AYT DENEME NET" sheetId="29" r:id="rId3"/>
    <sheet name="Sayfa2" sheetId="30" r:id="rId4"/>
  </sheets>
  <definedNames>
    <definedName name="_xlnm._FilterDatabase" localSheetId="2" hidden="1">'AYT DENEME NET'!$A$1:$W$188</definedName>
    <definedName name="_xlnm._FilterDatabase" localSheetId="0" hidden="1">'HAFTALIK SORU  '!$A$1:$P$359</definedName>
    <definedName name="_xlnm._FilterDatabase" localSheetId="1" hidden="1">'TYT DENEME NET '!$A$1:$R$331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7" i="25" l="1"/>
  <c r="P328" i="25"/>
  <c r="P329" i="25"/>
  <c r="P330" i="25"/>
  <c r="P331" i="25"/>
  <c r="P332" i="25"/>
  <c r="P333" i="25"/>
  <c r="P334" i="25"/>
  <c r="P335" i="25"/>
  <c r="P336" i="25"/>
  <c r="P337" i="25"/>
  <c r="P338" i="25"/>
  <c r="P339" i="25"/>
  <c r="P340" i="25"/>
  <c r="P341" i="25"/>
  <c r="P342" i="25"/>
  <c r="P343" i="25"/>
  <c r="P344" i="25"/>
  <c r="P345" i="25"/>
  <c r="P346" i="25"/>
  <c r="P347" i="25"/>
  <c r="P348" i="25"/>
  <c r="P349" i="25"/>
  <c r="P350" i="25"/>
  <c r="P351" i="25"/>
  <c r="P352" i="25"/>
  <c r="P353" i="25"/>
  <c r="P354" i="25"/>
  <c r="P355" i="25"/>
  <c r="P356" i="25"/>
  <c r="P357" i="25"/>
  <c r="P358" i="25"/>
  <c r="P359" i="25"/>
  <c r="P316" i="25"/>
  <c r="P317" i="25"/>
  <c r="P318" i="25"/>
  <c r="P319" i="25"/>
  <c r="P320" i="25"/>
  <c r="P321" i="25"/>
  <c r="P322" i="25"/>
  <c r="P323" i="25"/>
  <c r="P324" i="25"/>
  <c r="P325" i="25"/>
  <c r="P326" i="25"/>
  <c r="T124" i="29"/>
  <c r="U124" i="29"/>
  <c r="V124" i="29"/>
  <c r="T125" i="29"/>
  <c r="U125" i="29"/>
  <c r="V125" i="29"/>
  <c r="T126" i="29"/>
  <c r="U126" i="29"/>
  <c r="V126" i="29"/>
  <c r="T127" i="29"/>
  <c r="U127" i="29"/>
  <c r="V127" i="29"/>
  <c r="T128" i="29"/>
  <c r="U128" i="29"/>
  <c r="V128" i="29"/>
  <c r="T129" i="29"/>
  <c r="U129" i="29"/>
  <c r="V129" i="29"/>
  <c r="T130" i="29"/>
  <c r="U130" i="29"/>
  <c r="V130" i="29"/>
  <c r="T131" i="29"/>
  <c r="U131" i="29"/>
  <c r="V131" i="29"/>
  <c r="T132" i="29"/>
  <c r="U132" i="29"/>
  <c r="V132" i="29"/>
  <c r="T133" i="29"/>
  <c r="U133" i="29"/>
  <c r="V133" i="29"/>
  <c r="T134" i="29"/>
  <c r="U134" i="29"/>
  <c r="V134" i="29"/>
  <c r="T135" i="29"/>
  <c r="U135" i="29"/>
  <c r="V135" i="29"/>
  <c r="T136" i="29"/>
  <c r="U136" i="29"/>
  <c r="V136" i="29"/>
  <c r="T137" i="29"/>
  <c r="U137" i="29"/>
  <c r="V137" i="29"/>
  <c r="T138" i="29"/>
  <c r="U138" i="29"/>
  <c r="V138" i="29"/>
  <c r="T139" i="29"/>
  <c r="U139" i="29"/>
  <c r="V139" i="29"/>
  <c r="T140" i="29"/>
  <c r="U140" i="29"/>
  <c r="V140" i="29"/>
  <c r="T141" i="29"/>
  <c r="U141" i="29"/>
  <c r="V141" i="29"/>
  <c r="T142" i="29"/>
  <c r="U142" i="29"/>
  <c r="V142" i="29"/>
  <c r="T143" i="29"/>
  <c r="U143" i="29"/>
  <c r="V143" i="29"/>
  <c r="T144" i="29"/>
  <c r="U144" i="29"/>
  <c r="V144" i="29"/>
  <c r="T145" i="29"/>
  <c r="U145" i="29"/>
  <c r="V145" i="29"/>
  <c r="T146" i="29"/>
  <c r="U146" i="29"/>
  <c r="V146" i="29"/>
  <c r="T147" i="29"/>
  <c r="U147" i="29"/>
  <c r="V147" i="29"/>
  <c r="T148" i="29"/>
  <c r="U148" i="29"/>
  <c r="V148" i="29"/>
  <c r="T149" i="29"/>
  <c r="U149" i="29"/>
  <c r="V149" i="29"/>
  <c r="T150" i="29"/>
  <c r="U150" i="29"/>
  <c r="V150" i="29"/>
  <c r="T151" i="29"/>
  <c r="U151" i="29"/>
  <c r="V151" i="29"/>
  <c r="T152" i="29"/>
  <c r="U152" i="29"/>
  <c r="V152" i="29"/>
  <c r="T153" i="29"/>
  <c r="U153" i="29"/>
  <c r="V153" i="29"/>
  <c r="T154" i="29"/>
  <c r="U154" i="29"/>
  <c r="V154" i="29"/>
  <c r="T155" i="29"/>
  <c r="U155" i="29"/>
  <c r="V155" i="29"/>
  <c r="T156" i="29"/>
  <c r="U156" i="29"/>
  <c r="V156" i="29"/>
  <c r="T157" i="29"/>
  <c r="U157" i="29"/>
  <c r="V157" i="29"/>
  <c r="T158" i="29"/>
  <c r="U158" i="29"/>
  <c r="V158" i="29"/>
  <c r="T159" i="29"/>
  <c r="U159" i="29"/>
  <c r="V159" i="29"/>
  <c r="T160" i="29"/>
  <c r="U160" i="29"/>
  <c r="V160" i="29"/>
  <c r="T161" i="29"/>
  <c r="U161" i="29"/>
  <c r="V161" i="29"/>
  <c r="T162" i="29"/>
  <c r="U162" i="29"/>
  <c r="V162" i="29"/>
  <c r="T163" i="29"/>
  <c r="U163" i="29"/>
  <c r="V163" i="29"/>
  <c r="T164" i="29"/>
  <c r="U164" i="29"/>
  <c r="V164" i="29"/>
  <c r="T165" i="29"/>
  <c r="U165" i="29"/>
  <c r="V165" i="29"/>
  <c r="T166" i="29"/>
  <c r="U166" i="29"/>
  <c r="V166" i="29"/>
  <c r="T167" i="29"/>
  <c r="U167" i="29"/>
  <c r="V167" i="29"/>
  <c r="T168" i="29"/>
  <c r="U168" i="29"/>
  <c r="V168" i="29"/>
  <c r="T169" i="29"/>
  <c r="U169" i="29"/>
  <c r="V169" i="29"/>
  <c r="T170" i="29"/>
  <c r="U170" i="29"/>
  <c r="V170" i="29"/>
  <c r="T171" i="29"/>
  <c r="U171" i="29"/>
  <c r="V171" i="29"/>
  <c r="T172" i="29"/>
  <c r="U172" i="29"/>
  <c r="V172" i="29"/>
  <c r="T173" i="29"/>
  <c r="U173" i="29"/>
  <c r="V173" i="29"/>
  <c r="T174" i="29"/>
  <c r="U174" i="29"/>
  <c r="V174" i="29"/>
  <c r="T175" i="29"/>
  <c r="U175" i="29"/>
  <c r="V175" i="29"/>
  <c r="T176" i="29"/>
  <c r="U176" i="29"/>
  <c r="V176" i="29"/>
  <c r="T177" i="29"/>
  <c r="U177" i="29"/>
  <c r="V177" i="29"/>
  <c r="T178" i="29"/>
  <c r="U178" i="29"/>
  <c r="V178" i="29"/>
  <c r="T179" i="29"/>
  <c r="U179" i="29"/>
  <c r="V179" i="29"/>
  <c r="T180" i="29"/>
  <c r="U180" i="29"/>
  <c r="V180" i="29"/>
  <c r="T181" i="29"/>
  <c r="U181" i="29"/>
  <c r="V181" i="29"/>
  <c r="T182" i="29"/>
  <c r="U182" i="29"/>
  <c r="V182" i="29"/>
  <c r="T183" i="29"/>
  <c r="U183" i="29"/>
  <c r="V183" i="29"/>
  <c r="T184" i="29"/>
  <c r="U184" i="29"/>
  <c r="V184" i="29"/>
  <c r="T185" i="29"/>
  <c r="U185" i="29"/>
  <c r="V185" i="29"/>
  <c r="T186" i="29"/>
  <c r="U186" i="29"/>
  <c r="V186" i="29"/>
  <c r="T187" i="29"/>
  <c r="U187" i="29"/>
  <c r="V187" i="29"/>
  <c r="T188" i="29"/>
  <c r="U188" i="29"/>
  <c r="V188" i="29"/>
  <c r="U123" i="29"/>
  <c r="V123" i="29"/>
  <c r="T122" i="29"/>
  <c r="T123" i="29"/>
  <c r="T115" i="29"/>
  <c r="T113" i="29"/>
  <c r="T112" i="29"/>
  <c r="P314" i="25"/>
  <c r="T104" i="29"/>
  <c r="P272" i="25"/>
  <c r="P273" i="25"/>
  <c r="P274" i="25"/>
  <c r="P275" i="25"/>
  <c r="P276" i="25"/>
  <c r="P277" i="25"/>
  <c r="P278" i="25"/>
  <c r="P279" i="25"/>
  <c r="P280" i="25"/>
  <c r="P281" i="25"/>
  <c r="P282" i="25"/>
  <c r="P283" i="25"/>
  <c r="P284" i="25"/>
  <c r="P285" i="25"/>
  <c r="P286" i="25"/>
  <c r="P287" i="25"/>
  <c r="P288" i="25"/>
  <c r="P289" i="25"/>
  <c r="P290" i="25"/>
  <c r="P291" i="25"/>
  <c r="P292" i="25"/>
  <c r="P293" i="25"/>
  <c r="P294" i="25"/>
  <c r="P295" i="25"/>
  <c r="P296" i="25"/>
  <c r="P297" i="25"/>
  <c r="P298" i="25"/>
  <c r="P299" i="25"/>
  <c r="P300" i="25"/>
  <c r="P301" i="25"/>
  <c r="P302" i="25"/>
  <c r="P303" i="25"/>
  <c r="P304" i="25"/>
  <c r="P305" i="25"/>
  <c r="P306" i="25"/>
  <c r="P307" i="25"/>
  <c r="P308" i="25"/>
  <c r="P309" i="25"/>
  <c r="P310" i="25"/>
  <c r="P311" i="25"/>
  <c r="P312" i="25"/>
  <c r="P313" i="25"/>
  <c r="P315" i="25"/>
  <c r="T101" i="29"/>
  <c r="U101" i="29"/>
  <c r="V101" i="29"/>
  <c r="T102" i="29"/>
  <c r="U102" i="29"/>
  <c r="V102" i="29"/>
  <c r="T103" i="29"/>
  <c r="U103" i="29"/>
  <c r="V103" i="29"/>
  <c r="U104" i="29"/>
  <c r="V104" i="29"/>
  <c r="T105" i="29"/>
  <c r="U105" i="29"/>
  <c r="V105" i="29"/>
  <c r="T106" i="29"/>
  <c r="U106" i="29"/>
  <c r="V106" i="29"/>
  <c r="T107" i="29"/>
  <c r="U107" i="29"/>
  <c r="V107" i="29"/>
  <c r="T108" i="29"/>
  <c r="U108" i="29"/>
  <c r="V108" i="29"/>
  <c r="T109" i="29"/>
  <c r="U109" i="29"/>
  <c r="V109" i="29"/>
  <c r="T110" i="29"/>
  <c r="U110" i="29"/>
  <c r="V110" i="29"/>
  <c r="T111" i="29"/>
  <c r="U111" i="29"/>
  <c r="V111" i="29"/>
  <c r="U112" i="29"/>
  <c r="V112" i="29"/>
  <c r="U113" i="29"/>
  <c r="V113" i="29"/>
  <c r="T114" i="29"/>
  <c r="U114" i="29"/>
  <c r="V114" i="29"/>
  <c r="U115" i="29"/>
  <c r="V115" i="29"/>
  <c r="T116" i="29"/>
  <c r="U116" i="29"/>
  <c r="V116" i="29"/>
  <c r="T117" i="29"/>
  <c r="U117" i="29"/>
  <c r="V117" i="29"/>
  <c r="T118" i="29"/>
  <c r="U118" i="29"/>
  <c r="V118" i="29"/>
  <c r="T119" i="29"/>
  <c r="U119" i="29"/>
  <c r="V119" i="29"/>
  <c r="T120" i="29"/>
  <c r="U120" i="29"/>
  <c r="V120" i="29"/>
  <c r="T121" i="29"/>
  <c r="U121" i="29"/>
  <c r="V121" i="29"/>
  <c r="U122" i="29"/>
  <c r="V122" i="29"/>
  <c r="T91" i="29"/>
  <c r="U91" i="29"/>
  <c r="V91" i="29"/>
  <c r="T92" i="29"/>
  <c r="U92" i="29"/>
  <c r="V92" i="29"/>
  <c r="T93" i="29"/>
  <c r="U93" i="29"/>
  <c r="V93" i="29"/>
  <c r="T94" i="29"/>
  <c r="U94" i="29"/>
  <c r="V94" i="29"/>
  <c r="T95" i="29"/>
  <c r="U95" i="29"/>
  <c r="V95" i="29"/>
  <c r="T96" i="29"/>
  <c r="U96" i="29"/>
  <c r="V96" i="29"/>
  <c r="T97" i="29"/>
  <c r="U97" i="29"/>
  <c r="V97" i="29"/>
  <c r="T98" i="29"/>
  <c r="U98" i="29"/>
  <c r="V98" i="29"/>
  <c r="T99" i="29"/>
  <c r="U99" i="29"/>
  <c r="V99" i="29"/>
  <c r="T100" i="29"/>
  <c r="U100" i="29"/>
  <c r="V100" i="29"/>
  <c r="V90" i="29"/>
  <c r="U90" i="29"/>
  <c r="T90" i="29"/>
  <c r="T58" i="29"/>
  <c r="U58" i="29"/>
  <c r="T59" i="29"/>
  <c r="U59" i="29"/>
  <c r="T60" i="29"/>
  <c r="U60" i="29"/>
  <c r="T61" i="29"/>
  <c r="U61" i="29"/>
  <c r="T62" i="29"/>
  <c r="U62" i="29"/>
  <c r="T63" i="29"/>
  <c r="U63" i="29"/>
  <c r="T64" i="29"/>
  <c r="U64" i="29"/>
  <c r="T65" i="29"/>
  <c r="U65" i="29"/>
  <c r="T66" i="29"/>
  <c r="U66" i="29"/>
  <c r="T67" i="29"/>
  <c r="U67" i="29"/>
  <c r="T68" i="29"/>
  <c r="U68" i="29"/>
  <c r="T69" i="29"/>
  <c r="U69" i="29"/>
  <c r="T70" i="29"/>
  <c r="U70" i="29"/>
  <c r="T71" i="29"/>
  <c r="U71" i="29"/>
  <c r="T72" i="29"/>
  <c r="U72" i="29"/>
  <c r="T73" i="29"/>
  <c r="U73" i="29"/>
  <c r="T74" i="29"/>
  <c r="U74" i="29"/>
  <c r="T75" i="29"/>
  <c r="U75" i="29"/>
  <c r="T76" i="29"/>
  <c r="U76" i="29"/>
  <c r="T77" i="29"/>
  <c r="U77" i="29"/>
  <c r="T78" i="29"/>
  <c r="U78" i="29"/>
  <c r="T79" i="29"/>
  <c r="U79" i="29"/>
  <c r="T80" i="29"/>
  <c r="U80" i="29"/>
  <c r="T81" i="29"/>
  <c r="U81" i="29"/>
  <c r="T82" i="29"/>
  <c r="U82" i="29"/>
  <c r="T83" i="29"/>
  <c r="U83" i="29"/>
  <c r="T84" i="29"/>
  <c r="U84" i="29"/>
  <c r="T85" i="29"/>
  <c r="U85" i="29"/>
  <c r="T86" i="29"/>
  <c r="U86" i="29"/>
  <c r="T87" i="29"/>
  <c r="U87" i="29"/>
  <c r="T88" i="29"/>
  <c r="U88" i="29"/>
  <c r="T89" i="29"/>
  <c r="U89" i="29"/>
  <c r="T57" i="29"/>
  <c r="U57" i="29"/>
  <c r="V58" i="29"/>
  <c r="V59" i="29"/>
  <c r="V60" i="29"/>
  <c r="V61" i="29"/>
  <c r="V62" i="29"/>
  <c r="V63" i="29"/>
  <c r="V64" i="29"/>
  <c r="V65" i="29"/>
  <c r="V66" i="29"/>
  <c r="V67" i="29"/>
  <c r="V68" i="29"/>
  <c r="V69" i="29"/>
  <c r="V70" i="29"/>
  <c r="V71" i="29"/>
  <c r="V72" i="29"/>
  <c r="V73" i="29"/>
  <c r="V74" i="29"/>
  <c r="V75" i="29"/>
  <c r="V76" i="29"/>
  <c r="V77" i="29"/>
  <c r="V78" i="29"/>
  <c r="V79" i="29"/>
  <c r="V80" i="29"/>
  <c r="V81" i="29"/>
  <c r="V82" i="29"/>
  <c r="V83" i="29"/>
  <c r="V84" i="29"/>
  <c r="V85" i="29"/>
  <c r="V86" i="29"/>
  <c r="V87" i="29"/>
  <c r="V88" i="29"/>
  <c r="V89" i="29"/>
  <c r="V57" i="29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T37" i="29"/>
  <c r="U37" i="29"/>
  <c r="V37" i="29"/>
  <c r="T38" i="29"/>
  <c r="U38" i="29"/>
  <c r="V38" i="29"/>
  <c r="T39" i="29"/>
  <c r="U39" i="29"/>
  <c r="V39" i="29"/>
  <c r="T40" i="29"/>
  <c r="U40" i="29"/>
  <c r="V40" i="29"/>
  <c r="T41" i="29"/>
  <c r="U41" i="29"/>
  <c r="V41" i="29"/>
  <c r="T42" i="29"/>
  <c r="U42" i="29"/>
  <c r="V42" i="29"/>
  <c r="T43" i="29"/>
  <c r="U43" i="29"/>
  <c r="V43" i="29"/>
  <c r="T44" i="29"/>
  <c r="U44" i="29"/>
  <c r="V44" i="29"/>
  <c r="T45" i="29"/>
  <c r="U45" i="29"/>
  <c r="V45" i="29"/>
  <c r="T46" i="29"/>
  <c r="U46" i="29"/>
  <c r="V46" i="29"/>
  <c r="T47" i="29"/>
  <c r="U47" i="29"/>
  <c r="V47" i="29"/>
  <c r="T48" i="29"/>
  <c r="U48" i="29"/>
  <c r="V48" i="29"/>
  <c r="T49" i="29"/>
  <c r="U49" i="29"/>
  <c r="V49" i="29"/>
  <c r="T50" i="29"/>
  <c r="U50" i="29"/>
  <c r="V50" i="29"/>
  <c r="T51" i="29"/>
  <c r="U51" i="29"/>
  <c r="V51" i="29"/>
  <c r="T52" i="29"/>
  <c r="U52" i="29"/>
  <c r="V52" i="29"/>
  <c r="T53" i="29"/>
  <c r="U53" i="29"/>
  <c r="V53" i="29"/>
  <c r="T54" i="29"/>
  <c r="U54" i="29"/>
  <c r="V54" i="29"/>
  <c r="T55" i="29"/>
  <c r="U55" i="29"/>
  <c r="V55" i="29"/>
  <c r="T56" i="29"/>
  <c r="U56" i="29"/>
  <c r="V56" i="29"/>
  <c r="V36" i="29"/>
  <c r="U36" i="29"/>
  <c r="T36" i="29"/>
  <c r="V35" i="29"/>
  <c r="U35" i="29"/>
  <c r="T35" i="29"/>
  <c r="V34" i="29"/>
  <c r="U34" i="29"/>
  <c r="T34" i="29"/>
  <c r="V33" i="29"/>
  <c r="U33" i="29"/>
  <c r="T33" i="29"/>
  <c r="V32" i="29"/>
  <c r="U32" i="29"/>
  <c r="T32" i="29"/>
  <c r="V31" i="29"/>
  <c r="U31" i="29"/>
  <c r="T31" i="29"/>
  <c r="V23" i="29"/>
  <c r="U23" i="29"/>
  <c r="T23" i="29"/>
  <c r="V22" i="29"/>
  <c r="U22" i="29"/>
  <c r="T22" i="29"/>
  <c r="V21" i="29"/>
  <c r="U21" i="29"/>
  <c r="T21" i="29"/>
  <c r="V20" i="29"/>
  <c r="U20" i="29"/>
  <c r="T20" i="29"/>
  <c r="V19" i="29"/>
  <c r="U19" i="29"/>
  <c r="T19" i="29"/>
  <c r="V18" i="29"/>
  <c r="U18" i="29"/>
  <c r="T18" i="29"/>
  <c r="F62" i="25"/>
  <c r="P61" i="25"/>
  <c r="P51" i="25"/>
  <c r="P41" i="25"/>
  <c r="P31" i="25"/>
  <c r="P21" i="25"/>
  <c r="P19" i="25"/>
  <c r="P18" i="25"/>
  <c r="P17" i="25"/>
  <c r="P16" i="25"/>
  <c r="P15" i="25"/>
  <c r="P14" i="25"/>
  <c r="P13" i="25"/>
  <c r="P12" i="25"/>
  <c r="P11" i="25"/>
  <c r="P10" i="25"/>
  <c r="J168" i="25"/>
  <c r="I168" i="25"/>
  <c r="H168" i="25"/>
  <c r="G168" i="25"/>
  <c r="F168" i="25"/>
  <c r="L164" i="25"/>
  <c r="K164" i="25"/>
  <c r="J164" i="25"/>
  <c r="I164" i="25"/>
  <c r="H164" i="25"/>
  <c r="G164" i="25"/>
  <c r="F164" i="25"/>
  <c r="P162" i="25"/>
  <c r="P163" i="25"/>
  <c r="P165" i="25"/>
  <c r="P166" i="25"/>
  <c r="P167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U30" i="29"/>
  <c r="V26" i="29"/>
  <c r="V27" i="29"/>
  <c r="V28" i="29"/>
  <c r="V29" i="29"/>
  <c r="V30" i="29"/>
  <c r="U26" i="29"/>
  <c r="U27" i="29"/>
  <c r="U28" i="29"/>
  <c r="U29" i="29"/>
  <c r="T26" i="29"/>
  <c r="T27" i="29"/>
  <c r="T28" i="29"/>
  <c r="T29" i="29"/>
  <c r="T30" i="29"/>
  <c r="V25" i="29"/>
  <c r="U25" i="29"/>
  <c r="T25" i="29"/>
  <c r="V24" i="29"/>
  <c r="U24" i="29"/>
  <c r="T24" i="29"/>
  <c r="T2" i="29"/>
  <c r="T3" i="29"/>
  <c r="U2" i="29"/>
  <c r="U3" i="29"/>
  <c r="T13" i="29"/>
  <c r="U13" i="29"/>
  <c r="T14" i="29"/>
  <c r="U14" i="29"/>
  <c r="T15" i="29"/>
  <c r="U15" i="29"/>
  <c r="T16" i="29"/>
  <c r="U16" i="29"/>
  <c r="T17" i="29"/>
  <c r="U17" i="29"/>
  <c r="V2" i="29"/>
  <c r="V3" i="29"/>
  <c r="V13" i="29"/>
  <c r="V14" i="29"/>
  <c r="V15" i="29"/>
  <c r="V16" i="29"/>
  <c r="V17" i="29"/>
  <c r="P151" i="25"/>
  <c r="P152" i="25"/>
  <c r="P153" i="25"/>
  <c r="P154" i="25"/>
  <c r="P155" i="25"/>
  <c r="P157" i="25"/>
  <c r="P158" i="25"/>
  <c r="P159" i="25"/>
  <c r="P160" i="25"/>
  <c r="P161" i="25"/>
  <c r="P150" i="25"/>
  <c r="P140" i="25"/>
  <c r="P9" i="25" s="1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20" i="25"/>
  <c r="P22" i="25"/>
  <c r="P23" i="25"/>
  <c r="P24" i="25"/>
  <c r="P25" i="25"/>
  <c r="P26" i="25"/>
  <c r="P27" i="25"/>
  <c r="P29" i="25"/>
  <c r="P40" i="25"/>
  <c r="P30" i="25"/>
  <c r="P32" i="25"/>
  <c r="P33" i="25"/>
  <c r="P34" i="25"/>
  <c r="P35" i="25"/>
  <c r="P36" i="25"/>
  <c r="P37" i="25"/>
  <c r="P38" i="25"/>
  <c r="P39" i="25"/>
  <c r="P42" i="25"/>
  <c r="P43" i="25"/>
  <c r="P44" i="25"/>
  <c r="P45" i="25"/>
  <c r="P46" i="25"/>
  <c r="P47" i="25"/>
  <c r="P48" i="25"/>
  <c r="P49" i="25"/>
  <c r="P50" i="25"/>
  <c r="P52" i="25"/>
  <c r="P53" i="25"/>
  <c r="P54" i="25"/>
  <c r="P55" i="25"/>
  <c r="P56" i="25"/>
  <c r="P57" i="25"/>
  <c r="P58" i="25"/>
  <c r="P59" i="25"/>
  <c r="P60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168" i="25" l="1"/>
  <c r="P164" i="25"/>
  <c r="P94" i="25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<sst xmlns="http://schemas.openxmlformats.org/spreadsheetml/2006/main" count="3117" uniqueCount="123">
  <si>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</si>
  <si>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</si>
  <si>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</si>
  <si>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</si>
  <si>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</si>
  <si>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</si>
  <si>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</si>
  <si>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</si>
  <si>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</si>
  <si>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</si>
  <si>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</si>
  <si>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</si>
  <si>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</si>
  <si>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</si>
  <si>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</si>
  <si>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</si>
  <si>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</si>
  <si>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</si>
  <si>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</si>
  <si>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</si>
  <si>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</si>
  <si>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</si>
  <si>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</si>
  <si>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</si>
  <si>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</si>
  <si>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</si>
  <si>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</si>
  <si>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</si>
  <si>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</si>
  <si>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</si>
  <si>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</si>
  <si>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</si>
  <si>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</si>
  <si>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</si>
  <si>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</si>
  <si>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</si>
  <si>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</si>
  <si>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</si>
  <si>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</si>
  <si>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</si>
  <si>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</si>
  <si>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</si>
  <si>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</si>
  <si>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</si>
  <si>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</si>
  <si>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</si>
  <si>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</si>
  <si>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</si>
  <si>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</si>
  <si>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</si>
  <si>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</si>
  <si>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</si>
  <si>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</si>
  <si>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</si>
  <si>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</si>
  <si>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</si>
  <si>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</si>
  <si>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</si>
  <si>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</si>
  <si>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</si>
  <si>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</si>
  <si>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</si>
  <si>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</si>
  <si>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</si>
  <si>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</si>
  <si>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</si>
  <si>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</si>
  <si>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</si>
  <si>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</si>
  <si>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</si>
  <si>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</si>
  <si>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</si>
  <si>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</si>
  <si>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</si>
  <si>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</si>
  <si>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</si>
  <si>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</si>
  <si>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>Özdebir 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</si>
  <si>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</si>
  <si>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</si>
  <si>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</si>
  <si>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</si>
  <si>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</si>
  <si>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</si>
  <si>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</si>
  <si>
    <t>Çözüm3</t>
  </si>
  <si>
    <t>Şubat</t>
  </si>
  <si>
    <t>Katılım</t>
  </si>
  <si>
    <t>Girdi</t>
  </si>
  <si>
    <t>DENEME_SINAVI</t>
  </si>
  <si>
    <t>Çözüm4</t>
  </si>
  <si>
    <t>Girmedi</t>
  </si>
  <si>
    <t>3,4,6</t>
  </si>
  <si>
    <t>3,4,7</t>
  </si>
  <si>
    <t>3,4,8</t>
  </si>
  <si>
    <t>3D3</t>
  </si>
  <si>
    <t>3D4</t>
  </si>
  <si>
    <t>4K 3</t>
  </si>
  <si>
    <t>4K 4</t>
  </si>
  <si>
    <t>4K 5</t>
  </si>
  <si>
    <t>Çözüm5</t>
  </si>
  <si>
    <t>Özdebir 4</t>
  </si>
  <si>
    <t>Özdebir</t>
  </si>
  <si>
    <t>Özdebir2</t>
  </si>
  <si>
    <t>Özdebir3</t>
  </si>
  <si>
    <t>Özdebir4</t>
  </si>
  <si>
    <t>4K3</t>
  </si>
  <si>
    <t>3,4,5,2</t>
  </si>
  <si>
    <t>Mart</t>
  </si>
  <si>
    <t xml:space="preserve">Haftalık Çalışma  Rapor Teslim            </t>
  </si>
  <si>
    <t>Verdi</t>
  </si>
  <si>
    <t>Vermedi</t>
  </si>
  <si>
    <t>Özdebir 5</t>
  </si>
  <si>
    <t>345.1</t>
  </si>
  <si>
    <t>4K4</t>
  </si>
  <si>
    <t>Nisan</t>
  </si>
  <si>
    <t>Çözüm1</t>
  </si>
  <si>
    <t>Özder1</t>
  </si>
  <si>
    <t>ÇAP</t>
  </si>
  <si>
    <t>Mayıs</t>
  </si>
  <si>
    <t>Özdebir 6</t>
  </si>
  <si>
    <t>TOPLAM
ÇÖZÜLEN 
SORU  SAYISI</t>
  </si>
  <si>
    <t>Özder2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</si>
</sst>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8" borderId="1" xfId="0" applyNumberFormat="1" applyFont="1" applyFill="1" applyBorder="1"/>
    <xf numFmtId="0" fontId="1" fillId="18" borderId="2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 vertical="center"/>
    </xf>
    <xf numFmtId="14" fontId="1" fillId="19" borderId="1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8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4" fontId="1" fillId="25" borderId="1" xfId="0" applyNumberFormat="1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left"/>
    </xf>
    <xf numFmtId="0" fontId="1" fillId="25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 filterMode="1">
    <tabColor rgb="FF00B050"/>
  </sheetPr>
  <dimension ref="A1:P359"/>
  <sheetViews>
    <sheetView zoomScaleNormal="100" workbookViewId="0">
      <pane ySplit="1" topLeftCell="A150" activePane="bottomLeft" state="frozen"/>
      <selection pane="bottomLeft" activeCell="T216" sqref="T216"/>
    </sheetView>
  </sheetViews>
  <sheetFormatPr defaultColWidth="8.88671875" defaultRowHeight="14.4" x14ac:dyDescent="0.3"/>
  <cols>
    <col min="1" max="1" width="10.88671875" style="3" customWidth="1"/>
    <col min="2" max="2" width="10.109375" style="4" customWidth="1"/>
    <col min="3" max="3" width="7.6640625" style="8" customWidth="1"/>
    <col min="4" max="4" width="14.33203125" style="4" customWidth="1"/>
    <col min="5" max="5" width="11.6640625" style="15" customWidth="1"/>
    <col min="6" max="12" width="11" style="4" customWidth="1"/>
    <col min="13" max="15" width="11" style="4" hidden="1" customWidth="1"/>
    <col min="16" max="16" width="13.33203125" style="8" customWidth="1"/>
    <col min="17" max="16384" width="8.88671875" style="3"/>
  </cols>
  <sheetData>
    <row r="1" spans="1:16" s="4" customFormat="1" ht="59.4" customHeight="1" x14ac:dyDescent="0.3">
      <c r="A1" s="28" t="s">
        <v>35</v>
      </c>
      <c r="B1" s="12" t="s">
        <v>11</v>
      </c>
      <c r="C1" s="12" t="s">
        <v>12</v>
      </c>
      <c r="D1" s="24" t="s">
        <v>109</v>
      </c>
      <c r="E1" s="13" t="s">
        <v>19</v>
      </c>
      <c r="F1" s="12" t="s">
        <v>13</v>
      </c>
      <c r="G1" s="12" t="s">
        <v>14</v>
      </c>
      <c r="H1" s="12" t="s">
        <v>1</v>
      </c>
      <c r="I1" s="12" t="s">
        <v>4</v>
      </c>
      <c r="J1" s="12" t="s">
        <v>0</v>
      </c>
      <c r="K1" s="12" t="s">
        <v>2</v>
      </c>
      <c r="L1" s="12" t="s">
        <v>3</v>
      </c>
      <c r="M1" s="12" t="s">
        <v>5</v>
      </c>
      <c r="N1" s="12" t="s">
        <v>6</v>
      </c>
      <c r="O1" s="12" t="s">
        <v>7</v>
      </c>
      <c r="P1" s="199" t="s">
        <v>121</v>
      </c>
    </row>
    <row r="2" spans="1:16" hidden="1" x14ac:dyDescent="0.3">
      <c r="A2" s="29">
        <v>45550</v>
      </c>
      <c r="B2" s="31" t="s">
        <v>30</v>
      </c>
      <c r="C2" s="31">
        <v>3</v>
      </c>
      <c r="D2" s="33" t="s">
        <v>110</v>
      </c>
      <c r="E2" s="32" t="s">
        <v>20</v>
      </c>
      <c r="F2" s="34">
        <v>40</v>
      </c>
      <c r="G2" s="34">
        <v>25</v>
      </c>
      <c r="H2" s="34">
        <v>156</v>
      </c>
      <c r="I2" s="34">
        <v>80</v>
      </c>
      <c r="J2" s="34">
        <v>0</v>
      </c>
      <c r="K2" s="34">
        <v>300</v>
      </c>
      <c r="L2" s="34">
        <v>0</v>
      </c>
      <c r="M2" s="34">
        <v>0</v>
      </c>
      <c r="N2" s="34">
        <v>0</v>
      </c>
      <c r="O2" s="34">
        <v>0</v>
      </c>
      <c r="P2" s="34">
        <f>SUM(F2:O2)</f>
        <v>601</v>
      </c>
    </row>
    <row r="3" spans="1:16" hidden="1" x14ac:dyDescent="0.3">
      <c r="A3" s="29">
        <v>45550</v>
      </c>
      <c r="B3" s="31" t="s">
        <v>30</v>
      </c>
      <c r="C3" s="31">
        <v>3</v>
      </c>
      <c r="D3" s="33" t="s">
        <v>111</v>
      </c>
      <c r="E3" s="32" t="s">
        <v>21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f t="shared" ref="P3:P29" si="0">SUM(F3:O3)</f>
        <v>0</v>
      </c>
    </row>
    <row r="4" spans="1:16" hidden="1" x14ac:dyDescent="0.3">
      <c r="A4" s="29">
        <v>45550</v>
      </c>
      <c r="B4" s="31" t="s">
        <v>30</v>
      </c>
      <c r="C4" s="31">
        <v>3</v>
      </c>
      <c r="D4" s="33" t="s">
        <v>111</v>
      </c>
      <c r="E4" s="32" t="s">
        <v>22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f t="shared" si="0"/>
        <v>0</v>
      </c>
    </row>
    <row r="5" spans="1:16" hidden="1" x14ac:dyDescent="0.3">
      <c r="A5" s="29">
        <v>45550</v>
      </c>
      <c r="B5" s="31" t="s">
        <v>30</v>
      </c>
      <c r="C5" s="31">
        <v>3</v>
      </c>
      <c r="D5" s="33" t="s">
        <v>111</v>
      </c>
      <c r="E5" s="32" t="s">
        <v>24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f t="shared" si="0"/>
        <v>0</v>
      </c>
    </row>
    <row r="6" spans="1:16" hidden="1" x14ac:dyDescent="0.3">
      <c r="A6" s="29">
        <v>45550</v>
      </c>
      <c r="B6" s="31" t="s">
        <v>30</v>
      </c>
      <c r="C6" s="31">
        <v>3</v>
      </c>
      <c r="D6" s="33" t="s">
        <v>111</v>
      </c>
      <c r="E6" s="32" t="s">
        <v>25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f t="shared" si="0"/>
        <v>0</v>
      </c>
    </row>
    <row r="7" spans="1:16" hidden="1" x14ac:dyDescent="0.3">
      <c r="A7" s="29">
        <v>45550</v>
      </c>
      <c r="B7" s="31" t="s">
        <v>30</v>
      </c>
      <c r="C7" s="31">
        <v>3</v>
      </c>
      <c r="D7" s="33" t="s">
        <v>111</v>
      </c>
      <c r="E7" s="32" t="s">
        <v>26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f t="shared" si="0"/>
        <v>0</v>
      </c>
    </row>
    <row r="8" spans="1:16" hidden="1" x14ac:dyDescent="0.3">
      <c r="A8" s="29">
        <v>45550</v>
      </c>
      <c r="B8" s="31" t="s">
        <v>30</v>
      </c>
      <c r="C8" s="31">
        <v>3</v>
      </c>
      <c r="D8" s="33" t="s">
        <v>110</v>
      </c>
      <c r="E8" s="32" t="s">
        <v>27</v>
      </c>
      <c r="F8" s="34">
        <v>120</v>
      </c>
      <c r="G8" s="34">
        <v>0</v>
      </c>
      <c r="H8" s="34">
        <v>60</v>
      </c>
      <c r="I8" s="34">
        <v>0</v>
      </c>
      <c r="J8" s="34">
        <v>0</v>
      </c>
      <c r="K8" s="34">
        <v>0</v>
      </c>
      <c r="L8" s="34">
        <v>40</v>
      </c>
      <c r="M8" s="34">
        <v>0</v>
      </c>
      <c r="N8" s="34">
        <v>0</v>
      </c>
      <c r="O8" s="34">
        <v>0</v>
      </c>
      <c r="P8" s="34">
        <f t="shared" si="0"/>
        <v>220</v>
      </c>
    </row>
    <row r="9" spans="1:16" hidden="1" x14ac:dyDescent="0.3">
      <c r="A9" s="29">
        <v>45550</v>
      </c>
      <c r="B9" s="31" t="s">
        <v>30</v>
      </c>
      <c r="C9" s="31">
        <v>3</v>
      </c>
      <c r="D9" s="33" t="s">
        <v>111</v>
      </c>
      <c r="E9" s="35" t="s">
        <v>28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f>SUBTOTAL(9,P140)</f>
        <v>0</v>
      </c>
    </row>
    <row r="10" spans="1:16" hidden="1" x14ac:dyDescent="0.3">
      <c r="A10" s="29">
        <v>45550</v>
      </c>
      <c r="B10" s="31" t="s">
        <v>30</v>
      </c>
      <c r="C10" s="31">
        <v>3</v>
      </c>
      <c r="D10" s="33" t="s">
        <v>110</v>
      </c>
      <c r="E10" s="35" t="s">
        <v>29</v>
      </c>
      <c r="F10" s="34">
        <v>24</v>
      </c>
      <c r="G10" s="34">
        <v>48</v>
      </c>
      <c r="H10" s="34">
        <v>46</v>
      </c>
      <c r="I10" s="34">
        <v>0</v>
      </c>
      <c r="J10" s="34">
        <v>102</v>
      </c>
      <c r="K10" s="34">
        <v>90</v>
      </c>
      <c r="L10" s="34">
        <v>55</v>
      </c>
      <c r="M10" s="34">
        <v>0</v>
      </c>
      <c r="N10" s="34">
        <v>0</v>
      </c>
      <c r="O10" s="34">
        <v>0</v>
      </c>
      <c r="P10" s="34">
        <f t="shared" si="0"/>
        <v>365</v>
      </c>
    </row>
    <row r="11" spans="1:16" hidden="1" x14ac:dyDescent="0.3">
      <c r="A11" s="26">
        <v>45557</v>
      </c>
      <c r="B11" s="11" t="s">
        <v>30</v>
      </c>
      <c r="C11" s="11">
        <v>4</v>
      </c>
      <c r="D11" s="33" t="s">
        <v>110</v>
      </c>
      <c r="E11" s="6" t="s">
        <v>20</v>
      </c>
      <c r="F11" s="5">
        <v>85</v>
      </c>
      <c r="G11" s="5">
        <v>0</v>
      </c>
      <c r="H11" s="5">
        <v>155</v>
      </c>
      <c r="I11" s="5">
        <v>120</v>
      </c>
      <c r="J11" s="5">
        <v>0</v>
      </c>
      <c r="K11" s="5">
        <v>230</v>
      </c>
      <c r="L11" s="5">
        <v>0</v>
      </c>
      <c r="M11" s="5">
        <v>0</v>
      </c>
      <c r="N11" s="5">
        <v>0</v>
      </c>
      <c r="O11" s="5">
        <v>0</v>
      </c>
      <c r="P11" s="5">
        <f t="shared" si="0"/>
        <v>590</v>
      </c>
    </row>
    <row r="12" spans="1:16" hidden="1" x14ac:dyDescent="0.3">
      <c r="A12" s="26">
        <v>45557</v>
      </c>
      <c r="B12" s="11" t="s">
        <v>30</v>
      </c>
      <c r="C12" s="11">
        <v>4</v>
      </c>
      <c r="D12" s="33" t="s">
        <v>110</v>
      </c>
      <c r="E12" s="6" t="s">
        <v>21</v>
      </c>
      <c r="F12" s="5">
        <v>320</v>
      </c>
      <c r="G12" s="5">
        <v>320</v>
      </c>
      <c r="H12" s="5">
        <v>320</v>
      </c>
      <c r="I12" s="5">
        <v>320</v>
      </c>
      <c r="J12" s="5">
        <v>320</v>
      </c>
      <c r="K12" s="5">
        <v>320</v>
      </c>
      <c r="L12" s="5">
        <v>320</v>
      </c>
      <c r="M12" s="5">
        <v>0</v>
      </c>
      <c r="N12" s="5">
        <v>0</v>
      </c>
      <c r="O12" s="5">
        <v>0</v>
      </c>
      <c r="P12" s="5">
        <f t="shared" si="0"/>
        <v>2240</v>
      </c>
    </row>
    <row r="13" spans="1:16" hidden="1" x14ac:dyDescent="0.3">
      <c r="A13" s="26">
        <v>45557</v>
      </c>
      <c r="B13" s="11" t="s">
        <v>30</v>
      </c>
      <c r="C13" s="11">
        <v>4</v>
      </c>
      <c r="D13" s="33" t="s">
        <v>110</v>
      </c>
      <c r="E13" s="6" t="s">
        <v>22</v>
      </c>
      <c r="F13" s="5">
        <v>248</v>
      </c>
      <c r="G13" s="5">
        <v>73</v>
      </c>
      <c r="H13" s="5">
        <v>149</v>
      </c>
      <c r="I13" s="5">
        <v>287</v>
      </c>
      <c r="J13" s="5">
        <v>64</v>
      </c>
      <c r="K13" s="5">
        <v>372</v>
      </c>
      <c r="L13" s="5">
        <v>289</v>
      </c>
      <c r="M13" s="5">
        <v>0</v>
      </c>
      <c r="N13" s="5">
        <v>0</v>
      </c>
      <c r="O13" s="5">
        <v>0</v>
      </c>
      <c r="P13" s="5">
        <f t="shared" si="0"/>
        <v>1482</v>
      </c>
    </row>
    <row r="14" spans="1:16" hidden="1" x14ac:dyDescent="0.3">
      <c r="A14" s="26">
        <v>45557</v>
      </c>
      <c r="B14" s="11" t="s">
        <v>30</v>
      </c>
      <c r="C14" s="11">
        <v>4</v>
      </c>
      <c r="D14" s="33" t="s">
        <v>110</v>
      </c>
      <c r="E14" s="6" t="s">
        <v>24</v>
      </c>
      <c r="F14" s="5">
        <v>204</v>
      </c>
      <c r="G14" s="5">
        <v>26</v>
      </c>
      <c r="H14" s="5">
        <v>254</v>
      </c>
      <c r="I14" s="5">
        <v>193</v>
      </c>
      <c r="J14" s="9">
        <v>217</v>
      </c>
      <c r="K14" s="5">
        <v>205</v>
      </c>
      <c r="L14" s="5">
        <v>129</v>
      </c>
      <c r="M14" s="5">
        <v>0</v>
      </c>
      <c r="N14" s="5">
        <v>0</v>
      </c>
      <c r="O14" s="5">
        <v>0</v>
      </c>
      <c r="P14" s="5">
        <f t="shared" si="0"/>
        <v>1228</v>
      </c>
    </row>
    <row r="15" spans="1:16" hidden="1" x14ac:dyDescent="0.3">
      <c r="A15" s="26">
        <v>45557</v>
      </c>
      <c r="B15" s="11" t="s">
        <v>30</v>
      </c>
      <c r="C15" s="11">
        <v>4</v>
      </c>
      <c r="D15" s="33" t="s">
        <v>111</v>
      </c>
      <c r="E15" s="6" t="s">
        <v>25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f t="shared" si="0"/>
        <v>0</v>
      </c>
    </row>
    <row r="16" spans="1:16" hidden="1" x14ac:dyDescent="0.3">
      <c r="A16" s="26">
        <v>45557</v>
      </c>
      <c r="B16" s="11" t="s">
        <v>30</v>
      </c>
      <c r="C16" s="11">
        <v>4</v>
      </c>
      <c r="D16" s="33" t="s">
        <v>110</v>
      </c>
      <c r="E16" s="6" t="s">
        <v>26</v>
      </c>
      <c r="F16" s="5">
        <v>296</v>
      </c>
      <c r="G16" s="5">
        <v>0</v>
      </c>
      <c r="H16" s="5">
        <v>259</v>
      </c>
      <c r="I16" s="5">
        <v>284</v>
      </c>
      <c r="J16" s="5">
        <v>334</v>
      </c>
      <c r="K16" s="5">
        <v>265</v>
      </c>
      <c r="L16" s="5">
        <v>226</v>
      </c>
      <c r="M16" s="5">
        <v>0</v>
      </c>
      <c r="N16" s="5">
        <v>0</v>
      </c>
      <c r="O16" s="5">
        <v>0</v>
      </c>
      <c r="P16" s="5">
        <f t="shared" si="0"/>
        <v>1664</v>
      </c>
    </row>
    <row r="17" spans="1:16" hidden="1" x14ac:dyDescent="0.3">
      <c r="A17" s="26">
        <v>45557</v>
      </c>
      <c r="B17" s="11" t="s">
        <v>30</v>
      </c>
      <c r="C17" s="11">
        <v>4</v>
      </c>
      <c r="D17" s="33" t="s">
        <v>111</v>
      </c>
      <c r="E17" s="6" t="s">
        <v>27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f t="shared" si="0"/>
        <v>0</v>
      </c>
    </row>
    <row r="18" spans="1:16" hidden="1" x14ac:dyDescent="0.3">
      <c r="A18" s="26">
        <v>45557</v>
      </c>
      <c r="B18" s="11" t="s">
        <v>30</v>
      </c>
      <c r="C18" s="11">
        <v>4</v>
      </c>
      <c r="D18" s="33" t="s">
        <v>111</v>
      </c>
      <c r="E18" s="7" t="s">
        <v>28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f t="shared" si="0"/>
        <v>0</v>
      </c>
    </row>
    <row r="19" spans="1:16" hidden="1" x14ac:dyDescent="0.3">
      <c r="A19" s="26">
        <v>45557</v>
      </c>
      <c r="B19" s="11" t="s">
        <v>30</v>
      </c>
      <c r="C19" s="11">
        <v>4</v>
      </c>
      <c r="D19" s="33" t="s">
        <v>111</v>
      </c>
      <c r="E19" s="7" t="s">
        <v>29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0</v>
      </c>
    </row>
    <row r="20" spans="1:16" ht="15.6" hidden="1" customHeight="1" x14ac:dyDescent="0.3">
      <c r="A20" s="27">
        <v>45566</v>
      </c>
      <c r="B20" s="16" t="s">
        <v>31</v>
      </c>
      <c r="C20" s="17">
        <v>1</v>
      </c>
      <c r="D20" s="23" t="s">
        <v>110</v>
      </c>
      <c r="E20" s="18" t="s">
        <v>20</v>
      </c>
      <c r="F20" s="20">
        <v>213</v>
      </c>
      <c r="G20" s="21">
        <v>30</v>
      </c>
      <c r="H20" s="21">
        <v>0</v>
      </c>
      <c r="I20" s="21">
        <v>40</v>
      </c>
      <c r="J20" s="21">
        <v>192</v>
      </c>
      <c r="K20" s="21">
        <v>281</v>
      </c>
      <c r="L20" s="21">
        <v>20</v>
      </c>
      <c r="M20" s="21">
        <v>0</v>
      </c>
      <c r="N20" s="21">
        <v>0</v>
      </c>
      <c r="O20" s="21">
        <v>0</v>
      </c>
      <c r="P20" s="20">
        <f t="shared" si="0"/>
        <v>776</v>
      </c>
    </row>
    <row r="21" spans="1:16" ht="15.6" hidden="1" customHeight="1" x14ac:dyDescent="0.3">
      <c r="A21" s="27">
        <v>45566</v>
      </c>
      <c r="B21" s="16" t="s">
        <v>31</v>
      </c>
      <c r="C21" s="17">
        <v>1</v>
      </c>
      <c r="D21" s="23" t="s">
        <v>110</v>
      </c>
      <c r="E21" s="18" t="s">
        <v>21</v>
      </c>
      <c r="F21" s="20">
        <v>375</v>
      </c>
      <c r="G21" s="21">
        <v>100</v>
      </c>
      <c r="H21" s="21">
        <v>220</v>
      </c>
      <c r="I21" s="21">
        <v>220</v>
      </c>
      <c r="J21" s="21">
        <v>250</v>
      </c>
      <c r="K21" s="21">
        <v>200</v>
      </c>
      <c r="L21" s="21">
        <v>195</v>
      </c>
      <c r="M21" s="21">
        <v>0</v>
      </c>
      <c r="N21" s="21">
        <v>0</v>
      </c>
      <c r="O21" s="21">
        <v>0</v>
      </c>
      <c r="P21" s="20">
        <f t="shared" si="0"/>
        <v>1560</v>
      </c>
    </row>
    <row r="22" spans="1:16" ht="15.6" hidden="1" customHeight="1" x14ac:dyDescent="0.3">
      <c r="A22" s="27">
        <v>45566</v>
      </c>
      <c r="B22" s="16" t="s">
        <v>31</v>
      </c>
      <c r="C22" s="17">
        <v>1</v>
      </c>
      <c r="D22" s="33" t="s">
        <v>111</v>
      </c>
      <c r="E22" s="18" t="s">
        <v>22</v>
      </c>
      <c r="F22" s="20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0">
        <f t="shared" si="0"/>
        <v>0</v>
      </c>
    </row>
    <row r="23" spans="1:16" ht="15.6" hidden="1" customHeight="1" x14ac:dyDescent="0.3">
      <c r="A23" s="27">
        <v>45566</v>
      </c>
      <c r="B23" s="16" t="s">
        <v>31</v>
      </c>
      <c r="C23" s="17">
        <v>1</v>
      </c>
      <c r="D23" s="33" t="s">
        <v>111</v>
      </c>
      <c r="E23" s="18" t="s">
        <v>23</v>
      </c>
      <c r="F23" s="20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0">
        <f t="shared" si="0"/>
        <v>0</v>
      </c>
    </row>
    <row r="24" spans="1:16" ht="15.6" hidden="1" customHeight="1" x14ac:dyDescent="0.3">
      <c r="A24" s="27">
        <v>45566</v>
      </c>
      <c r="B24" s="16" t="s">
        <v>31</v>
      </c>
      <c r="C24" s="17">
        <v>1</v>
      </c>
      <c r="D24" s="23" t="s">
        <v>110</v>
      </c>
      <c r="E24" s="18" t="s">
        <v>24</v>
      </c>
      <c r="F24" s="20">
        <v>210</v>
      </c>
      <c r="G24" s="21">
        <v>76</v>
      </c>
      <c r="H24" s="21">
        <v>141</v>
      </c>
      <c r="I24" s="21">
        <v>177</v>
      </c>
      <c r="J24" s="21">
        <v>206</v>
      </c>
      <c r="K24" s="21">
        <v>165</v>
      </c>
      <c r="L24" s="21">
        <v>139</v>
      </c>
      <c r="M24" s="21">
        <v>0</v>
      </c>
      <c r="N24" s="21">
        <v>0</v>
      </c>
      <c r="O24" s="21">
        <v>0</v>
      </c>
      <c r="P24" s="20">
        <f t="shared" si="0"/>
        <v>1114</v>
      </c>
    </row>
    <row r="25" spans="1:16" ht="15.6" hidden="1" customHeight="1" x14ac:dyDescent="0.3">
      <c r="A25" s="27">
        <v>45566</v>
      </c>
      <c r="B25" s="16" t="s">
        <v>31</v>
      </c>
      <c r="C25" s="17">
        <v>1</v>
      </c>
      <c r="D25" s="23" t="s">
        <v>110</v>
      </c>
      <c r="E25" s="18" t="s">
        <v>25</v>
      </c>
      <c r="F25" s="20">
        <v>8</v>
      </c>
      <c r="G25" s="20">
        <v>0</v>
      </c>
      <c r="H25" s="20">
        <v>23</v>
      </c>
      <c r="I25" s="20">
        <v>0</v>
      </c>
      <c r="J25" s="20">
        <v>83</v>
      </c>
      <c r="K25" s="20">
        <v>170</v>
      </c>
      <c r="L25" s="20">
        <v>13</v>
      </c>
      <c r="M25" s="20">
        <v>0</v>
      </c>
      <c r="N25" s="20">
        <v>0</v>
      </c>
      <c r="O25" s="20">
        <v>0</v>
      </c>
      <c r="P25" s="20">
        <f t="shared" si="0"/>
        <v>297</v>
      </c>
    </row>
    <row r="26" spans="1:16" ht="15.6" hidden="1" customHeight="1" x14ac:dyDescent="0.3">
      <c r="A26" s="27">
        <v>45566</v>
      </c>
      <c r="B26" s="16" t="s">
        <v>31</v>
      </c>
      <c r="C26" s="17">
        <v>1</v>
      </c>
      <c r="D26" s="20" t="s">
        <v>110</v>
      </c>
      <c r="E26" s="18" t="s">
        <v>26</v>
      </c>
      <c r="F26" s="20">
        <v>205</v>
      </c>
      <c r="G26" s="20">
        <v>141</v>
      </c>
      <c r="H26" s="20">
        <v>156</v>
      </c>
      <c r="I26" s="20">
        <v>291</v>
      </c>
      <c r="J26" s="20">
        <v>235</v>
      </c>
      <c r="K26" s="20">
        <v>211</v>
      </c>
      <c r="L26" s="20">
        <v>157</v>
      </c>
      <c r="M26" s="20">
        <v>0</v>
      </c>
      <c r="N26" s="20">
        <v>0</v>
      </c>
      <c r="O26" s="20">
        <v>0</v>
      </c>
      <c r="P26" s="20">
        <f t="shared" si="0"/>
        <v>1396</v>
      </c>
    </row>
    <row r="27" spans="1:16" ht="15.6" hidden="1" customHeight="1" x14ac:dyDescent="0.3">
      <c r="A27" s="27">
        <v>45566</v>
      </c>
      <c r="B27" s="16" t="s">
        <v>31</v>
      </c>
      <c r="C27" s="17">
        <v>1</v>
      </c>
      <c r="D27" s="33" t="s">
        <v>111</v>
      </c>
      <c r="E27" s="18" t="s">
        <v>27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f t="shared" si="0"/>
        <v>0</v>
      </c>
    </row>
    <row r="28" spans="1:16" ht="15.6" hidden="1" customHeight="1" x14ac:dyDescent="0.3">
      <c r="A28" s="27">
        <v>45566</v>
      </c>
      <c r="B28" s="16" t="s">
        <v>31</v>
      </c>
      <c r="C28" s="17">
        <v>1</v>
      </c>
      <c r="D28" s="23" t="s">
        <v>110</v>
      </c>
      <c r="E28" s="22" t="s">
        <v>28</v>
      </c>
      <c r="F28" s="20">
        <v>145</v>
      </c>
      <c r="G28" s="20">
        <v>0</v>
      </c>
      <c r="H28" s="20">
        <v>104</v>
      </c>
      <c r="I28" s="20">
        <v>232</v>
      </c>
      <c r="J28" s="20">
        <v>107</v>
      </c>
      <c r="K28" s="20">
        <v>124</v>
      </c>
      <c r="L28" s="20">
        <v>76</v>
      </c>
      <c r="M28" s="20">
        <v>0</v>
      </c>
      <c r="N28" s="20">
        <v>0</v>
      </c>
      <c r="O28" s="20">
        <v>0</v>
      </c>
      <c r="P28" s="20">
        <f t="shared" si="0"/>
        <v>788</v>
      </c>
    </row>
    <row r="29" spans="1:16" ht="15.6" hidden="1" customHeight="1" x14ac:dyDescent="0.3">
      <c r="A29" s="27">
        <v>45566</v>
      </c>
      <c r="B29" s="16" t="s">
        <v>31</v>
      </c>
      <c r="C29" s="17">
        <v>1</v>
      </c>
      <c r="D29" s="23" t="s">
        <v>110</v>
      </c>
      <c r="E29" s="22" t="s">
        <v>29</v>
      </c>
      <c r="F29" s="20">
        <v>67</v>
      </c>
      <c r="G29" s="20">
        <v>78</v>
      </c>
      <c r="H29" s="20">
        <v>79</v>
      </c>
      <c r="I29" s="20">
        <v>25</v>
      </c>
      <c r="J29" s="20">
        <v>97</v>
      </c>
      <c r="K29" s="20">
        <v>68</v>
      </c>
      <c r="L29" s="20">
        <v>127</v>
      </c>
      <c r="M29" s="20">
        <v>0</v>
      </c>
      <c r="N29" s="20">
        <v>0</v>
      </c>
      <c r="O29" s="20">
        <v>0</v>
      </c>
      <c r="P29" s="20">
        <f t="shared" si="0"/>
        <v>541</v>
      </c>
    </row>
    <row r="30" spans="1:16" ht="15.6" hidden="1" customHeight="1" x14ac:dyDescent="0.3">
      <c r="A30" s="29">
        <v>45573</v>
      </c>
      <c r="B30" s="30" t="s">
        <v>31</v>
      </c>
      <c r="C30" s="31">
        <v>2</v>
      </c>
      <c r="D30" s="33" t="s">
        <v>110</v>
      </c>
      <c r="E30" s="32" t="s">
        <v>20</v>
      </c>
      <c r="F30" s="34">
        <v>179</v>
      </c>
      <c r="G30" s="34">
        <v>0</v>
      </c>
      <c r="H30" s="34">
        <v>0</v>
      </c>
      <c r="I30" s="34">
        <v>50</v>
      </c>
      <c r="J30" s="34">
        <v>100</v>
      </c>
      <c r="K30" s="34">
        <v>0</v>
      </c>
      <c r="L30" s="34">
        <v>130</v>
      </c>
      <c r="M30" s="34">
        <v>0</v>
      </c>
      <c r="N30" s="34">
        <v>0</v>
      </c>
      <c r="O30" s="34">
        <v>0</v>
      </c>
      <c r="P30" s="34">
        <f t="shared" ref="P30:P66" si="1">SUM(F30:O30)</f>
        <v>459</v>
      </c>
    </row>
    <row r="31" spans="1:16" ht="15.6" hidden="1" customHeight="1" x14ac:dyDescent="0.3">
      <c r="A31" s="29">
        <v>45573</v>
      </c>
      <c r="B31" s="30" t="s">
        <v>31</v>
      </c>
      <c r="C31" s="31">
        <v>2</v>
      </c>
      <c r="D31" s="33" t="s">
        <v>110</v>
      </c>
      <c r="E31" s="32" t="s">
        <v>21</v>
      </c>
      <c r="F31" s="34">
        <v>180</v>
      </c>
      <c r="G31" s="34">
        <v>80</v>
      </c>
      <c r="H31" s="34">
        <v>0</v>
      </c>
      <c r="I31" s="34">
        <v>170</v>
      </c>
      <c r="J31" s="34">
        <v>250</v>
      </c>
      <c r="K31" s="34">
        <v>0</v>
      </c>
      <c r="L31" s="34">
        <v>20</v>
      </c>
      <c r="M31" s="34">
        <v>0</v>
      </c>
      <c r="N31" s="34">
        <v>0</v>
      </c>
      <c r="O31" s="34">
        <v>0</v>
      </c>
      <c r="P31" s="34">
        <f t="shared" si="1"/>
        <v>700</v>
      </c>
    </row>
    <row r="32" spans="1:16" ht="15.6" hidden="1" customHeight="1" x14ac:dyDescent="0.3">
      <c r="A32" s="29">
        <v>45573</v>
      </c>
      <c r="B32" s="30" t="s">
        <v>31</v>
      </c>
      <c r="C32" s="31">
        <v>2</v>
      </c>
      <c r="D32" s="33" t="s">
        <v>110</v>
      </c>
      <c r="E32" s="32" t="s">
        <v>22</v>
      </c>
      <c r="F32" s="34">
        <v>190</v>
      </c>
      <c r="G32" s="34">
        <v>190</v>
      </c>
      <c r="H32" s="34">
        <v>190</v>
      </c>
      <c r="I32" s="34">
        <v>190</v>
      </c>
      <c r="J32" s="34">
        <v>190</v>
      </c>
      <c r="K32" s="34">
        <v>190</v>
      </c>
      <c r="L32" s="34">
        <v>190</v>
      </c>
      <c r="M32" s="34">
        <v>0</v>
      </c>
      <c r="N32" s="34">
        <v>0</v>
      </c>
      <c r="O32" s="34">
        <v>0</v>
      </c>
      <c r="P32" s="34">
        <f t="shared" si="1"/>
        <v>1330</v>
      </c>
    </row>
    <row r="33" spans="1:16" ht="15.6" hidden="1" customHeight="1" x14ac:dyDescent="0.3">
      <c r="A33" s="29">
        <v>45573</v>
      </c>
      <c r="B33" s="30" t="s">
        <v>31</v>
      </c>
      <c r="C33" s="31">
        <v>2</v>
      </c>
      <c r="D33" s="33" t="s">
        <v>111</v>
      </c>
      <c r="E33" s="32" t="s">
        <v>23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f t="shared" si="1"/>
        <v>0</v>
      </c>
    </row>
    <row r="34" spans="1:16" ht="15.6" hidden="1" customHeight="1" x14ac:dyDescent="0.3">
      <c r="A34" s="29">
        <v>45573</v>
      </c>
      <c r="B34" s="30" t="s">
        <v>31</v>
      </c>
      <c r="C34" s="31">
        <v>2</v>
      </c>
      <c r="D34" s="33" t="s">
        <v>110</v>
      </c>
      <c r="E34" s="32" t="s">
        <v>24</v>
      </c>
      <c r="F34" s="34">
        <v>206</v>
      </c>
      <c r="G34" s="34">
        <v>90</v>
      </c>
      <c r="H34" s="34">
        <v>87</v>
      </c>
      <c r="I34" s="34">
        <v>188</v>
      </c>
      <c r="J34" s="34">
        <v>219</v>
      </c>
      <c r="K34" s="34">
        <v>117</v>
      </c>
      <c r="L34" s="34">
        <v>98</v>
      </c>
      <c r="M34" s="34">
        <v>0</v>
      </c>
      <c r="N34" s="34">
        <v>0</v>
      </c>
      <c r="O34" s="34">
        <v>0</v>
      </c>
      <c r="P34" s="34">
        <f t="shared" si="1"/>
        <v>1005</v>
      </c>
    </row>
    <row r="35" spans="1:16" ht="15.6" hidden="1" customHeight="1" x14ac:dyDescent="0.3">
      <c r="A35" s="29">
        <v>45573</v>
      </c>
      <c r="B35" s="30" t="s">
        <v>31</v>
      </c>
      <c r="C35" s="31">
        <v>2</v>
      </c>
      <c r="D35" s="33" t="s">
        <v>111</v>
      </c>
      <c r="E35" s="32" t="s">
        <v>25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f t="shared" si="1"/>
        <v>0</v>
      </c>
    </row>
    <row r="36" spans="1:16" ht="15.6" hidden="1" customHeight="1" x14ac:dyDescent="0.3">
      <c r="A36" s="29">
        <v>45573</v>
      </c>
      <c r="B36" s="30" t="s">
        <v>31</v>
      </c>
      <c r="C36" s="31">
        <v>2</v>
      </c>
      <c r="D36" s="33" t="s">
        <v>110</v>
      </c>
      <c r="E36" s="32" t="s">
        <v>26</v>
      </c>
      <c r="F36" s="34">
        <v>225</v>
      </c>
      <c r="G36" s="34">
        <v>106</v>
      </c>
      <c r="H36" s="34">
        <v>108</v>
      </c>
      <c r="I36" s="34">
        <v>268</v>
      </c>
      <c r="J36" s="34">
        <v>200</v>
      </c>
      <c r="K36" s="34">
        <v>115</v>
      </c>
      <c r="L36" s="34">
        <v>144</v>
      </c>
      <c r="M36" s="34">
        <v>0</v>
      </c>
      <c r="N36" s="34">
        <v>0</v>
      </c>
      <c r="O36" s="34">
        <v>0</v>
      </c>
      <c r="P36" s="34">
        <f t="shared" si="1"/>
        <v>1166</v>
      </c>
    </row>
    <row r="37" spans="1:16" ht="15.6" hidden="1" customHeight="1" x14ac:dyDescent="0.3">
      <c r="A37" s="29">
        <v>45573</v>
      </c>
      <c r="B37" s="30" t="s">
        <v>31</v>
      </c>
      <c r="C37" s="31">
        <v>2</v>
      </c>
      <c r="D37" s="33" t="s">
        <v>110</v>
      </c>
      <c r="E37" s="32" t="s">
        <v>27</v>
      </c>
      <c r="F37" s="34">
        <v>380</v>
      </c>
      <c r="G37" s="34">
        <v>100</v>
      </c>
      <c r="H37" s="34">
        <v>270</v>
      </c>
      <c r="I37" s="34">
        <v>0</v>
      </c>
      <c r="J37" s="34">
        <v>20</v>
      </c>
      <c r="K37" s="34">
        <v>120</v>
      </c>
      <c r="L37" s="34">
        <v>184</v>
      </c>
      <c r="M37" s="34">
        <v>0</v>
      </c>
      <c r="N37" s="34">
        <v>0</v>
      </c>
      <c r="O37" s="34">
        <v>0</v>
      </c>
      <c r="P37" s="34">
        <f t="shared" si="1"/>
        <v>1074</v>
      </c>
    </row>
    <row r="38" spans="1:16" ht="15.6" hidden="1" customHeight="1" x14ac:dyDescent="0.3">
      <c r="A38" s="29">
        <v>45573</v>
      </c>
      <c r="B38" s="30" t="s">
        <v>31</v>
      </c>
      <c r="C38" s="31">
        <v>2</v>
      </c>
      <c r="D38" s="33" t="s">
        <v>110</v>
      </c>
      <c r="E38" s="35" t="s">
        <v>28</v>
      </c>
      <c r="F38" s="34">
        <v>202</v>
      </c>
      <c r="G38" s="34">
        <v>0</v>
      </c>
      <c r="H38" s="34">
        <v>149</v>
      </c>
      <c r="I38" s="34">
        <v>261</v>
      </c>
      <c r="J38" s="34">
        <v>177</v>
      </c>
      <c r="K38" s="34">
        <v>157</v>
      </c>
      <c r="L38" s="34">
        <v>114</v>
      </c>
      <c r="M38" s="34">
        <v>0</v>
      </c>
      <c r="N38" s="34">
        <v>0</v>
      </c>
      <c r="O38" s="34">
        <v>0</v>
      </c>
      <c r="P38" s="34">
        <f t="shared" si="1"/>
        <v>1060</v>
      </c>
    </row>
    <row r="39" spans="1:16" ht="15.6" hidden="1" customHeight="1" x14ac:dyDescent="0.3">
      <c r="A39" s="29">
        <v>45573</v>
      </c>
      <c r="B39" s="30" t="s">
        <v>31</v>
      </c>
      <c r="C39" s="31">
        <v>2</v>
      </c>
      <c r="D39" s="33" t="s">
        <v>110</v>
      </c>
      <c r="E39" s="35" t="s">
        <v>29</v>
      </c>
      <c r="F39" s="34">
        <v>82</v>
      </c>
      <c r="G39" s="34">
        <v>35</v>
      </c>
      <c r="H39" s="34">
        <v>0</v>
      </c>
      <c r="I39" s="34">
        <v>47</v>
      </c>
      <c r="J39" s="34">
        <v>0</v>
      </c>
      <c r="K39" s="34">
        <v>75</v>
      </c>
      <c r="L39" s="34">
        <v>52</v>
      </c>
      <c r="M39" s="34">
        <v>0</v>
      </c>
      <c r="N39" s="34">
        <v>0</v>
      </c>
      <c r="O39" s="34">
        <v>0</v>
      </c>
      <c r="P39" s="34">
        <f t="shared" si="1"/>
        <v>291</v>
      </c>
    </row>
    <row r="40" spans="1:16" ht="15.6" hidden="1" customHeight="1" x14ac:dyDescent="0.3">
      <c r="A40" s="133">
        <v>45580</v>
      </c>
      <c r="B40" s="134" t="s">
        <v>31</v>
      </c>
      <c r="C40" s="135">
        <v>3</v>
      </c>
      <c r="D40" s="136" t="s">
        <v>110</v>
      </c>
      <c r="E40" s="137" t="s">
        <v>20</v>
      </c>
      <c r="F40" s="130">
        <v>190</v>
      </c>
      <c r="G40" s="130">
        <v>0</v>
      </c>
      <c r="H40" s="130">
        <v>50</v>
      </c>
      <c r="I40" s="130">
        <v>110</v>
      </c>
      <c r="J40" s="130">
        <v>0</v>
      </c>
      <c r="K40" s="130">
        <v>140</v>
      </c>
      <c r="L40" s="130">
        <v>148</v>
      </c>
      <c r="M40" s="130">
        <v>0</v>
      </c>
      <c r="N40" s="130">
        <v>0</v>
      </c>
      <c r="O40" s="130">
        <v>0</v>
      </c>
      <c r="P40" s="130">
        <f>SUM(D40:O40)</f>
        <v>638</v>
      </c>
    </row>
    <row r="41" spans="1:16" ht="15.6" hidden="1" customHeight="1" x14ac:dyDescent="0.3">
      <c r="A41" s="133">
        <v>45580</v>
      </c>
      <c r="B41" s="134" t="s">
        <v>31</v>
      </c>
      <c r="C41" s="135">
        <v>3</v>
      </c>
      <c r="D41" s="136" t="s">
        <v>110</v>
      </c>
      <c r="E41" s="137" t="s">
        <v>21</v>
      </c>
      <c r="F41" s="130">
        <v>40</v>
      </c>
      <c r="G41" s="130">
        <v>30</v>
      </c>
      <c r="H41" s="130">
        <v>0</v>
      </c>
      <c r="I41" s="130">
        <v>130</v>
      </c>
      <c r="J41" s="130">
        <v>60</v>
      </c>
      <c r="K41" s="130">
        <v>0</v>
      </c>
      <c r="L41" s="130">
        <v>0</v>
      </c>
      <c r="M41" s="130">
        <v>0</v>
      </c>
      <c r="N41" s="130">
        <v>0</v>
      </c>
      <c r="O41" s="130">
        <v>0</v>
      </c>
      <c r="P41" s="130">
        <f t="shared" si="1"/>
        <v>260</v>
      </c>
    </row>
    <row r="42" spans="1:16" ht="15.6" hidden="1" customHeight="1" x14ac:dyDescent="0.3">
      <c r="A42" s="133">
        <v>45580</v>
      </c>
      <c r="B42" s="134" t="s">
        <v>31</v>
      </c>
      <c r="C42" s="135">
        <v>3</v>
      </c>
      <c r="D42" s="33" t="s">
        <v>111</v>
      </c>
      <c r="E42" s="137" t="s">
        <v>22</v>
      </c>
      <c r="F42" s="130">
        <v>0</v>
      </c>
      <c r="G42" s="130">
        <v>0</v>
      </c>
      <c r="H42" s="130">
        <v>0</v>
      </c>
      <c r="I42" s="130">
        <v>0</v>
      </c>
      <c r="J42" s="130">
        <v>0</v>
      </c>
      <c r="K42" s="130">
        <v>0</v>
      </c>
      <c r="L42" s="130">
        <v>0</v>
      </c>
      <c r="M42" s="130">
        <v>0</v>
      </c>
      <c r="N42" s="130">
        <v>0</v>
      </c>
      <c r="O42" s="130">
        <v>0</v>
      </c>
      <c r="P42" s="130">
        <f t="shared" si="1"/>
        <v>0</v>
      </c>
    </row>
    <row r="43" spans="1:16" ht="15.6" hidden="1" customHeight="1" x14ac:dyDescent="0.3">
      <c r="A43" s="133">
        <v>45580</v>
      </c>
      <c r="B43" s="134" t="s">
        <v>31</v>
      </c>
      <c r="C43" s="135">
        <v>3</v>
      </c>
      <c r="D43" s="136" t="s">
        <v>110</v>
      </c>
      <c r="E43" s="137" t="s">
        <v>23</v>
      </c>
      <c r="F43" s="130">
        <v>434</v>
      </c>
      <c r="G43" s="130">
        <v>66</v>
      </c>
      <c r="H43" s="130">
        <v>0</v>
      </c>
      <c r="I43" s="130">
        <v>52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f t="shared" si="1"/>
        <v>552</v>
      </c>
    </row>
    <row r="44" spans="1:16" ht="14.4" hidden="1" customHeight="1" x14ac:dyDescent="0.3">
      <c r="A44" s="133">
        <v>45580</v>
      </c>
      <c r="B44" s="134" t="s">
        <v>31</v>
      </c>
      <c r="C44" s="135">
        <v>3</v>
      </c>
      <c r="D44" s="136" t="s">
        <v>110</v>
      </c>
      <c r="E44" s="137" t="s">
        <v>24</v>
      </c>
      <c r="F44" s="130">
        <v>194</v>
      </c>
      <c r="G44" s="130">
        <v>54</v>
      </c>
      <c r="H44" s="130">
        <v>124</v>
      </c>
      <c r="I44" s="130">
        <v>151</v>
      </c>
      <c r="J44" s="130">
        <v>98</v>
      </c>
      <c r="K44" s="130">
        <v>89</v>
      </c>
      <c r="L44" s="130">
        <v>90</v>
      </c>
      <c r="M44" s="130">
        <v>0</v>
      </c>
      <c r="N44" s="130">
        <v>0</v>
      </c>
      <c r="O44" s="130">
        <v>0</v>
      </c>
      <c r="P44" s="130">
        <f t="shared" si="1"/>
        <v>800</v>
      </c>
    </row>
    <row r="45" spans="1:16" ht="14.4" hidden="1" customHeight="1" x14ac:dyDescent="0.3">
      <c r="A45" s="133">
        <v>45580</v>
      </c>
      <c r="B45" s="134" t="s">
        <v>31</v>
      </c>
      <c r="C45" s="135">
        <v>3</v>
      </c>
      <c r="D45" s="33" t="s">
        <v>111</v>
      </c>
      <c r="E45" s="137" t="s">
        <v>25</v>
      </c>
      <c r="F45" s="130">
        <v>0</v>
      </c>
      <c r="G45" s="130">
        <v>0</v>
      </c>
      <c r="H45" s="130">
        <v>0</v>
      </c>
      <c r="I45" s="130">
        <v>0</v>
      </c>
      <c r="J45" s="130">
        <v>0</v>
      </c>
      <c r="K45" s="130">
        <v>0</v>
      </c>
      <c r="L45" s="130">
        <v>0</v>
      </c>
      <c r="M45" s="130">
        <v>0</v>
      </c>
      <c r="N45" s="130">
        <v>0</v>
      </c>
      <c r="O45" s="130">
        <v>0</v>
      </c>
      <c r="P45" s="130">
        <f t="shared" si="1"/>
        <v>0</v>
      </c>
    </row>
    <row r="46" spans="1:16" ht="14.4" hidden="1" customHeight="1" x14ac:dyDescent="0.3">
      <c r="A46" s="133">
        <v>45580</v>
      </c>
      <c r="B46" s="134" t="s">
        <v>31</v>
      </c>
      <c r="C46" s="135">
        <v>3</v>
      </c>
      <c r="D46" s="136" t="s">
        <v>110</v>
      </c>
      <c r="E46" s="137" t="s">
        <v>26</v>
      </c>
      <c r="F46" s="130">
        <v>258</v>
      </c>
      <c r="G46" s="130">
        <v>47</v>
      </c>
      <c r="H46" s="130">
        <v>146</v>
      </c>
      <c r="I46" s="130">
        <v>275</v>
      </c>
      <c r="J46" s="130">
        <v>116</v>
      </c>
      <c r="K46" s="130">
        <v>101</v>
      </c>
      <c r="L46" s="130">
        <v>97</v>
      </c>
      <c r="M46" s="130">
        <v>0</v>
      </c>
      <c r="N46" s="130">
        <v>0</v>
      </c>
      <c r="O46" s="130">
        <v>0</v>
      </c>
      <c r="P46" s="130">
        <f t="shared" si="1"/>
        <v>1040</v>
      </c>
    </row>
    <row r="47" spans="1:16" ht="14.4" hidden="1" customHeight="1" x14ac:dyDescent="0.3">
      <c r="A47" s="133">
        <v>45580</v>
      </c>
      <c r="B47" s="134" t="s">
        <v>31</v>
      </c>
      <c r="C47" s="135">
        <v>3</v>
      </c>
      <c r="D47" s="136" t="s">
        <v>110</v>
      </c>
      <c r="E47" s="137" t="s">
        <v>27</v>
      </c>
      <c r="F47" s="130">
        <v>480</v>
      </c>
      <c r="G47" s="130">
        <v>100</v>
      </c>
      <c r="H47" s="130">
        <v>270</v>
      </c>
      <c r="I47" s="130">
        <v>0</v>
      </c>
      <c r="J47" s="130">
        <v>20</v>
      </c>
      <c r="K47" s="130">
        <v>120</v>
      </c>
      <c r="L47" s="130">
        <v>184</v>
      </c>
      <c r="M47" s="130">
        <v>0</v>
      </c>
      <c r="N47" s="130">
        <v>0</v>
      </c>
      <c r="O47" s="130">
        <v>0</v>
      </c>
      <c r="P47" s="130">
        <f t="shared" si="1"/>
        <v>1174</v>
      </c>
    </row>
    <row r="48" spans="1:16" ht="14.4" hidden="1" customHeight="1" x14ac:dyDescent="0.3">
      <c r="A48" s="133">
        <v>45580</v>
      </c>
      <c r="B48" s="134" t="s">
        <v>31</v>
      </c>
      <c r="C48" s="135">
        <v>3</v>
      </c>
      <c r="D48" s="136" t="s">
        <v>110</v>
      </c>
      <c r="E48" s="138" t="s">
        <v>28</v>
      </c>
      <c r="F48" s="130">
        <v>371</v>
      </c>
      <c r="G48" s="130">
        <v>0</v>
      </c>
      <c r="H48" s="130">
        <v>411</v>
      </c>
      <c r="I48" s="130">
        <v>489</v>
      </c>
      <c r="J48" s="130">
        <v>365</v>
      </c>
      <c r="K48" s="130">
        <v>391</v>
      </c>
      <c r="L48" s="130">
        <v>547</v>
      </c>
      <c r="M48" s="130">
        <v>0</v>
      </c>
      <c r="N48" s="130">
        <v>0</v>
      </c>
      <c r="O48" s="130">
        <v>0</v>
      </c>
      <c r="P48" s="130">
        <f t="shared" si="1"/>
        <v>2574</v>
      </c>
    </row>
    <row r="49" spans="1:16" ht="14.4" hidden="1" customHeight="1" x14ac:dyDescent="0.3">
      <c r="A49" s="133">
        <v>45580</v>
      </c>
      <c r="B49" s="134" t="s">
        <v>31</v>
      </c>
      <c r="C49" s="135">
        <v>3</v>
      </c>
      <c r="D49" s="136" t="s">
        <v>110</v>
      </c>
      <c r="E49" s="138" t="s">
        <v>29</v>
      </c>
      <c r="F49" s="130">
        <v>73</v>
      </c>
      <c r="G49" s="130">
        <v>59</v>
      </c>
      <c r="H49" s="130">
        <v>44</v>
      </c>
      <c r="I49" s="130">
        <v>29</v>
      </c>
      <c r="J49" s="130">
        <v>47</v>
      </c>
      <c r="K49" s="130">
        <v>95</v>
      </c>
      <c r="L49" s="130">
        <v>37</v>
      </c>
      <c r="M49" s="130">
        <v>0</v>
      </c>
      <c r="N49" s="130">
        <v>0</v>
      </c>
      <c r="O49" s="130">
        <v>0</v>
      </c>
      <c r="P49" s="130">
        <f t="shared" si="1"/>
        <v>384</v>
      </c>
    </row>
    <row r="50" spans="1:16" ht="15.6" hidden="1" customHeight="1" x14ac:dyDescent="0.3">
      <c r="A50" s="131">
        <v>45587</v>
      </c>
      <c r="B50" s="124" t="s">
        <v>31</v>
      </c>
      <c r="C50" s="122">
        <v>4</v>
      </c>
      <c r="D50" s="59" t="s">
        <v>110</v>
      </c>
      <c r="E50" s="128" t="s">
        <v>20</v>
      </c>
      <c r="F50" s="106">
        <v>350</v>
      </c>
      <c r="G50" s="106">
        <v>0</v>
      </c>
      <c r="H50" s="106">
        <v>220</v>
      </c>
      <c r="I50" s="106">
        <v>150</v>
      </c>
      <c r="J50" s="106">
        <v>60</v>
      </c>
      <c r="K50" s="106">
        <v>90</v>
      </c>
      <c r="L50" s="106">
        <v>30</v>
      </c>
      <c r="M50" s="106">
        <v>0</v>
      </c>
      <c r="N50" s="106">
        <v>0</v>
      </c>
      <c r="O50" s="106">
        <v>0</v>
      </c>
      <c r="P50" s="106">
        <f t="shared" si="1"/>
        <v>900</v>
      </c>
    </row>
    <row r="51" spans="1:16" hidden="1" x14ac:dyDescent="0.3">
      <c r="A51" s="131">
        <v>45587</v>
      </c>
      <c r="B51" s="124" t="s">
        <v>31</v>
      </c>
      <c r="C51" s="122">
        <v>4</v>
      </c>
      <c r="D51" s="59" t="s">
        <v>110</v>
      </c>
      <c r="E51" s="128" t="s">
        <v>21</v>
      </c>
      <c r="F51" s="106">
        <v>120</v>
      </c>
      <c r="G51" s="106">
        <v>50</v>
      </c>
      <c r="H51" s="106">
        <v>78</v>
      </c>
      <c r="I51" s="106">
        <v>190</v>
      </c>
      <c r="J51" s="106">
        <v>93</v>
      </c>
      <c r="K51" s="106">
        <v>90</v>
      </c>
      <c r="L51" s="106">
        <v>106</v>
      </c>
      <c r="M51" s="106">
        <v>0</v>
      </c>
      <c r="N51" s="106">
        <v>0</v>
      </c>
      <c r="O51" s="106">
        <v>0</v>
      </c>
      <c r="P51" s="106">
        <f t="shared" si="1"/>
        <v>727</v>
      </c>
    </row>
    <row r="52" spans="1:16" hidden="1" x14ac:dyDescent="0.3">
      <c r="A52" s="131">
        <v>45587</v>
      </c>
      <c r="B52" s="124" t="s">
        <v>31</v>
      </c>
      <c r="C52" s="122">
        <v>4</v>
      </c>
      <c r="D52" s="59" t="s">
        <v>110</v>
      </c>
      <c r="E52" s="128" t="s">
        <v>22</v>
      </c>
      <c r="F52" s="106">
        <v>283</v>
      </c>
      <c r="G52" s="106">
        <v>122</v>
      </c>
      <c r="H52" s="106">
        <v>244</v>
      </c>
      <c r="I52" s="106">
        <v>450</v>
      </c>
      <c r="J52" s="106">
        <v>60</v>
      </c>
      <c r="K52" s="106">
        <v>380</v>
      </c>
      <c r="L52" s="106">
        <v>232</v>
      </c>
      <c r="M52" s="106">
        <v>0</v>
      </c>
      <c r="N52" s="106">
        <v>0</v>
      </c>
      <c r="O52" s="106">
        <v>0</v>
      </c>
      <c r="P52" s="106">
        <f t="shared" si="1"/>
        <v>1771</v>
      </c>
    </row>
    <row r="53" spans="1:16" hidden="1" x14ac:dyDescent="0.3">
      <c r="A53" s="131">
        <v>45587</v>
      </c>
      <c r="B53" s="124" t="s">
        <v>31</v>
      </c>
      <c r="C53" s="122">
        <v>4</v>
      </c>
      <c r="D53" s="59" t="s">
        <v>110</v>
      </c>
      <c r="E53" s="128" t="s">
        <v>23</v>
      </c>
      <c r="F53" s="106">
        <v>99</v>
      </c>
      <c r="G53" s="106">
        <v>101</v>
      </c>
      <c r="H53" s="106">
        <v>0</v>
      </c>
      <c r="I53" s="106">
        <v>73</v>
      </c>
      <c r="J53" s="106">
        <v>0</v>
      </c>
      <c r="K53" s="106">
        <v>64</v>
      </c>
      <c r="L53" s="106">
        <v>45</v>
      </c>
      <c r="M53" s="106">
        <v>0</v>
      </c>
      <c r="N53" s="106">
        <v>0</v>
      </c>
      <c r="O53" s="106">
        <v>0</v>
      </c>
      <c r="P53" s="106">
        <f t="shared" si="1"/>
        <v>382</v>
      </c>
    </row>
    <row r="54" spans="1:16" hidden="1" x14ac:dyDescent="0.3">
      <c r="A54" s="131">
        <v>45587</v>
      </c>
      <c r="B54" s="124" t="s">
        <v>31</v>
      </c>
      <c r="C54" s="122">
        <v>4</v>
      </c>
      <c r="D54" s="59" t="s">
        <v>110</v>
      </c>
      <c r="E54" s="128" t="s">
        <v>24</v>
      </c>
      <c r="F54" s="106">
        <v>279</v>
      </c>
      <c r="G54" s="106">
        <v>0</v>
      </c>
      <c r="H54" s="106">
        <v>138</v>
      </c>
      <c r="I54" s="106">
        <v>185</v>
      </c>
      <c r="J54" s="106">
        <v>212</v>
      </c>
      <c r="K54" s="106">
        <v>129</v>
      </c>
      <c r="L54" s="106">
        <v>126</v>
      </c>
      <c r="M54" s="106">
        <v>0</v>
      </c>
      <c r="N54" s="106">
        <v>0</v>
      </c>
      <c r="O54" s="106">
        <v>0</v>
      </c>
      <c r="P54" s="106">
        <f t="shared" si="1"/>
        <v>1069</v>
      </c>
    </row>
    <row r="55" spans="1:16" hidden="1" x14ac:dyDescent="0.3">
      <c r="A55" s="131">
        <v>45587</v>
      </c>
      <c r="B55" s="124" t="s">
        <v>31</v>
      </c>
      <c r="C55" s="122">
        <v>4</v>
      </c>
      <c r="D55" s="59" t="s">
        <v>110</v>
      </c>
      <c r="E55" s="128" t="s">
        <v>25</v>
      </c>
      <c r="F55" s="106">
        <v>341</v>
      </c>
      <c r="G55" s="106">
        <v>0</v>
      </c>
      <c r="H55" s="106">
        <v>153</v>
      </c>
      <c r="I55" s="106">
        <v>48</v>
      </c>
      <c r="J55" s="106">
        <v>161</v>
      </c>
      <c r="K55" s="106">
        <v>181</v>
      </c>
      <c r="L55" s="106">
        <v>85</v>
      </c>
      <c r="M55" s="106">
        <v>0</v>
      </c>
      <c r="N55" s="106">
        <v>0</v>
      </c>
      <c r="O55" s="106">
        <v>0</v>
      </c>
      <c r="P55" s="106">
        <f t="shared" si="1"/>
        <v>969</v>
      </c>
    </row>
    <row r="56" spans="1:16" hidden="1" x14ac:dyDescent="0.3">
      <c r="A56" s="131">
        <v>45587</v>
      </c>
      <c r="B56" s="124" t="s">
        <v>31</v>
      </c>
      <c r="C56" s="122">
        <v>4</v>
      </c>
      <c r="D56" s="59" t="s">
        <v>110</v>
      </c>
      <c r="E56" s="128" t="s">
        <v>26</v>
      </c>
      <c r="F56" s="106">
        <v>149</v>
      </c>
      <c r="G56" s="106">
        <v>39</v>
      </c>
      <c r="H56" s="106">
        <v>177</v>
      </c>
      <c r="I56" s="106">
        <v>221</v>
      </c>
      <c r="J56" s="106">
        <v>108</v>
      </c>
      <c r="K56" s="106">
        <v>110</v>
      </c>
      <c r="L56" s="106">
        <v>101</v>
      </c>
      <c r="M56" s="106">
        <v>0</v>
      </c>
      <c r="N56" s="106">
        <v>0</v>
      </c>
      <c r="O56" s="106">
        <v>0</v>
      </c>
      <c r="P56" s="106">
        <f t="shared" si="1"/>
        <v>905</v>
      </c>
    </row>
    <row r="57" spans="1:16" hidden="1" x14ac:dyDescent="0.3">
      <c r="A57" s="131">
        <v>45587</v>
      </c>
      <c r="B57" s="124" t="s">
        <v>31</v>
      </c>
      <c r="C57" s="122">
        <v>4</v>
      </c>
      <c r="D57" s="59" t="s">
        <v>110</v>
      </c>
      <c r="E57" s="128" t="s">
        <v>27</v>
      </c>
      <c r="F57" s="106">
        <v>200</v>
      </c>
      <c r="G57" s="106">
        <v>170</v>
      </c>
      <c r="H57" s="106">
        <v>220</v>
      </c>
      <c r="I57" s="106">
        <v>160</v>
      </c>
      <c r="J57" s="106">
        <v>90</v>
      </c>
      <c r="K57" s="106">
        <v>110</v>
      </c>
      <c r="L57" s="106">
        <v>200</v>
      </c>
      <c r="M57" s="106">
        <v>0</v>
      </c>
      <c r="N57" s="106">
        <v>0</v>
      </c>
      <c r="O57" s="106">
        <v>0</v>
      </c>
      <c r="P57" s="106">
        <f t="shared" si="1"/>
        <v>1150</v>
      </c>
    </row>
    <row r="58" spans="1:16" hidden="1" x14ac:dyDescent="0.3">
      <c r="A58" s="131">
        <v>45587</v>
      </c>
      <c r="B58" s="124" t="s">
        <v>31</v>
      </c>
      <c r="C58" s="122">
        <v>4</v>
      </c>
      <c r="D58" s="59" t="s">
        <v>110</v>
      </c>
      <c r="E58" s="129" t="s">
        <v>28</v>
      </c>
      <c r="F58" s="106">
        <v>331</v>
      </c>
      <c r="G58" s="106">
        <v>32</v>
      </c>
      <c r="H58" s="106">
        <v>287</v>
      </c>
      <c r="I58" s="106">
        <v>424</v>
      </c>
      <c r="J58" s="106">
        <v>383</v>
      </c>
      <c r="K58" s="106">
        <v>191</v>
      </c>
      <c r="L58" s="106">
        <v>270</v>
      </c>
      <c r="M58" s="106">
        <v>0</v>
      </c>
      <c r="N58" s="106">
        <v>0</v>
      </c>
      <c r="O58" s="106">
        <v>0</v>
      </c>
      <c r="P58" s="106">
        <f t="shared" si="1"/>
        <v>1918</v>
      </c>
    </row>
    <row r="59" spans="1:16" hidden="1" x14ac:dyDescent="0.3">
      <c r="A59" s="131">
        <v>45587</v>
      </c>
      <c r="B59" s="124" t="s">
        <v>31</v>
      </c>
      <c r="C59" s="122">
        <v>4</v>
      </c>
      <c r="D59" s="59" t="s">
        <v>110</v>
      </c>
      <c r="E59" s="129" t="s">
        <v>29</v>
      </c>
      <c r="F59" s="106">
        <v>92</v>
      </c>
      <c r="G59" s="106">
        <v>157</v>
      </c>
      <c r="H59" s="106">
        <v>54</v>
      </c>
      <c r="I59" s="106">
        <v>51</v>
      </c>
      <c r="J59" s="106">
        <v>24</v>
      </c>
      <c r="K59" s="106">
        <v>105</v>
      </c>
      <c r="L59" s="106">
        <v>34</v>
      </c>
      <c r="M59" s="106">
        <v>0</v>
      </c>
      <c r="N59" s="106">
        <v>0</v>
      </c>
      <c r="O59" s="106">
        <v>0</v>
      </c>
      <c r="P59" s="106">
        <f t="shared" si="1"/>
        <v>517</v>
      </c>
    </row>
    <row r="60" spans="1:16" ht="16.95" hidden="1" customHeight="1" x14ac:dyDescent="0.3">
      <c r="A60" s="29">
        <v>45597</v>
      </c>
      <c r="B60" s="30" t="s">
        <v>33</v>
      </c>
      <c r="C60" s="31">
        <v>1</v>
      </c>
      <c r="D60" s="33" t="s">
        <v>110</v>
      </c>
      <c r="E60" s="32" t="s">
        <v>20</v>
      </c>
      <c r="F60" s="34">
        <v>490</v>
      </c>
      <c r="G60" s="119">
        <v>20</v>
      </c>
      <c r="H60" s="119">
        <v>207</v>
      </c>
      <c r="I60" s="119">
        <v>20</v>
      </c>
      <c r="J60" s="119">
        <v>70</v>
      </c>
      <c r="K60" s="119">
        <v>40</v>
      </c>
      <c r="L60" s="119">
        <v>85</v>
      </c>
      <c r="M60" s="119">
        <v>0</v>
      </c>
      <c r="N60" s="119">
        <v>0</v>
      </c>
      <c r="O60" s="119">
        <v>0</v>
      </c>
      <c r="P60" s="34">
        <f t="shared" si="1"/>
        <v>932</v>
      </c>
    </row>
    <row r="61" spans="1:16" hidden="1" x14ac:dyDescent="0.3">
      <c r="A61" s="29">
        <v>45597</v>
      </c>
      <c r="B61" s="30" t="s">
        <v>33</v>
      </c>
      <c r="C61" s="31">
        <v>1</v>
      </c>
      <c r="D61" s="33" t="s">
        <v>110</v>
      </c>
      <c r="E61" s="32" t="s">
        <v>21</v>
      </c>
      <c r="F61" s="34">
        <v>85</v>
      </c>
      <c r="G61" s="119">
        <v>0</v>
      </c>
      <c r="H61" s="119">
        <v>20</v>
      </c>
      <c r="I61" s="119">
        <v>325</v>
      </c>
      <c r="J61" s="119">
        <v>0</v>
      </c>
      <c r="K61" s="119">
        <v>40</v>
      </c>
      <c r="L61" s="119">
        <v>183</v>
      </c>
      <c r="M61" s="119">
        <v>0</v>
      </c>
      <c r="N61" s="119">
        <v>0</v>
      </c>
      <c r="O61" s="119">
        <v>0</v>
      </c>
      <c r="P61" s="34">
        <f t="shared" si="1"/>
        <v>653</v>
      </c>
    </row>
    <row r="62" spans="1:16" hidden="1" x14ac:dyDescent="0.3">
      <c r="A62" s="29">
        <v>45597</v>
      </c>
      <c r="B62" s="30" t="s">
        <v>33</v>
      </c>
      <c r="C62" s="31">
        <v>1</v>
      </c>
      <c r="D62" s="33" t="s">
        <v>110</v>
      </c>
      <c r="E62" s="32" t="s">
        <v>22</v>
      </c>
      <c r="F62" s="34">
        <f>66+37+45+46+55+60+15</f>
        <v>324</v>
      </c>
      <c r="G62" s="119">
        <f>71+30+60</f>
        <v>161</v>
      </c>
      <c r="H62" s="119">
        <f>50</f>
        <v>50</v>
      </c>
      <c r="I62" s="119">
        <f>104+40+91+40+40+47+140</f>
        <v>502</v>
      </c>
      <c r="J62" s="119">
        <v>0</v>
      </c>
      <c r="K62" s="119">
        <f>54+55+38+43+62</f>
        <v>252</v>
      </c>
      <c r="L62" s="119">
        <f>70+62+75+45</f>
        <v>252</v>
      </c>
      <c r="M62" s="119">
        <v>0</v>
      </c>
      <c r="N62" s="119">
        <v>0</v>
      </c>
      <c r="O62" s="119">
        <v>0</v>
      </c>
      <c r="P62" s="34">
        <f t="shared" si="1"/>
        <v>1541</v>
      </c>
    </row>
    <row r="63" spans="1:16" hidden="1" x14ac:dyDescent="0.3">
      <c r="A63" s="29">
        <v>45597</v>
      </c>
      <c r="B63" s="30" t="s">
        <v>33</v>
      </c>
      <c r="C63" s="31">
        <v>1</v>
      </c>
      <c r="D63" s="33" t="s">
        <v>110</v>
      </c>
      <c r="E63" s="32" t="s">
        <v>23</v>
      </c>
      <c r="F63" s="34">
        <v>175</v>
      </c>
      <c r="G63" s="119">
        <v>0</v>
      </c>
      <c r="H63" s="119">
        <v>80</v>
      </c>
      <c r="I63" s="119">
        <v>640</v>
      </c>
      <c r="J63" s="119">
        <v>80</v>
      </c>
      <c r="K63" s="119">
        <v>80</v>
      </c>
      <c r="L63" s="119">
        <v>160</v>
      </c>
      <c r="M63" s="119">
        <v>0</v>
      </c>
      <c r="N63" s="119">
        <v>0</v>
      </c>
      <c r="O63" s="119">
        <v>0</v>
      </c>
      <c r="P63" s="34">
        <f t="shared" si="1"/>
        <v>1215</v>
      </c>
    </row>
    <row r="64" spans="1:16" hidden="1" x14ac:dyDescent="0.3">
      <c r="A64" s="29">
        <v>45597</v>
      </c>
      <c r="B64" s="30" t="s">
        <v>33</v>
      </c>
      <c r="C64" s="31">
        <v>1</v>
      </c>
      <c r="D64" s="33" t="s">
        <v>110</v>
      </c>
      <c r="E64" s="32" t="s">
        <v>24</v>
      </c>
      <c r="F64" s="34">
        <v>390</v>
      </c>
      <c r="G64" s="119">
        <v>112</v>
      </c>
      <c r="H64" s="119">
        <v>244</v>
      </c>
      <c r="I64" s="119">
        <f>244+125</f>
        <v>369</v>
      </c>
      <c r="J64" s="119">
        <v>243</v>
      </c>
      <c r="K64" s="119">
        <v>203</v>
      </c>
      <c r="L64" s="119">
        <v>204</v>
      </c>
      <c r="M64" s="119">
        <v>0</v>
      </c>
      <c r="N64" s="119">
        <v>0</v>
      </c>
      <c r="O64" s="119">
        <v>0</v>
      </c>
      <c r="P64" s="34">
        <f t="shared" si="1"/>
        <v>1765</v>
      </c>
    </row>
    <row r="65" spans="1:16" hidden="1" x14ac:dyDescent="0.3">
      <c r="A65" s="29">
        <v>45597</v>
      </c>
      <c r="B65" s="30" t="s">
        <v>33</v>
      </c>
      <c r="C65" s="31">
        <v>1</v>
      </c>
      <c r="D65" s="33" t="s">
        <v>110</v>
      </c>
      <c r="E65" s="32" t="s">
        <v>25</v>
      </c>
      <c r="F65" s="34">
        <v>156</v>
      </c>
      <c r="G65" s="34">
        <v>0</v>
      </c>
      <c r="H65" s="34">
        <v>88</v>
      </c>
      <c r="I65" s="34">
        <v>162</v>
      </c>
      <c r="J65" s="34">
        <v>53</v>
      </c>
      <c r="K65" s="34">
        <v>165</v>
      </c>
      <c r="L65" s="34">
        <v>35</v>
      </c>
      <c r="M65" s="34">
        <v>0</v>
      </c>
      <c r="N65" s="34">
        <v>0</v>
      </c>
      <c r="O65" s="34">
        <v>0</v>
      </c>
      <c r="P65" s="34">
        <f t="shared" si="1"/>
        <v>659</v>
      </c>
    </row>
    <row r="66" spans="1:16" hidden="1" x14ac:dyDescent="0.3">
      <c r="A66" s="29">
        <v>45597</v>
      </c>
      <c r="B66" s="30" t="s">
        <v>33</v>
      </c>
      <c r="C66" s="31">
        <v>1</v>
      </c>
      <c r="D66" s="33" t="s">
        <v>110</v>
      </c>
      <c r="E66" s="32" t="s">
        <v>26</v>
      </c>
      <c r="F66" s="34">
        <f>35+24+37+20+28+32+42</f>
        <v>218</v>
      </c>
      <c r="G66" s="34">
        <f>27</f>
        <v>27</v>
      </c>
      <c r="H66" s="34">
        <f>24+14+10+25</f>
        <v>73</v>
      </c>
      <c r="I66" s="34">
        <f>25+44+65+47+52+72+94</f>
        <v>399</v>
      </c>
      <c r="J66" s="34">
        <f>45+15</f>
        <v>60</v>
      </c>
      <c r="K66" s="34">
        <f>40+15+17+10+25</f>
        <v>107</v>
      </c>
      <c r="L66" s="34">
        <f>24+32+15+10</f>
        <v>81</v>
      </c>
      <c r="M66" s="34">
        <v>0</v>
      </c>
      <c r="N66" s="34">
        <v>0</v>
      </c>
      <c r="O66" s="34">
        <v>0</v>
      </c>
      <c r="P66" s="34">
        <f t="shared" si="1"/>
        <v>965</v>
      </c>
    </row>
    <row r="67" spans="1:16" hidden="1" x14ac:dyDescent="0.3">
      <c r="A67" s="29">
        <v>45597</v>
      </c>
      <c r="B67" s="30" t="s">
        <v>33</v>
      </c>
      <c r="C67" s="31">
        <v>1</v>
      </c>
      <c r="D67" s="33" t="s">
        <v>110</v>
      </c>
      <c r="E67" s="32" t="s">
        <v>27</v>
      </c>
      <c r="F67" s="34">
        <v>530</v>
      </c>
      <c r="G67" s="34">
        <v>420</v>
      </c>
      <c r="H67" s="34">
        <v>400</v>
      </c>
      <c r="I67" s="34">
        <v>200</v>
      </c>
      <c r="J67" s="34">
        <v>110</v>
      </c>
      <c r="K67" s="34">
        <v>300</v>
      </c>
      <c r="L67" s="34">
        <v>300</v>
      </c>
      <c r="M67" s="34">
        <v>0</v>
      </c>
      <c r="N67" s="34">
        <v>0</v>
      </c>
      <c r="O67" s="34">
        <v>0</v>
      </c>
      <c r="P67" s="34">
        <f t="shared" ref="P67:P130" si="2">SUM(F67:O67)</f>
        <v>2260</v>
      </c>
    </row>
    <row r="68" spans="1:16" hidden="1" x14ac:dyDescent="0.3">
      <c r="A68" s="29">
        <v>45597</v>
      </c>
      <c r="B68" s="30" t="s">
        <v>33</v>
      </c>
      <c r="C68" s="31">
        <v>1</v>
      </c>
      <c r="D68" s="33" t="s">
        <v>110</v>
      </c>
      <c r="E68" s="35" t="s">
        <v>28</v>
      </c>
      <c r="F68" s="34">
        <f>310+130</f>
        <v>440</v>
      </c>
      <c r="G68" s="34">
        <f>37+40</f>
        <v>77</v>
      </c>
      <c r="H68" s="34">
        <f>347+150</f>
        <v>497</v>
      </c>
      <c r="I68" s="34">
        <f>415+150</f>
        <v>565</v>
      </c>
      <c r="J68" s="34">
        <f>420+20</f>
        <v>440</v>
      </c>
      <c r="K68" s="34">
        <f>250+46</f>
        <v>296</v>
      </c>
      <c r="L68" s="34">
        <f>140+85</f>
        <v>225</v>
      </c>
      <c r="M68" s="34">
        <v>0</v>
      </c>
      <c r="N68" s="34">
        <v>0</v>
      </c>
      <c r="O68" s="34">
        <v>0</v>
      </c>
      <c r="P68" s="34">
        <f t="shared" si="2"/>
        <v>2540</v>
      </c>
    </row>
    <row r="69" spans="1:16" hidden="1" x14ac:dyDescent="0.3">
      <c r="A69" s="29">
        <v>45597</v>
      </c>
      <c r="B69" s="30" t="s">
        <v>33</v>
      </c>
      <c r="C69" s="31">
        <v>1</v>
      </c>
      <c r="D69" s="33" t="s">
        <v>110</v>
      </c>
      <c r="E69" s="35" t="s">
        <v>29</v>
      </c>
      <c r="F69" s="34">
        <v>54</v>
      </c>
      <c r="G69" s="34">
        <v>0</v>
      </c>
      <c r="H69" s="34">
        <v>67</v>
      </c>
      <c r="I69" s="34">
        <v>21</v>
      </c>
      <c r="J69" s="34">
        <v>74</v>
      </c>
      <c r="K69" s="34">
        <v>41</v>
      </c>
      <c r="L69" s="34">
        <v>50</v>
      </c>
      <c r="M69" s="34">
        <v>0</v>
      </c>
      <c r="N69" s="34">
        <v>0</v>
      </c>
      <c r="O69" s="34">
        <v>0</v>
      </c>
      <c r="P69" s="34">
        <f t="shared" si="2"/>
        <v>307</v>
      </c>
    </row>
    <row r="70" spans="1:16" hidden="1" x14ac:dyDescent="0.3">
      <c r="A70" s="108">
        <v>45604</v>
      </c>
      <c r="B70" s="109" t="s">
        <v>33</v>
      </c>
      <c r="C70" s="93">
        <v>2</v>
      </c>
      <c r="D70" s="92" t="s">
        <v>110</v>
      </c>
      <c r="E70" s="110" t="s">
        <v>20</v>
      </c>
      <c r="F70" s="94">
        <v>470</v>
      </c>
      <c r="G70" s="94">
        <v>20</v>
      </c>
      <c r="H70" s="94">
        <v>110</v>
      </c>
      <c r="I70" s="94">
        <v>130</v>
      </c>
      <c r="J70" s="94">
        <v>70</v>
      </c>
      <c r="K70" s="94">
        <v>110</v>
      </c>
      <c r="L70" s="94">
        <v>120</v>
      </c>
      <c r="M70" s="94">
        <v>0</v>
      </c>
      <c r="N70" s="94">
        <v>0</v>
      </c>
      <c r="O70" s="94">
        <v>0</v>
      </c>
      <c r="P70" s="94">
        <f t="shared" si="2"/>
        <v>1030</v>
      </c>
    </row>
    <row r="71" spans="1:16" hidden="1" x14ac:dyDescent="0.3">
      <c r="A71" s="108">
        <v>45604</v>
      </c>
      <c r="B71" s="109" t="s">
        <v>33</v>
      </c>
      <c r="C71" s="93">
        <v>2</v>
      </c>
      <c r="D71" s="92" t="s">
        <v>110</v>
      </c>
      <c r="E71" s="110" t="s">
        <v>21</v>
      </c>
      <c r="F71" s="94">
        <v>103</v>
      </c>
      <c r="G71" s="94">
        <v>0</v>
      </c>
      <c r="H71" s="94">
        <v>0</v>
      </c>
      <c r="I71" s="94">
        <v>582</v>
      </c>
      <c r="J71" s="94">
        <v>340</v>
      </c>
      <c r="K71" s="94">
        <v>140</v>
      </c>
      <c r="L71" s="94">
        <v>265</v>
      </c>
      <c r="M71" s="94">
        <v>0</v>
      </c>
      <c r="N71" s="94">
        <v>0</v>
      </c>
      <c r="O71" s="94">
        <v>0</v>
      </c>
      <c r="P71" s="94">
        <f t="shared" si="2"/>
        <v>1430</v>
      </c>
    </row>
    <row r="72" spans="1:16" hidden="1" x14ac:dyDescent="0.3">
      <c r="A72" s="108">
        <v>45604</v>
      </c>
      <c r="B72" s="109" t="s">
        <v>33</v>
      </c>
      <c r="C72" s="93">
        <v>2</v>
      </c>
      <c r="D72" s="92" t="s">
        <v>110</v>
      </c>
      <c r="E72" s="110" t="s">
        <v>22</v>
      </c>
      <c r="F72" s="94">
        <v>203</v>
      </c>
      <c r="G72" s="94">
        <v>158</v>
      </c>
      <c r="H72" s="94">
        <v>172</v>
      </c>
      <c r="I72" s="94">
        <v>297</v>
      </c>
      <c r="J72" s="94">
        <v>121</v>
      </c>
      <c r="K72" s="94">
        <v>256</v>
      </c>
      <c r="L72" s="94">
        <v>324</v>
      </c>
      <c r="M72" s="94">
        <v>0</v>
      </c>
      <c r="N72" s="94">
        <v>0</v>
      </c>
      <c r="O72" s="94">
        <v>0</v>
      </c>
      <c r="P72" s="94">
        <f t="shared" si="2"/>
        <v>1531</v>
      </c>
    </row>
    <row r="73" spans="1:16" hidden="1" x14ac:dyDescent="0.3">
      <c r="A73" s="108">
        <v>45604</v>
      </c>
      <c r="B73" s="109" t="s">
        <v>33</v>
      </c>
      <c r="C73" s="93">
        <v>2</v>
      </c>
      <c r="D73" s="92" t="s">
        <v>110</v>
      </c>
      <c r="E73" s="110" t="s">
        <v>23</v>
      </c>
      <c r="F73" s="94">
        <v>200</v>
      </c>
      <c r="G73" s="94">
        <v>0</v>
      </c>
      <c r="H73" s="94">
        <v>50</v>
      </c>
      <c r="I73" s="94">
        <v>310</v>
      </c>
      <c r="J73" s="94">
        <v>30</v>
      </c>
      <c r="K73" s="94">
        <v>30</v>
      </c>
      <c r="L73" s="94">
        <v>70</v>
      </c>
      <c r="M73" s="94">
        <v>0</v>
      </c>
      <c r="N73" s="94">
        <v>0</v>
      </c>
      <c r="O73" s="94">
        <v>0</v>
      </c>
      <c r="P73" s="94">
        <f t="shared" si="2"/>
        <v>690</v>
      </c>
    </row>
    <row r="74" spans="1:16" hidden="1" x14ac:dyDescent="0.3">
      <c r="A74" s="108">
        <v>45604</v>
      </c>
      <c r="B74" s="109" t="s">
        <v>33</v>
      </c>
      <c r="C74" s="93">
        <v>2</v>
      </c>
      <c r="D74" s="92" t="s">
        <v>110</v>
      </c>
      <c r="E74" s="110" t="s">
        <v>24</v>
      </c>
      <c r="F74" s="94">
        <v>140</v>
      </c>
      <c r="G74" s="94">
        <v>0</v>
      </c>
      <c r="H74" s="94">
        <v>91</v>
      </c>
      <c r="I74" s="94">
        <v>125</v>
      </c>
      <c r="J74" s="94">
        <v>98</v>
      </c>
      <c r="K74" s="94">
        <v>85</v>
      </c>
      <c r="L74" s="94">
        <v>48</v>
      </c>
      <c r="M74" s="94">
        <v>0</v>
      </c>
      <c r="N74" s="94">
        <v>0</v>
      </c>
      <c r="O74" s="94">
        <v>0</v>
      </c>
      <c r="P74" s="94">
        <f t="shared" si="2"/>
        <v>587</v>
      </c>
    </row>
    <row r="75" spans="1:16" hidden="1" x14ac:dyDescent="0.3">
      <c r="A75" s="108">
        <v>45604</v>
      </c>
      <c r="B75" s="109" t="s">
        <v>33</v>
      </c>
      <c r="C75" s="93">
        <v>2</v>
      </c>
      <c r="D75" s="33" t="s">
        <v>111</v>
      </c>
      <c r="E75" s="110" t="s">
        <v>25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  <c r="P75" s="94">
        <f t="shared" si="2"/>
        <v>0</v>
      </c>
    </row>
    <row r="76" spans="1:16" hidden="1" x14ac:dyDescent="0.3">
      <c r="A76" s="108">
        <v>45604</v>
      </c>
      <c r="B76" s="109" t="s">
        <v>33</v>
      </c>
      <c r="C76" s="93">
        <v>2</v>
      </c>
      <c r="D76" s="92" t="s">
        <v>110</v>
      </c>
      <c r="E76" s="110" t="s">
        <v>26</v>
      </c>
      <c r="F76" s="94">
        <v>231</v>
      </c>
      <c r="G76" s="94">
        <v>32</v>
      </c>
      <c r="H76" s="94">
        <v>46</v>
      </c>
      <c r="I76" s="94">
        <v>276</v>
      </c>
      <c r="J76" s="94">
        <v>101</v>
      </c>
      <c r="K76" s="94">
        <v>40</v>
      </c>
      <c r="L76" s="94">
        <v>70</v>
      </c>
      <c r="M76" s="94">
        <v>0</v>
      </c>
      <c r="N76" s="94">
        <v>0</v>
      </c>
      <c r="O76" s="94">
        <v>0</v>
      </c>
      <c r="P76" s="94">
        <f t="shared" si="2"/>
        <v>796</v>
      </c>
    </row>
    <row r="77" spans="1:16" hidden="1" x14ac:dyDescent="0.3">
      <c r="A77" s="108">
        <v>45604</v>
      </c>
      <c r="B77" s="109" t="s">
        <v>33</v>
      </c>
      <c r="C77" s="93">
        <v>2</v>
      </c>
      <c r="D77" s="92" t="s">
        <v>110</v>
      </c>
      <c r="E77" s="110" t="s">
        <v>27</v>
      </c>
      <c r="F77" s="94">
        <v>400</v>
      </c>
      <c r="G77" s="94">
        <v>300</v>
      </c>
      <c r="H77" s="94">
        <v>400</v>
      </c>
      <c r="I77" s="94">
        <v>370</v>
      </c>
      <c r="J77" s="94">
        <v>100</v>
      </c>
      <c r="K77" s="94">
        <v>260</v>
      </c>
      <c r="L77" s="94">
        <v>300</v>
      </c>
      <c r="M77" s="94">
        <v>0</v>
      </c>
      <c r="N77" s="94">
        <v>0</v>
      </c>
      <c r="O77" s="94">
        <v>0</v>
      </c>
      <c r="P77" s="94">
        <f t="shared" si="2"/>
        <v>2130</v>
      </c>
    </row>
    <row r="78" spans="1:16" hidden="1" x14ac:dyDescent="0.3">
      <c r="A78" s="108">
        <v>45604</v>
      </c>
      <c r="B78" s="109" t="s">
        <v>33</v>
      </c>
      <c r="C78" s="93">
        <v>2</v>
      </c>
      <c r="D78" s="92" t="s">
        <v>110</v>
      </c>
      <c r="E78" s="111" t="s">
        <v>28</v>
      </c>
      <c r="F78" s="94">
        <v>130</v>
      </c>
      <c r="G78" s="94">
        <v>0</v>
      </c>
      <c r="H78" s="94">
        <v>0</v>
      </c>
      <c r="I78" s="94">
        <v>40</v>
      </c>
      <c r="J78" s="94">
        <v>0</v>
      </c>
      <c r="K78" s="94">
        <v>40</v>
      </c>
      <c r="L78" s="94">
        <v>0</v>
      </c>
      <c r="M78" s="94">
        <v>0</v>
      </c>
      <c r="N78" s="94">
        <v>0</v>
      </c>
      <c r="O78" s="94">
        <v>0</v>
      </c>
      <c r="P78" s="94">
        <f t="shared" si="2"/>
        <v>210</v>
      </c>
    </row>
    <row r="79" spans="1:16" hidden="1" x14ac:dyDescent="0.3">
      <c r="A79" s="108">
        <v>45604</v>
      </c>
      <c r="B79" s="109" t="s">
        <v>33</v>
      </c>
      <c r="C79" s="93">
        <v>2</v>
      </c>
      <c r="D79" s="92" t="s">
        <v>110</v>
      </c>
      <c r="E79" s="111" t="s">
        <v>29</v>
      </c>
      <c r="F79" s="94">
        <v>124</v>
      </c>
      <c r="G79" s="94">
        <v>66</v>
      </c>
      <c r="H79" s="94">
        <v>36</v>
      </c>
      <c r="I79" s="94">
        <v>139</v>
      </c>
      <c r="J79" s="94">
        <v>12</v>
      </c>
      <c r="K79" s="94">
        <v>62</v>
      </c>
      <c r="L79" s="94">
        <v>47</v>
      </c>
      <c r="M79" s="94">
        <v>0</v>
      </c>
      <c r="N79" s="94">
        <v>0</v>
      </c>
      <c r="O79" s="94">
        <v>0</v>
      </c>
      <c r="P79" s="94">
        <f t="shared" si="2"/>
        <v>486</v>
      </c>
    </row>
    <row r="80" spans="1:16" hidden="1" x14ac:dyDescent="0.3">
      <c r="A80" s="112">
        <v>45611</v>
      </c>
      <c r="B80" s="113" t="s">
        <v>33</v>
      </c>
      <c r="C80" s="114">
        <v>3</v>
      </c>
      <c r="D80" s="115" t="s">
        <v>110</v>
      </c>
      <c r="E80" s="116" t="s">
        <v>20</v>
      </c>
      <c r="F80" s="117">
        <v>320</v>
      </c>
      <c r="G80" s="117">
        <v>20</v>
      </c>
      <c r="H80" s="117">
        <v>110</v>
      </c>
      <c r="I80" s="117">
        <v>125</v>
      </c>
      <c r="J80" s="117">
        <v>280</v>
      </c>
      <c r="K80" s="117">
        <v>298</v>
      </c>
      <c r="L80" s="117">
        <v>70</v>
      </c>
      <c r="M80" s="117">
        <v>0</v>
      </c>
      <c r="N80" s="117">
        <v>0</v>
      </c>
      <c r="O80" s="117">
        <v>0</v>
      </c>
      <c r="P80" s="117">
        <f t="shared" si="2"/>
        <v>1223</v>
      </c>
    </row>
    <row r="81" spans="1:16" hidden="1" x14ac:dyDescent="0.3">
      <c r="A81" s="112">
        <v>45611</v>
      </c>
      <c r="B81" s="113" t="s">
        <v>33</v>
      </c>
      <c r="C81" s="114">
        <v>3</v>
      </c>
      <c r="D81" s="115" t="s">
        <v>110</v>
      </c>
      <c r="E81" s="116" t="s">
        <v>21</v>
      </c>
      <c r="F81" s="117">
        <v>55</v>
      </c>
      <c r="G81" s="117">
        <v>0</v>
      </c>
      <c r="H81" s="117">
        <v>50</v>
      </c>
      <c r="I81" s="117">
        <v>285</v>
      </c>
      <c r="J81" s="117">
        <v>100</v>
      </c>
      <c r="K81" s="117">
        <v>100</v>
      </c>
      <c r="L81" s="117">
        <v>172</v>
      </c>
      <c r="M81" s="117">
        <v>0</v>
      </c>
      <c r="N81" s="117">
        <v>0</v>
      </c>
      <c r="O81" s="117">
        <v>0</v>
      </c>
      <c r="P81" s="117">
        <f t="shared" si="2"/>
        <v>762</v>
      </c>
    </row>
    <row r="82" spans="1:16" hidden="1" x14ac:dyDescent="0.3">
      <c r="A82" s="112">
        <v>45611</v>
      </c>
      <c r="B82" s="113" t="s">
        <v>33</v>
      </c>
      <c r="C82" s="114">
        <v>3</v>
      </c>
      <c r="D82" s="115" t="s">
        <v>110</v>
      </c>
      <c r="E82" s="116" t="s">
        <v>22</v>
      </c>
      <c r="F82" s="117">
        <v>213</v>
      </c>
      <c r="G82" s="117">
        <v>198</v>
      </c>
      <c r="H82" s="117">
        <v>171</v>
      </c>
      <c r="I82" s="117">
        <v>347</v>
      </c>
      <c r="J82" s="117">
        <v>121</v>
      </c>
      <c r="K82" s="117">
        <v>236</v>
      </c>
      <c r="L82" s="117">
        <v>357</v>
      </c>
      <c r="M82" s="117">
        <v>0</v>
      </c>
      <c r="N82" s="117">
        <v>0</v>
      </c>
      <c r="O82" s="117">
        <v>0</v>
      </c>
      <c r="P82" s="117">
        <f t="shared" si="2"/>
        <v>1643</v>
      </c>
    </row>
    <row r="83" spans="1:16" hidden="1" x14ac:dyDescent="0.3">
      <c r="A83" s="112">
        <v>45611</v>
      </c>
      <c r="B83" s="113" t="s">
        <v>33</v>
      </c>
      <c r="C83" s="114">
        <v>3</v>
      </c>
      <c r="D83" s="115" t="s">
        <v>110</v>
      </c>
      <c r="E83" s="116" t="s">
        <v>23</v>
      </c>
      <c r="F83" s="117">
        <v>350</v>
      </c>
      <c r="G83" s="117">
        <v>0</v>
      </c>
      <c r="H83" s="117">
        <v>80</v>
      </c>
      <c r="I83" s="117">
        <v>240</v>
      </c>
      <c r="J83" s="117">
        <v>210</v>
      </c>
      <c r="K83" s="117">
        <v>80</v>
      </c>
      <c r="L83" s="117">
        <v>0</v>
      </c>
      <c r="M83" s="117">
        <v>0</v>
      </c>
      <c r="N83" s="117">
        <v>0</v>
      </c>
      <c r="O83" s="117">
        <v>0</v>
      </c>
      <c r="P83" s="117">
        <f t="shared" si="2"/>
        <v>960</v>
      </c>
    </row>
    <row r="84" spans="1:16" hidden="1" x14ac:dyDescent="0.3">
      <c r="A84" s="112">
        <v>45611</v>
      </c>
      <c r="B84" s="113" t="s">
        <v>33</v>
      </c>
      <c r="C84" s="114">
        <v>3</v>
      </c>
      <c r="D84" s="115" t="s">
        <v>110</v>
      </c>
      <c r="E84" s="116" t="s">
        <v>24</v>
      </c>
      <c r="F84" s="117">
        <v>276</v>
      </c>
      <c r="G84" s="117">
        <v>89</v>
      </c>
      <c r="H84" s="117">
        <v>141</v>
      </c>
      <c r="I84" s="117">
        <v>255</v>
      </c>
      <c r="J84" s="117">
        <v>216</v>
      </c>
      <c r="K84" s="117">
        <v>137</v>
      </c>
      <c r="L84" s="117">
        <v>132</v>
      </c>
      <c r="M84" s="117">
        <v>0</v>
      </c>
      <c r="N84" s="117">
        <v>0</v>
      </c>
      <c r="O84" s="117">
        <v>0</v>
      </c>
      <c r="P84" s="117">
        <f t="shared" si="2"/>
        <v>1246</v>
      </c>
    </row>
    <row r="85" spans="1:16" hidden="1" x14ac:dyDescent="0.3">
      <c r="A85" s="112">
        <v>45611</v>
      </c>
      <c r="B85" s="113" t="s">
        <v>33</v>
      </c>
      <c r="C85" s="114">
        <v>3</v>
      </c>
      <c r="D85" s="33" t="s">
        <v>111</v>
      </c>
      <c r="E85" s="116" t="s">
        <v>25</v>
      </c>
      <c r="F85" s="117">
        <v>0</v>
      </c>
      <c r="G85" s="117"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f t="shared" si="2"/>
        <v>0</v>
      </c>
    </row>
    <row r="86" spans="1:16" hidden="1" x14ac:dyDescent="0.3">
      <c r="A86" s="112">
        <v>45611</v>
      </c>
      <c r="B86" s="113" t="s">
        <v>33</v>
      </c>
      <c r="C86" s="114">
        <v>3</v>
      </c>
      <c r="D86" s="115" t="s">
        <v>110</v>
      </c>
      <c r="E86" s="116" t="s">
        <v>26</v>
      </c>
      <c r="F86" s="117">
        <v>175</v>
      </c>
      <c r="G86" s="117">
        <v>0</v>
      </c>
      <c r="H86" s="117">
        <v>0</v>
      </c>
      <c r="I86" s="117">
        <v>260</v>
      </c>
      <c r="J86" s="117">
        <v>100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f t="shared" si="2"/>
        <v>535</v>
      </c>
    </row>
    <row r="87" spans="1:16" hidden="1" x14ac:dyDescent="0.3">
      <c r="A87" s="112">
        <v>45611</v>
      </c>
      <c r="B87" s="113" t="s">
        <v>33</v>
      </c>
      <c r="C87" s="114">
        <v>3</v>
      </c>
      <c r="D87" s="115" t="s">
        <v>110</v>
      </c>
      <c r="E87" s="116" t="s">
        <v>27</v>
      </c>
      <c r="F87" s="117">
        <v>700</v>
      </c>
      <c r="G87" s="117">
        <v>200</v>
      </c>
      <c r="H87" s="117">
        <v>100</v>
      </c>
      <c r="I87" s="117">
        <v>540</v>
      </c>
      <c r="J87" s="117">
        <v>180</v>
      </c>
      <c r="K87" s="117">
        <v>360</v>
      </c>
      <c r="L87" s="117">
        <v>480</v>
      </c>
      <c r="M87" s="117">
        <v>0</v>
      </c>
      <c r="N87" s="117">
        <v>0</v>
      </c>
      <c r="O87" s="117">
        <v>0</v>
      </c>
      <c r="P87" s="117">
        <f t="shared" si="2"/>
        <v>2560</v>
      </c>
    </row>
    <row r="88" spans="1:16" hidden="1" x14ac:dyDescent="0.3">
      <c r="A88" s="112">
        <v>45611</v>
      </c>
      <c r="B88" s="113" t="s">
        <v>33</v>
      </c>
      <c r="C88" s="114">
        <v>3</v>
      </c>
      <c r="D88" s="115" t="s">
        <v>110</v>
      </c>
      <c r="E88" s="118" t="s">
        <v>28</v>
      </c>
      <c r="F88" s="117">
        <v>286</v>
      </c>
      <c r="G88" s="117">
        <v>0</v>
      </c>
      <c r="H88" s="117">
        <v>0</v>
      </c>
      <c r="I88" s="117">
        <v>160</v>
      </c>
      <c r="J88" s="117">
        <v>0</v>
      </c>
      <c r="K88" s="117">
        <v>278</v>
      </c>
      <c r="L88" s="117">
        <v>0</v>
      </c>
      <c r="M88" s="117">
        <v>0</v>
      </c>
      <c r="N88" s="117">
        <v>0</v>
      </c>
      <c r="O88" s="117">
        <v>0</v>
      </c>
      <c r="P88" s="117">
        <f t="shared" si="2"/>
        <v>724</v>
      </c>
    </row>
    <row r="89" spans="1:16" hidden="1" x14ac:dyDescent="0.3">
      <c r="A89" s="112">
        <v>45611</v>
      </c>
      <c r="B89" s="113" t="s">
        <v>33</v>
      </c>
      <c r="C89" s="114">
        <v>3</v>
      </c>
      <c r="D89" s="115" t="s">
        <v>110</v>
      </c>
      <c r="E89" s="118" t="s">
        <v>29</v>
      </c>
      <c r="F89" s="117">
        <v>170</v>
      </c>
      <c r="G89" s="117">
        <v>58</v>
      </c>
      <c r="H89" s="117">
        <v>14</v>
      </c>
      <c r="I89" s="117">
        <v>42</v>
      </c>
      <c r="J89" s="117">
        <v>0</v>
      </c>
      <c r="K89" s="117">
        <v>115</v>
      </c>
      <c r="L89" s="117">
        <v>53</v>
      </c>
      <c r="M89" s="117">
        <v>0</v>
      </c>
      <c r="N89" s="117">
        <v>0</v>
      </c>
      <c r="O89" s="117">
        <v>0</v>
      </c>
      <c r="P89" s="117">
        <f t="shared" si="2"/>
        <v>452</v>
      </c>
    </row>
    <row r="90" spans="1:16" hidden="1" x14ac:dyDescent="0.3">
      <c r="A90" s="27">
        <v>45618</v>
      </c>
      <c r="B90" s="16" t="s">
        <v>33</v>
      </c>
      <c r="C90" s="17">
        <v>4</v>
      </c>
      <c r="D90" s="19" t="s">
        <v>110</v>
      </c>
      <c r="E90" s="18" t="s">
        <v>20</v>
      </c>
      <c r="F90" s="20">
        <v>415</v>
      </c>
      <c r="G90" s="20">
        <v>20</v>
      </c>
      <c r="H90" s="20">
        <v>270</v>
      </c>
      <c r="I90" s="20">
        <v>100</v>
      </c>
      <c r="J90" s="20">
        <v>65</v>
      </c>
      <c r="K90" s="20">
        <v>578</v>
      </c>
      <c r="L90" s="20">
        <v>150</v>
      </c>
      <c r="M90" s="20">
        <v>0</v>
      </c>
      <c r="N90" s="20">
        <v>0</v>
      </c>
      <c r="O90" s="20">
        <v>0</v>
      </c>
      <c r="P90" s="20">
        <f t="shared" si="2"/>
        <v>1598</v>
      </c>
    </row>
    <row r="91" spans="1:16" hidden="1" x14ac:dyDescent="0.3">
      <c r="A91" s="27">
        <v>45618</v>
      </c>
      <c r="B91" s="16" t="s">
        <v>33</v>
      </c>
      <c r="C91" s="17">
        <v>4</v>
      </c>
      <c r="D91" s="19" t="s">
        <v>110</v>
      </c>
      <c r="E91" s="18" t="s">
        <v>21</v>
      </c>
      <c r="F91" s="20">
        <f>32+92</f>
        <v>124</v>
      </c>
      <c r="G91" s="20">
        <v>0</v>
      </c>
      <c r="H91" s="20">
        <v>0</v>
      </c>
      <c r="I91" s="20">
        <f>205+212</f>
        <v>417</v>
      </c>
      <c r="J91" s="20">
        <f>75+100</f>
        <v>175</v>
      </c>
      <c r="K91" s="20">
        <f>87+247</f>
        <v>334</v>
      </c>
      <c r="L91" s="20">
        <f>108+85</f>
        <v>193</v>
      </c>
      <c r="M91" s="20">
        <v>0</v>
      </c>
      <c r="N91" s="20">
        <v>0</v>
      </c>
      <c r="O91" s="20">
        <v>0</v>
      </c>
      <c r="P91" s="20">
        <f t="shared" si="2"/>
        <v>1243</v>
      </c>
    </row>
    <row r="92" spans="1:16" hidden="1" x14ac:dyDescent="0.3">
      <c r="A92" s="27">
        <v>45618</v>
      </c>
      <c r="B92" s="16" t="s">
        <v>33</v>
      </c>
      <c r="C92" s="17">
        <v>4</v>
      </c>
      <c r="D92" s="19" t="s">
        <v>110</v>
      </c>
      <c r="E92" s="18" t="s">
        <v>22</v>
      </c>
      <c r="F92" s="20">
        <v>189</v>
      </c>
      <c r="G92" s="20">
        <v>90</v>
      </c>
      <c r="H92" s="20">
        <v>70</v>
      </c>
      <c r="I92" s="20">
        <v>353</v>
      </c>
      <c r="J92" s="20">
        <v>57</v>
      </c>
      <c r="K92" s="20">
        <v>175</v>
      </c>
      <c r="L92" s="20">
        <v>273</v>
      </c>
      <c r="M92" s="20">
        <v>0</v>
      </c>
      <c r="N92" s="20">
        <v>0</v>
      </c>
      <c r="O92" s="20">
        <v>0</v>
      </c>
      <c r="P92" s="20">
        <f t="shared" si="2"/>
        <v>1207</v>
      </c>
    </row>
    <row r="93" spans="1:16" hidden="1" x14ac:dyDescent="0.3">
      <c r="A93" s="27">
        <v>45618</v>
      </c>
      <c r="B93" s="16" t="s">
        <v>33</v>
      </c>
      <c r="C93" s="17">
        <v>4</v>
      </c>
      <c r="D93" s="19" t="s">
        <v>110</v>
      </c>
      <c r="E93" s="18" t="s">
        <v>23</v>
      </c>
      <c r="F93" s="20">
        <v>400</v>
      </c>
      <c r="G93" s="20">
        <v>0</v>
      </c>
      <c r="H93" s="20">
        <v>160</v>
      </c>
      <c r="I93" s="20">
        <v>0</v>
      </c>
      <c r="J93" s="20">
        <v>130</v>
      </c>
      <c r="K93" s="20">
        <v>80</v>
      </c>
      <c r="L93" s="20">
        <v>150</v>
      </c>
      <c r="M93" s="20">
        <v>0</v>
      </c>
      <c r="N93" s="20">
        <v>0</v>
      </c>
      <c r="O93" s="20">
        <v>0</v>
      </c>
      <c r="P93" s="20">
        <f t="shared" si="2"/>
        <v>920</v>
      </c>
    </row>
    <row r="94" spans="1:16" hidden="1" x14ac:dyDescent="0.3">
      <c r="A94" s="27">
        <v>45618</v>
      </c>
      <c r="B94" s="16" t="s">
        <v>33</v>
      </c>
      <c r="C94" s="17">
        <v>4</v>
      </c>
      <c r="D94" s="19" t="s">
        <v>110</v>
      </c>
      <c r="E94" s="18" t="s">
        <v>24</v>
      </c>
      <c r="F94" s="20">
        <f>242+92</f>
        <v>334</v>
      </c>
      <c r="G94" s="20">
        <f>48+62</f>
        <v>110</v>
      </c>
      <c r="H94" s="20">
        <f>150+130</f>
        <v>280</v>
      </c>
      <c r="I94" s="20">
        <f>243+252</f>
        <v>495</v>
      </c>
      <c r="J94" s="20">
        <f>197+126</f>
        <v>323</v>
      </c>
      <c r="K94" s="20">
        <f>100+114</f>
        <v>214</v>
      </c>
      <c r="L94" s="20">
        <f>154+140</f>
        <v>294</v>
      </c>
      <c r="M94" s="20">
        <v>0</v>
      </c>
      <c r="N94" s="20">
        <v>0</v>
      </c>
      <c r="O94" s="20">
        <v>0</v>
      </c>
      <c r="P94" s="20">
        <f t="shared" si="2"/>
        <v>2050</v>
      </c>
    </row>
    <row r="95" spans="1:16" hidden="1" x14ac:dyDescent="0.3">
      <c r="A95" s="27">
        <v>45618</v>
      </c>
      <c r="B95" s="16" t="s">
        <v>33</v>
      </c>
      <c r="C95" s="17">
        <v>4</v>
      </c>
      <c r="D95" s="33" t="s">
        <v>111</v>
      </c>
      <c r="E95" s="18" t="s">
        <v>25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f t="shared" si="2"/>
        <v>0</v>
      </c>
    </row>
    <row r="96" spans="1:16" hidden="1" x14ac:dyDescent="0.3">
      <c r="A96" s="27">
        <v>45618</v>
      </c>
      <c r="B96" s="16" t="s">
        <v>33</v>
      </c>
      <c r="C96" s="17">
        <v>4</v>
      </c>
      <c r="D96" s="19" t="s">
        <v>110</v>
      </c>
      <c r="E96" s="18" t="s">
        <v>26</v>
      </c>
      <c r="F96" s="20">
        <f>310+135</f>
        <v>445</v>
      </c>
      <c r="G96" s="20">
        <v>45</v>
      </c>
      <c r="H96" s="20">
        <v>175</v>
      </c>
      <c r="I96" s="20">
        <v>155</v>
      </c>
      <c r="J96" s="20">
        <v>145</v>
      </c>
      <c r="K96" s="20">
        <v>80</v>
      </c>
      <c r="L96" s="20">
        <v>40</v>
      </c>
      <c r="M96" s="20">
        <v>0</v>
      </c>
      <c r="N96" s="20">
        <v>0</v>
      </c>
      <c r="O96" s="20">
        <v>0</v>
      </c>
      <c r="P96" s="20">
        <f t="shared" si="2"/>
        <v>1085</v>
      </c>
    </row>
    <row r="97" spans="1:16" hidden="1" x14ac:dyDescent="0.3">
      <c r="A97" s="27">
        <v>45618</v>
      </c>
      <c r="B97" s="16" t="s">
        <v>33</v>
      </c>
      <c r="C97" s="17">
        <v>4</v>
      </c>
      <c r="D97" s="19" t="s">
        <v>110</v>
      </c>
      <c r="E97" s="18" t="s">
        <v>27</v>
      </c>
      <c r="F97" s="20">
        <v>500</v>
      </c>
      <c r="G97" s="20">
        <v>200</v>
      </c>
      <c r="H97" s="20">
        <v>100</v>
      </c>
      <c r="I97" s="20">
        <v>540</v>
      </c>
      <c r="J97" s="20">
        <v>180</v>
      </c>
      <c r="K97" s="20">
        <v>360</v>
      </c>
      <c r="L97" s="20">
        <v>480</v>
      </c>
      <c r="M97" s="20">
        <v>0</v>
      </c>
      <c r="N97" s="20">
        <v>0</v>
      </c>
      <c r="O97" s="20">
        <v>0</v>
      </c>
      <c r="P97" s="20">
        <f t="shared" si="2"/>
        <v>2360</v>
      </c>
    </row>
    <row r="98" spans="1:16" hidden="1" x14ac:dyDescent="0.3">
      <c r="A98" s="27">
        <v>45618</v>
      </c>
      <c r="B98" s="16" t="s">
        <v>33</v>
      </c>
      <c r="C98" s="17">
        <v>4</v>
      </c>
      <c r="D98" s="19" t="s">
        <v>110</v>
      </c>
      <c r="E98" s="22" t="s">
        <v>28</v>
      </c>
      <c r="F98" s="20">
        <v>150</v>
      </c>
      <c r="G98" s="20">
        <v>0</v>
      </c>
      <c r="H98" s="20">
        <v>0</v>
      </c>
      <c r="I98" s="20">
        <v>350</v>
      </c>
      <c r="J98" s="20">
        <v>0</v>
      </c>
      <c r="K98" s="20">
        <v>200</v>
      </c>
      <c r="L98" s="20">
        <v>0</v>
      </c>
      <c r="M98" s="20">
        <v>0</v>
      </c>
      <c r="N98" s="20">
        <v>0</v>
      </c>
      <c r="O98" s="20">
        <v>0</v>
      </c>
      <c r="P98" s="20">
        <f t="shared" si="2"/>
        <v>700</v>
      </c>
    </row>
    <row r="99" spans="1:16" hidden="1" x14ac:dyDescent="0.3">
      <c r="A99" s="27">
        <v>45618</v>
      </c>
      <c r="B99" s="16" t="s">
        <v>33</v>
      </c>
      <c r="C99" s="17">
        <v>4</v>
      </c>
      <c r="D99" s="19" t="s">
        <v>110</v>
      </c>
      <c r="E99" s="22" t="s">
        <v>29</v>
      </c>
      <c r="F99" s="20">
        <v>164</v>
      </c>
      <c r="G99" s="20">
        <v>83</v>
      </c>
      <c r="H99" s="20">
        <v>18</v>
      </c>
      <c r="I99" s="20">
        <v>42</v>
      </c>
      <c r="J99" s="20">
        <v>172</v>
      </c>
      <c r="K99" s="20">
        <v>62</v>
      </c>
      <c r="L99" s="20">
        <v>25</v>
      </c>
      <c r="M99" s="20">
        <v>0</v>
      </c>
      <c r="N99" s="20">
        <v>0</v>
      </c>
      <c r="O99" s="20">
        <v>0</v>
      </c>
      <c r="P99" s="20">
        <f t="shared" si="2"/>
        <v>566</v>
      </c>
    </row>
    <row r="100" spans="1:16" hidden="1" x14ac:dyDescent="0.3">
      <c r="A100" s="25">
        <v>45627</v>
      </c>
      <c r="B100" s="30" t="s">
        <v>34</v>
      </c>
      <c r="C100" s="31">
        <v>1</v>
      </c>
      <c r="D100" s="120" t="s">
        <v>110</v>
      </c>
      <c r="E100" s="32" t="s">
        <v>20</v>
      </c>
      <c r="F100" s="34">
        <v>280</v>
      </c>
      <c r="G100" s="119">
        <v>30</v>
      </c>
      <c r="H100" s="119">
        <v>84</v>
      </c>
      <c r="I100" s="119">
        <v>90</v>
      </c>
      <c r="J100" s="119">
        <v>125</v>
      </c>
      <c r="K100" s="119">
        <v>130</v>
      </c>
      <c r="L100" s="119">
        <v>50</v>
      </c>
      <c r="M100" s="119">
        <v>0</v>
      </c>
      <c r="N100" s="119">
        <v>0</v>
      </c>
      <c r="O100" s="119">
        <v>0</v>
      </c>
      <c r="P100" s="34">
        <f t="shared" si="2"/>
        <v>789</v>
      </c>
    </row>
    <row r="101" spans="1:16" hidden="1" x14ac:dyDescent="0.3">
      <c r="A101" s="25">
        <v>45627</v>
      </c>
      <c r="B101" s="30" t="s">
        <v>34</v>
      </c>
      <c r="C101" s="31">
        <v>1</v>
      </c>
      <c r="D101" s="120" t="s">
        <v>110</v>
      </c>
      <c r="E101" s="32" t="s">
        <v>21</v>
      </c>
      <c r="F101" s="34">
        <v>126</v>
      </c>
      <c r="G101" s="119">
        <v>0</v>
      </c>
      <c r="H101" s="119">
        <v>32</v>
      </c>
      <c r="I101" s="119">
        <v>242</v>
      </c>
      <c r="J101" s="119">
        <v>121</v>
      </c>
      <c r="K101" s="119">
        <v>500</v>
      </c>
      <c r="L101" s="119">
        <v>258</v>
      </c>
      <c r="M101" s="119">
        <v>0</v>
      </c>
      <c r="N101" s="119">
        <v>0</v>
      </c>
      <c r="O101" s="119">
        <v>0</v>
      </c>
      <c r="P101" s="34">
        <f t="shared" si="2"/>
        <v>1279</v>
      </c>
    </row>
    <row r="102" spans="1:16" hidden="1" x14ac:dyDescent="0.3">
      <c r="A102" s="25">
        <v>45627</v>
      </c>
      <c r="B102" s="30" t="s">
        <v>34</v>
      </c>
      <c r="C102" s="31">
        <v>1</v>
      </c>
      <c r="D102" s="120" t="s">
        <v>110</v>
      </c>
      <c r="E102" s="32" t="s">
        <v>22</v>
      </c>
      <c r="F102" s="34">
        <v>305</v>
      </c>
      <c r="G102" s="119">
        <v>275</v>
      </c>
      <c r="H102" s="119">
        <v>145</v>
      </c>
      <c r="I102" s="119">
        <v>200</v>
      </c>
      <c r="J102" s="119">
        <v>180</v>
      </c>
      <c r="K102" s="119">
        <v>120</v>
      </c>
      <c r="L102" s="119">
        <v>260</v>
      </c>
      <c r="M102" s="119">
        <v>0</v>
      </c>
      <c r="N102" s="119">
        <v>0</v>
      </c>
      <c r="O102" s="119">
        <v>0</v>
      </c>
      <c r="P102" s="34">
        <f t="shared" si="2"/>
        <v>1485</v>
      </c>
    </row>
    <row r="103" spans="1:16" hidden="1" x14ac:dyDescent="0.3">
      <c r="A103" s="25">
        <v>45627</v>
      </c>
      <c r="B103" s="30" t="s">
        <v>34</v>
      </c>
      <c r="C103" s="31">
        <v>1</v>
      </c>
      <c r="D103" s="120" t="s">
        <v>110</v>
      </c>
      <c r="E103" s="32" t="s">
        <v>23</v>
      </c>
      <c r="F103" s="34">
        <v>340</v>
      </c>
      <c r="G103" s="119">
        <v>0</v>
      </c>
      <c r="H103" s="119">
        <v>140</v>
      </c>
      <c r="I103" s="119">
        <v>200</v>
      </c>
      <c r="J103" s="119">
        <v>0</v>
      </c>
      <c r="K103" s="119">
        <v>160</v>
      </c>
      <c r="L103" s="119">
        <v>0</v>
      </c>
      <c r="M103" s="119">
        <v>0</v>
      </c>
      <c r="N103" s="119">
        <v>0</v>
      </c>
      <c r="O103" s="119">
        <v>0</v>
      </c>
      <c r="P103" s="34">
        <f t="shared" si="2"/>
        <v>840</v>
      </c>
    </row>
    <row r="104" spans="1:16" hidden="1" x14ac:dyDescent="0.3">
      <c r="A104" s="25">
        <v>45627</v>
      </c>
      <c r="B104" s="30" t="s">
        <v>34</v>
      </c>
      <c r="C104" s="31">
        <v>1</v>
      </c>
      <c r="D104" s="120" t="s">
        <v>110</v>
      </c>
      <c r="E104" s="32" t="s">
        <v>24</v>
      </c>
      <c r="F104" s="34">
        <v>227</v>
      </c>
      <c r="G104" s="119">
        <v>0</v>
      </c>
      <c r="H104" s="119">
        <v>150</v>
      </c>
      <c r="I104" s="119">
        <v>206</v>
      </c>
      <c r="J104" s="119">
        <v>100</v>
      </c>
      <c r="K104" s="119">
        <v>6</v>
      </c>
      <c r="L104" s="119">
        <v>161</v>
      </c>
      <c r="M104" s="119">
        <v>0</v>
      </c>
      <c r="N104" s="119">
        <v>0</v>
      </c>
      <c r="O104" s="119">
        <v>0</v>
      </c>
      <c r="P104" s="34">
        <f t="shared" si="2"/>
        <v>850</v>
      </c>
    </row>
    <row r="105" spans="1:16" hidden="1" x14ac:dyDescent="0.3">
      <c r="A105" s="25">
        <v>45627</v>
      </c>
      <c r="B105" s="30" t="s">
        <v>34</v>
      </c>
      <c r="C105" s="31">
        <v>1</v>
      </c>
      <c r="D105" s="33" t="s">
        <v>111</v>
      </c>
      <c r="E105" s="32" t="s">
        <v>25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f t="shared" si="2"/>
        <v>0</v>
      </c>
    </row>
    <row r="106" spans="1:16" hidden="1" x14ac:dyDescent="0.3">
      <c r="A106" s="25">
        <v>45627</v>
      </c>
      <c r="B106" s="30" t="s">
        <v>34</v>
      </c>
      <c r="C106" s="31">
        <v>1</v>
      </c>
      <c r="D106" s="120" t="s">
        <v>110</v>
      </c>
      <c r="E106" s="32" t="s">
        <v>26</v>
      </c>
      <c r="F106" s="34">
        <v>76</v>
      </c>
      <c r="G106" s="34">
        <v>343</v>
      </c>
      <c r="H106" s="34">
        <v>108</v>
      </c>
      <c r="I106" s="34">
        <v>500</v>
      </c>
      <c r="J106" s="34">
        <v>135</v>
      </c>
      <c r="K106" s="34">
        <v>92</v>
      </c>
      <c r="L106" s="34">
        <v>264</v>
      </c>
      <c r="M106" s="34">
        <v>0</v>
      </c>
      <c r="N106" s="34">
        <v>0</v>
      </c>
      <c r="O106" s="34">
        <v>0</v>
      </c>
      <c r="P106" s="34">
        <f t="shared" si="2"/>
        <v>1518</v>
      </c>
    </row>
    <row r="107" spans="1:16" hidden="1" x14ac:dyDescent="0.3">
      <c r="A107" s="25">
        <v>45627</v>
      </c>
      <c r="B107" s="30" t="s">
        <v>34</v>
      </c>
      <c r="C107" s="31">
        <v>1</v>
      </c>
      <c r="D107" s="120" t="s">
        <v>110</v>
      </c>
      <c r="E107" s="32" t="s">
        <v>27</v>
      </c>
      <c r="F107" s="34">
        <v>500</v>
      </c>
      <c r="G107" s="34">
        <v>240</v>
      </c>
      <c r="H107" s="34">
        <v>100</v>
      </c>
      <c r="I107" s="34">
        <v>100</v>
      </c>
      <c r="J107" s="34">
        <v>50</v>
      </c>
      <c r="K107" s="34">
        <v>320</v>
      </c>
      <c r="L107" s="34">
        <v>200</v>
      </c>
      <c r="M107" s="34">
        <v>0</v>
      </c>
      <c r="N107" s="34">
        <v>0</v>
      </c>
      <c r="O107" s="34">
        <v>0</v>
      </c>
      <c r="P107" s="34">
        <f t="shared" si="2"/>
        <v>1510</v>
      </c>
    </row>
    <row r="108" spans="1:16" hidden="1" x14ac:dyDescent="0.3">
      <c r="A108" s="25">
        <v>45627</v>
      </c>
      <c r="B108" s="30" t="s">
        <v>34</v>
      </c>
      <c r="C108" s="31">
        <v>1</v>
      </c>
      <c r="D108" s="120" t="s">
        <v>110</v>
      </c>
      <c r="E108" s="35" t="s">
        <v>28</v>
      </c>
      <c r="F108" s="34">
        <v>150</v>
      </c>
      <c r="G108" s="34">
        <v>0</v>
      </c>
      <c r="H108" s="34">
        <v>0</v>
      </c>
      <c r="I108" s="34">
        <v>278</v>
      </c>
      <c r="J108" s="34">
        <v>0</v>
      </c>
      <c r="K108" s="34">
        <v>300</v>
      </c>
      <c r="L108" s="34">
        <v>112</v>
      </c>
      <c r="M108" s="34">
        <v>0</v>
      </c>
      <c r="N108" s="34">
        <v>0</v>
      </c>
      <c r="O108" s="34">
        <v>0</v>
      </c>
      <c r="P108" s="34">
        <f t="shared" si="2"/>
        <v>840</v>
      </c>
    </row>
    <row r="109" spans="1:16" hidden="1" x14ac:dyDescent="0.3">
      <c r="A109" s="25">
        <v>45627</v>
      </c>
      <c r="B109" s="30" t="s">
        <v>34</v>
      </c>
      <c r="C109" s="31">
        <v>1</v>
      </c>
      <c r="D109" s="120" t="s">
        <v>110</v>
      </c>
      <c r="E109" s="35" t="s">
        <v>29</v>
      </c>
      <c r="F109" s="34">
        <v>164</v>
      </c>
      <c r="G109" s="34">
        <v>83</v>
      </c>
      <c r="H109" s="34">
        <v>18</v>
      </c>
      <c r="I109" s="34">
        <v>42</v>
      </c>
      <c r="J109" s="34">
        <v>172</v>
      </c>
      <c r="K109" s="34">
        <v>62</v>
      </c>
      <c r="L109" s="34">
        <v>25</v>
      </c>
      <c r="M109" s="34">
        <v>0</v>
      </c>
      <c r="N109" s="34">
        <v>0</v>
      </c>
      <c r="O109" s="34">
        <v>0</v>
      </c>
      <c r="P109" s="34">
        <f t="shared" si="2"/>
        <v>566</v>
      </c>
    </row>
    <row r="110" spans="1:16" hidden="1" x14ac:dyDescent="0.3">
      <c r="A110" s="25">
        <v>45634</v>
      </c>
      <c r="B110" s="16" t="s">
        <v>34</v>
      </c>
      <c r="C110" s="17">
        <v>2</v>
      </c>
      <c r="D110" s="19" t="s">
        <v>110</v>
      </c>
      <c r="E110" s="18" t="s">
        <v>20</v>
      </c>
      <c r="F110" s="20">
        <v>450</v>
      </c>
      <c r="G110" s="20">
        <v>0</v>
      </c>
      <c r="H110" s="20">
        <v>120</v>
      </c>
      <c r="I110" s="20">
        <v>0</v>
      </c>
      <c r="J110" s="20">
        <v>0</v>
      </c>
      <c r="K110" s="20">
        <v>320</v>
      </c>
      <c r="L110" s="20">
        <v>100</v>
      </c>
      <c r="M110" s="20">
        <v>0</v>
      </c>
      <c r="N110" s="20">
        <v>0</v>
      </c>
      <c r="O110" s="20">
        <v>0</v>
      </c>
      <c r="P110" s="20">
        <f t="shared" si="2"/>
        <v>990</v>
      </c>
    </row>
    <row r="111" spans="1:16" hidden="1" x14ac:dyDescent="0.3">
      <c r="A111" s="25">
        <v>45634</v>
      </c>
      <c r="B111" s="16" t="s">
        <v>34</v>
      </c>
      <c r="C111" s="17">
        <v>2</v>
      </c>
      <c r="D111" s="19" t="s">
        <v>110</v>
      </c>
      <c r="E111" s="18" t="s">
        <v>21</v>
      </c>
      <c r="F111" s="20">
        <v>30</v>
      </c>
      <c r="G111" s="20">
        <v>0</v>
      </c>
      <c r="H111" s="20">
        <v>58</v>
      </c>
      <c r="I111" s="20">
        <v>270</v>
      </c>
      <c r="J111" s="20">
        <v>0</v>
      </c>
      <c r="K111" s="20">
        <v>440</v>
      </c>
      <c r="L111" s="20">
        <v>0</v>
      </c>
      <c r="M111" s="20">
        <v>0</v>
      </c>
      <c r="N111" s="20">
        <v>0</v>
      </c>
      <c r="O111" s="20">
        <v>0</v>
      </c>
      <c r="P111" s="20">
        <f t="shared" si="2"/>
        <v>798</v>
      </c>
    </row>
    <row r="112" spans="1:16" hidden="1" x14ac:dyDescent="0.3">
      <c r="A112" s="25">
        <v>45634</v>
      </c>
      <c r="B112" s="16" t="s">
        <v>34</v>
      </c>
      <c r="C112" s="17">
        <v>2</v>
      </c>
      <c r="D112" s="19" t="s">
        <v>110</v>
      </c>
      <c r="E112" s="18" t="s">
        <v>22</v>
      </c>
      <c r="F112" s="20">
        <v>275</v>
      </c>
      <c r="G112" s="20">
        <v>260</v>
      </c>
      <c r="H112" s="20">
        <v>165</v>
      </c>
      <c r="I112" s="20">
        <v>450</v>
      </c>
      <c r="J112" s="20">
        <v>105</v>
      </c>
      <c r="K112" s="20">
        <v>200</v>
      </c>
      <c r="L112" s="20">
        <v>190</v>
      </c>
      <c r="M112" s="20">
        <v>0</v>
      </c>
      <c r="N112" s="20">
        <v>0</v>
      </c>
      <c r="O112" s="20">
        <v>0</v>
      </c>
      <c r="P112" s="20">
        <f t="shared" si="2"/>
        <v>1645</v>
      </c>
    </row>
    <row r="113" spans="1:16" hidden="1" x14ac:dyDescent="0.3">
      <c r="A113" s="25">
        <v>45634</v>
      </c>
      <c r="B113" s="16" t="s">
        <v>34</v>
      </c>
      <c r="C113" s="17">
        <v>2</v>
      </c>
      <c r="D113" s="19" t="s">
        <v>110</v>
      </c>
      <c r="E113" s="18" t="s">
        <v>23</v>
      </c>
      <c r="F113" s="20">
        <v>360</v>
      </c>
      <c r="G113" s="20">
        <v>0</v>
      </c>
      <c r="H113" s="20">
        <v>250</v>
      </c>
      <c r="I113" s="20">
        <v>0</v>
      </c>
      <c r="J113" s="20">
        <v>0</v>
      </c>
      <c r="K113" s="20">
        <v>210</v>
      </c>
      <c r="L113" s="20">
        <v>0</v>
      </c>
      <c r="M113" s="20">
        <v>0</v>
      </c>
      <c r="N113" s="20">
        <v>0</v>
      </c>
      <c r="O113" s="20">
        <v>0</v>
      </c>
      <c r="P113" s="20">
        <f t="shared" si="2"/>
        <v>820</v>
      </c>
    </row>
    <row r="114" spans="1:16" hidden="1" x14ac:dyDescent="0.3">
      <c r="A114" s="25">
        <v>45634</v>
      </c>
      <c r="B114" s="16" t="s">
        <v>34</v>
      </c>
      <c r="C114" s="17">
        <v>2</v>
      </c>
      <c r="D114" s="19" t="s">
        <v>110</v>
      </c>
      <c r="E114" s="18" t="s">
        <v>24</v>
      </c>
      <c r="F114" s="20">
        <v>500</v>
      </c>
      <c r="G114" s="20">
        <v>0</v>
      </c>
      <c r="H114" s="20">
        <v>100</v>
      </c>
      <c r="I114" s="20">
        <v>400</v>
      </c>
      <c r="J114" s="20">
        <v>150</v>
      </c>
      <c r="K114" s="20">
        <v>300</v>
      </c>
      <c r="L114" s="20">
        <v>350</v>
      </c>
      <c r="M114" s="20">
        <v>0</v>
      </c>
      <c r="N114" s="20">
        <v>0</v>
      </c>
      <c r="O114" s="20">
        <v>0</v>
      </c>
      <c r="P114" s="20">
        <f t="shared" si="2"/>
        <v>1800</v>
      </c>
    </row>
    <row r="115" spans="1:16" hidden="1" x14ac:dyDescent="0.3">
      <c r="A115" s="25">
        <v>45634</v>
      </c>
      <c r="B115" s="16" t="s">
        <v>34</v>
      </c>
      <c r="C115" s="17">
        <v>2</v>
      </c>
      <c r="D115" s="33" t="s">
        <v>111</v>
      </c>
      <c r="E115" s="18" t="s">
        <v>25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f t="shared" si="2"/>
        <v>0</v>
      </c>
    </row>
    <row r="116" spans="1:16" hidden="1" x14ac:dyDescent="0.3">
      <c r="A116" s="25">
        <v>45634</v>
      </c>
      <c r="B116" s="16" t="s">
        <v>34</v>
      </c>
      <c r="C116" s="17">
        <v>2</v>
      </c>
      <c r="D116" s="19" t="s">
        <v>110</v>
      </c>
      <c r="E116" s="18" t="s">
        <v>26</v>
      </c>
      <c r="F116" s="20">
        <v>265</v>
      </c>
      <c r="G116" s="20">
        <v>0</v>
      </c>
      <c r="H116" s="20">
        <v>85</v>
      </c>
      <c r="I116" s="20">
        <v>210</v>
      </c>
      <c r="J116" s="20">
        <v>75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f t="shared" si="2"/>
        <v>635</v>
      </c>
    </row>
    <row r="117" spans="1:16" hidden="1" x14ac:dyDescent="0.3">
      <c r="A117" s="25">
        <v>45634</v>
      </c>
      <c r="B117" s="16" t="s">
        <v>34</v>
      </c>
      <c r="C117" s="17">
        <v>2</v>
      </c>
      <c r="D117" s="19" t="s">
        <v>110</v>
      </c>
      <c r="E117" s="18" t="s">
        <v>27</v>
      </c>
      <c r="F117" s="20">
        <v>400</v>
      </c>
      <c r="G117" s="20">
        <v>0</v>
      </c>
      <c r="H117" s="20">
        <v>350</v>
      </c>
      <c r="I117" s="20">
        <v>750</v>
      </c>
      <c r="J117" s="20">
        <v>100</v>
      </c>
      <c r="K117" s="20">
        <v>700</v>
      </c>
      <c r="L117" s="20">
        <v>350</v>
      </c>
      <c r="M117" s="20">
        <v>0</v>
      </c>
      <c r="N117" s="20">
        <v>0</v>
      </c>
      <c r="O117" s="20">
        <v>0</v>
      </c>
      <c r="P117" s="20">
        <f t="shared" si="2"/>
        <v>2650</v>
      </c>
    </row>
    <row r="118" spans="1:16" hidden="1" x14ac:dyDescent="0.3">
      <c r="A118" s="25">
        <v>45634</v>
      </c>
      <c r="B118" s="16" t="s">
        <v>34</v>
      </c>
      <c r="C118" s="17">
        <v>2</v>
      </c>
      <c r="D118" s="19" t="s">
        <v>110</v>
      </c>
      <c r="E118" s="22" t="s">
        <v>28</v>
      </c>
      <c r="F118" s="20">
        <v>646</v>
      </c>
      <c r="G118" s="20">
        <v>0</v>
      </c>
      <c r="H118" s="20">
        <v>115</v>
      </c>
      <c r="I118" s="20">
        <v>283</v>
      </c>
      <c r="J118" s="20">
        <v>0</v>
      </c>
      <c r="K118" s="20">
        <v>171</v>
      </c>
      <c r="L118" s="20">
        <v>0</v>
      </c>
      <c r="M118" s="20">
        <v>0</v>
      </c>
      <c r="N118" s="20">
        <v>0</v>
      </c>
      <c r="O118" s="20">
        <v>0</v>
      </c>
      <c r="P118" s="20">
        <f t="shared" si="2"/>
        <v>1215</v>
      </c>
    </row>
    <row r="119" spans="1:16" hidden="1" x14ac:dyDescent="0.3">
      <c r="A119" s="25">
        <v>45634</v>
      </c>
      <c r="B119" s="16" t="s">
        <v>34</v>
      </c>
      <c r="C119" s="17">
        <v>2</v>
      </c>
      <c r="D119" s="19" t="s">
        <v>110</v>
      </c>
      <c r="E119" s="22" t="s">
        <v>29</v>
      </c>
      <c r="F119" s="20">
        <v>73</v>
      </c>
      <c r="G119" s="20">
        <v>100</v>
      </c>
      <c r="H119" s="20">
        <v>97</v>
      </c>
      <c r="I119" s="20">
        <v>100</v>
      </c>
      <c r="J119" s="20">
        <v>78</v>
      </c>
      <c r="K119" s="20">
        <v>143</v>
      </c>
      <c r="L119" s="20">
        <v>30</v>
      </c>
      <c r="M119" s="20">
        <v>0</v>
      </c>
      <c r="N119" s="20">
        <v>0</v>
      </c>
      <c r="O119" s="20">
        <v>0</v>
      </c>
      <c r="P119" s="20">
        <f t="shared" si="2"/>
        <v>621</v>
      </c>
    </row>
    <row r="120" spans="1:16" hidden="1" x14ac:dyDescent="0.3">
      <c r="A120" s="25">
        <v>45641</v>
      </c>
      <c r="B120" s="124" t="s">
        <v>34</v>
      </c>
      <c r="C120" s="122">
        <v>3</v>
      </c>
      <c r="D120" s="121" t="s">
        <v>110</v>
      </c>
      <c r="E120" s="128" t="s">
        <v>20</v>
      </c>
      <c r="F120" s="106">
        <v>250</v>
      </c>
      <c r="G120" s="106">
        <v>270</v>
      </c>
      <c r="H120" s="106">
        <v>150</v>
      </c>
      <c r="I120" s="106">
        <v>25</v>
      </c>
      <c r="J120" s="106">
        <v>0</v>
      </c>
      <c r="K120" s="106">
        <v>250</v>
      </c>
      <c r="L120" s="106">
        <v>80</v>
      </c>
      <c r="M120" s="106">
        <v>0</v>
      </c>
      <c r="N120" s="106">
        <v>0</v>
      </c>
      <c r="O120" s="106">
        <v>0</v>
      </c>
      <c r="P120" s="106">
        <f t="shared" si="2"/>
        <v>1025</v>
      </c>
    </row>
    <row r="121" spans="1:16" hidden="1" x14ac:dyDescent="0.3">
      <c r="A121" s="25">
        <v>45641</v>
      </c>
      <c r="B121" s="124" t="s">
        <v>34</v>
      </c>
      <c r="C121" s="122">
        <v>3</v>
      </c>
      <c r="D121" s="121" t="s">
        <v>110</v>
      </c>
      <c r="E121" s="128" t="s">
        <v>21</v>
      </c>
      <c r="F121" s="106">
        <v>210</v>
      </c>
      <c r="G121" s="106">
        <v>180</v>
      </c>
      <c r="H121" s="106">
        <v>30</v>
      </c>
      <c r="I121" s="106">
        <v>170</v>
      </c>
      <c r="J121" s="106">
        <v>130</v>
      </c>
      <c r="K121" s="106">
        <v>110</v>
      </c>
      <c r="L121" s="106">
        <v>110</v>
      </c>
      <c r="M121" s="106">
        <v>0</v>
      </c>
      <c r="N121" s="106">
        <v>0</v>
      </c>
      <c r="O121" s="106">
        <v>0</v>
      </c>
      <c r="P121" s="106">
        <f t="shared" si="2"/>
        <v>940</v>
      </c>
    </row>
    <row r="122" spans="1:16" hidden="1" x14ac:dyDescent="0.3">
      <c r="A122" s="25">
        <v>45641</v>
      </c>
      <c r="B122" s="124" t="s">
        <v>34</v>
      </c>
      <c r="C122" s="122">
        <v>3</v>
      </c>
      <c r="D122" s="121" t="s">
        <v>110</v>
      </c>
      <c r="E122" s="128" t="s">
        <v>22</v>
      </c>
      <c r="F122" s="106">
        <v>200</v>
      </c>
      <c r="G122" s="106">
        <v>240</v>
      </c>
      <c r="H122" s="106">
        <v>100</v>
      </c>
      <c r="I122" s="106">
        <v>328</v>
      </c>
      <c r="J122" s="106">
        <v>160</v>
      </c>
      <c r="K122" s="106">
        <v>140</v>
      </c>
      <c r="L122" s="106">
        <v>180</v>
      </c>
      <c r="M122" s="106">
        <v>0</v>
      </c>
      <c r="N122" s="106">
        <v>0</v>
      </c>
      <c r="O122" s="106">
        <v>0</v>
      </c>
      <c r="P122" s="106">
        <f t="shared" si="2"/>
        <v>1348</v>
      </c>
    </row>
    <row r="123" spans="1:16" hidden="1" x14ac:dyDescent="0.3">
      <c r="A123" s="25">
        <v>45641</v>
      </c>
      <c r="B123" s="124" t="s">
        <v>34</v>
      </c>
      <c r="C123" s="122">
        <v>3</v>
      </c>
      <c r="D123" s="121" t="s">
        <v>110</v>
      </c>
      <c r="E123" s="128" t="s">
        <v>23</v>
      </c>
      <c r="F123" s="106">
        <v>360</v>
      </c>
      <c r="G123" s="106">
        <v>80</v>
      </c>
      <c r="H123" s="106">
        <v>60</v>
      </c>
      <c r="I123" s="106">
        <v>100</v>
      </c>
      <c r="J123" s="106">
        <v>0</v>
      </c>
      <c r="K123" s="106">
        <v>270</v>
      </c>
      <c r="L123" s="106">
        <v>0</v>
      </c>
      <c r="M123" s="106">
        <v>0</v>
      </c>
      <c r="N123" s="106">
        <v>0</v>
      </c>
      <c r="O123" s="106">
        <v>0</v>
      </c>
      <c r="P123" s="106">
        <f t="shared" si="2"/>
        <v>870</v>
      </c>
    </row>
    <row r="124" spans="1:16" hidden="1" x14ac:dyDescent="0.3">
      <c r="A124" s="25">
        <v>45641</v>
      </c>
      <c r="B124" s="124" t="s">
        <v>34</v>
      </c>
      <c r="C124" s="122">
        <v>3</v>
      </c>
      <c r="D124" s="121" t="s">
        <v>110</v>
      </c>
      <c r="E124" s="128" t="s">
        <v>24</v>
      </c>
      <c r="F124" s="106">
        <v>450</v>
      </c>
      <c r="G124" s="106">
        <v>100</v>
      </c>
      <c r="H124" s="106">
        <v>200</v>
      </c>
      <c r="I124" s="106">
        <v>350</v>
      </c>
      <c r="J124" s="106">
        <v>100</v>
      </c>
      <c r="K124" s="106">
        <v>200</v>
      </c>
      <c r="L124" s="106">
        <v>300</v>
      </c>
      <c r="M124" s="106">
        <v>0</v>
      </c>
      <c r="N124" s="106">
        <v>0</v>
      </c>
      <c r="O124" s="106">
        <v>0</v>
      </c>
      <c r="P124" s="106">
        <f t="shared" si="2"/>
        <v>1700</v>
      </c>
    </row>
    <row r="125" spans="1:16" hidden="1" x14ac:dyDescent="0.3">
      <c r="A125" s="25">
        <v>45641</v>
      </c>
      <c r="B125" s="124" t="s">
        <v>34</v>
      </c>
      <c r="C125" s="122">
        <v>3</v>
      </c>
      <c r="D125" s="33" t="s">
        <v>111</v>
      </c>
      <c r="E125" s="128" t="s">
        <v>25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f t="shared" si="2"/>
        <v>0</v>
      </c>
    </row>
    <row r="126" spans="1:16" hidden="1" x14ac:dyDescent="0.3">
      <c r="A126" s="25">
        <v>45641</v>
      </c>
      <c r="B126" s="124" t="s">
        <v>34</v>
      </c>
      <c r="C126" s="122">
        <v>3</v>
      </c>
      <c r="D126" s="121" t="s">
        <v>110</v>
      </c>
      <c r="E126" s="128" t="s">
        <v>26</v>
      </c>
      <c r="F126" s="106">
        <v>225</v>
      </c>
      <c r="G126" s="106">
        <v>100</v>
      </c>
      <c r="H126" s="106">
        <v>120</v>
      </c>
      <c r="I126" s="106">
        <v>240</v>
      </c>
      <c r="J126" s="106">
        <v>190</v>
      </c>
      <c r="K126" s="106">
        <v>130</v>
      </c>
      <c r="L126" s="106">
        <v>200</v>
      </c>
      <c r="M126" s="106">
        <v>0</v>
      </c>
      <c r="N126" s="106">
        <v>0</v>
      </c>
      <c r="O126" s="106">
        <v>0</v>
      </c>
      <c r="P126" s="106">
        <f t="shared" si="2"/>
        <v>1205</v>
      </c>
    </row>
    <row r="127" spans="1:16" hidden="1" x14ac:dyDescent="0.3">
      <c r="A127" s="25">
        <v>45641</v>
      </c>
      <c r="B127" s="124" t="s">
        <v>34</v>
      </c>
      <c r="C127" s="122">
        <v>3</v>
      </c>
      <c r="D127" s="121" t="s">
        <v>110</v>
      </c>
      <c r="E127" s="128" t="s">
        <v>27</v>
      </c>
      <c r="F127" s="106">
        <v>400</v>
      </c>
      <c r="G127" s="106">
        <v>320</v>
      </c>
      <c r="H127" s="106">
        <v>360</v>
      </c>
      <c r="I127" s="106">
        <v>680</v>
      </c>
      <c r="J127" s="106">
        <v>0</v>
      </c>
      <c r="K127" s="106">
        <v>590</v>
      </c>
      <c r="L127" s="106">
        <v>250</v>
      </c>
      <c r="M127" s="106">
        <v>0</v>
      </c>
      <c r="N127" s="106">
        <v>0</v>
      </c>
      <c r="O127" s="106">
        <v>0</v>
      </c>
      <c r="P127" s="106">
        <f t="shared" si="2"/>
        <v>2600</v>
      </c>
    </row>
    <row r="128" spans="1:16" hidden="1" x14ac:dyDescent="0.3">
      <c r="A128" s="25">
        <v>45641</v>
      </c>
      <c r="B128" s="124" t="s">
        <v>34</v>
      </c>
      <c r="C128" s="122">
        <v>3</v>
      </c>
      <c r="D128" s="121" t="s">
        <v>110</v>
      </c>
      <c r="E128" s="129" t="s">
        <v>28</v>
      </c>
      <c r="F128" s="106">
        <v>646</v>
      </c>
      <c r="G128" s="106">
        <v>0</v>
      </c>
      <c r="H128" s="106">
        <v>114</v>
      </c>
      <c r="I128" s="106">
        <v>283</v>
      </c>
      <c r="J128" s="106">
        <v>0</v>
      </c>
      <c r="K128" s="106">
        <v>171</v>
      </c>
      <c r="L128" s="106">
        <v>0</v>
      </c>
      <c r="M128" s="106">
        <v>0</v>
      </c>
      <c r="N128" s="106">
        <v>0</v>
      </c>
      <c r="O128" s="106">
        <v>0</v>
      </c>
      <c r="P128" s="106">
        <f t="shared" si="2"/>
        <v>1214</v>
      </c>
    </row>
    <row r="129" spans="1:16" hidden="1" x14ac:dyDescent="0.3">
      <c r="A129" s="25">
        <v>45641</v>
      </c>
      <c r="B129" s="124" t="s">
        <v>34</v>
      </c>
      <c r="C129" s="122">
        <v>3</v>
      </c>
      <c r="D129" s="121" t="s">
        <v>110</v>
      </c>
      <c r="E129" s="129" t="s">
        <v>29</v>
      </c>
      <c r="F129" s="106">
        <v>210</v>
      </c>
      <c r="G129" s="106">
        <v>108</v>
      </c>
      <c r="H129" s="106">
        <v>60</v>
      </c>
      <c r="I129" s="106">
        <v>125</v>
      </c>
      <c r="J129" s="106">
        <v>135</v>
      </c>
      <c r="K129" s="106">
        <v>200</v>
      </c>
      <c r="L129" s="106">
        <v>110</v>
      </c>
      <c r="M129" s="106">
        <v>0</v>
      </c>
      <c r="N129" s="106">
        <v>0</v>
      </c>
      <c r="O129" s="106">
        <v>0</v>
      </c>
      <c r="P129" s="106">
        <f t="shared" si="2"/>
        <v>948</v>
      </c>
    </row>
    <row r="130" spans="1:16" hidden="1" x14ac:dyDescent="0.3">
      <c r="A130" s="25">
        <v>45648</v>
      </c>
      <c r="B130" s="16" t="s">
        <v>34</v>
      </c>
      <c r="C130" s="17">
        <v>4</v>
      </c>
      <c r="D130" s="23" t="s">
        <v>110</v>
      </c>
      <c r="E130" s="18" t="s">
        <v>20</v>
      </c>
      <c r="F130" s="20">
        <v>300</v>
      </c>
      <c r="G130" s="20">
        <v>600</v>
      </c>
      <c r="H130" s="20">
        <v>140</v>
      </c>
      <c r="I130" s="20">
        <v>0</v>
      </c>
      <c r="J130" s="20">
        <v>0</v>
      </c>
      <c r="K130" s="20">
        <v>180</v>
      </c>
      <c r="L130" s="20">
        <v>80</v>
      </c>
      <c r="M130" s="20">
        <v>0</v>
      </c>
      <c r="N130" s="20">
        <v>0</v>
      </c>
      <c r="O130" s="20">
        <v>0</v>
      </c>
      <c r="P130" s="20">
        <f t="shared" si="2"/>
        <v>1300</v>
      </c>
    </row>
    <row r="131" spans="1:16" hidden="1" x14ac:dyDescent="0.3">
      <c r="A131" s="25">
        <v>45648</v>
      </c>
      <c r="B131" s="16" t="s">
        <v>34</v>
      </c>
      <c r="C131" s="17">
        <v>4</v>
      </c>
      <c r="D131" s="23" t="s">
        <v>110</v>
      </c>
      <c r="E131" s="18" t="s">
        <v>21</v>
      </c>
      <c r="F131" s="20">
        <v>85</v>
      </c>
      <c r="G131" s="20">
        <v>270</v>
      </c>
      <c r="H131" s="20">
        <v>32</v>
      </c>
      <c r="I131" s="20">
        <v>80</v>
      </c>
      <c r="J131" s="20">
        <v>122</v>
      </c>
      <c r="K131" s="20">
        <v>138</v>
      </c>
      <c r="L131" s="20">
        <v>180</v>
      </c>
      <c r="M131" s="20">
        <v>0</v>
      </c>
      <c r="N131" s="20">
        <v>0</v>
      </c>
      <c r="O131" s="20">
        <v>0</v>
      </c>
      <c r="P131" s="20">
        <f t="shared" ref="P131:P194" si="3">SUM(F131:O131)</f>
        <v>907</v>
      </c>
    </row>
    <row r="132" spans="1:16" hidden="1" x14ac:dyDescent="0.3">
      <c r="A132" s="25">
        <v>45648</v>
      </c>
      <c r="B132" s="16" t="s">
        <v>34</v>
      </c>
      <c r="C132" s="17">
        <v>4</v>
      </c>
      <c r="D132" s="23" t="s">
        <v>110</v>
      </c>
      <c r="E132" s="18" t="s">
        <v>22</v>
      </c>
      <c r="F132" s="20">
        <v>200</v>
      </c>
      <c r="G132" s="20">
        <v>150</v>
      </c>
      <c r="H132" s="20">
        <v>150</v>
      </c>
      <c r="I132" s="20">
        <v>300</v>
      </c>
      <c r="J132" s="20">
        <v>180</v>
      </c>
      <c r="K132" s="20">
        <v>190</v>
      </c>
      <c r="L132" s="20">
        <v>207</v>
      </c>
      <c r="M132" s="20">
        <v>0</v>
      </c>
      <c r="N132" s="20">
        <v>0</v>
      </c>
      <c r="O132" s="20">
        <v>0</v>
      </c>
      <c r="P132" s="20">
        <f t="shared" si="3"/>
        <v>1377</v>
      </c>
    </row>
    <row r="133" spans="1:16" hidden="1" x14ac:dyDescent="0.3">
      <c r="A133" s="25">
        <v>45648</v>
      </c>
      <c r="B133" s="16" t="s">
        <v>34</v>
      </c>
      <c r="C133" s="17">
        <v>4</v>
      </c>
      <c r="D133" s="23" t="s">
        <v>110</v>
      </c>
      <c r="E133" s="18" t="s">
        <v>23</v>
      </c>
      <c r="F133" s="20">
        <v>410</v>
      </c>
      <c r="G133" s="20">
        <v>150</v>
      </c>
      <c r="H133" s="20">
        <v>150</v>
      </c>
      <c r="I133" s="20">
        <v>220</v>
      </c>
      <c r="J133" s="20">
        <v>40</v>
      </c>
      <c r="K133" s="20">
        <v>150</v>
      </c>
      <c r="L133" s="20">
        <v>0</v>
      </c>
      <c r="M133" s="20">
        <v>0</v>
      </c>
      <c r="N133" s="20">
        <v>0</v>
      </c>
      <c r="O133" s="20">
        <v>0</v>
      </c>
      <c r="P133" s="20">
        <f t="shared" si="3"/>
        <v>1120</v>
      </c>
    </row>
    <row r="134" spans="1:16" hidden="1" x14ac:dyDescent="0.3">
      <c r="A134" s="25">
        <v>45648</v>
      </c>
      <c r="B134" s="16" t="s">
        <v>34</v>
      </c>
      <c r="C134" s="17">
        <v>4</v>
      </c>
      <c r="D134" s="23" t="s">
        <v>110</v>
      </c>
      <c r="E134" s="18" t="s">
        <v>24</v>
      </c>
      <c r="F134" s="20">
        <v>400</v>
      </c>
      <c r="G134" s="20">
        <v>300</v>
      </c>
      <c r="H134" s="20">
        <v>150</v>
      </c>
      <c r="I134" s="20">
        <v>350</v>
      </c>
      <c r="J134" s="20">
        <v>200</v>
      </c>
      <c r="K134" s="20">
        <v>200</v>
      </c>
      <c r="L134" s="20">
        <v>200</v>
      </c>
      <c r="M134" s="20">
        <v>0</v>
      </c>
      <c r="N134" s="20">
        <v>0</v>
      </c>
      <c r="O134" s="20">
        <v>0</v>
      </c>
      <c r="P134" s="20">
        <f t="shared" si="3"/>
        <v>1800</v>
      </c>
    </row>
    <row r="135" spans="1:16" hidden="1" x14ac:dyDescent="0.3">
      <c r="A135" s="25">
        <v>45648</v>
      </c>
      <c r="B135" s="16" t="s">
        <v>34</v>
      </c>
      <c r="C135" s="17">
        <v>4</v>
      </c>
      <c r="D135" s="33" t="s">
        <v>111</v>
      </c>
      <c r="E135" s="18" t="s">
        <v>25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f t="shared" si="3"/>
        <v>0</v>
      </c>
    </row>
    <row r="136" spans="1:16" hidden="1" x14ac:dyDescent="0.3">
      <c r="A136" s="25">
        <v>45648</v>
      </c>
      <c r="B136" s="16" t="s">
        <v>34</v>
      </c>
      <c r="C136" s="17">
        <v>4</v>
      </c>
      <c r="D136" s="23" t="s">
        <v>110</v>
      </c>
      <c r="E136" s="18" t="s">
        <v>26</v>
      </c>
      <c r="F136" s="20">
        <v>250</v>
      </c>
      <c r="G136" s="20">
        <v>370</v>
      </c>
      <c r="H136" s="20">
        <v>100</v>
      </c>
      <c r="I136" s="20">
        <v>325</v>
      </c>
      <c r="J136" s="20">
        <v>0</v>
      </c>
      <c r="K136" s="20">
        <v>140</v>
      </c>
      <c r="L136" s="20">
        <v>170</v>
      </c>
      <c r="M136" s="20">
        <v>0</v>
      </c>
      <c r="N136" s="20">
        <v>0</v>
      </c>
      <c r="O136" s="20">
        <v>0</v>
      </c>
      <c r="P136" s="20">
        <f t="shared" si="3"/>
        <v>1355</v>
      </c>
    </row>
    <row r="137" spans="1:16" hidden="1" x14ac:dyDescent="0.3">
      <c r="A137" s="25">
        <v>45648</v>
      </c>
      <c r="B137" s="16" t="s">
        <v>34</v>
      </c>
      <c r="C137" s="17">
        <v>4</v>
      </c>
      <c r="D137" s="23" t="s">
        <v>110</v>
      </c>
      <c r="E137" s="18" t="s">
        <v>27</v>
      </c>
      <c r="F137" s="20">
        <v>294</v>
      </c>
      <c r="G137" s="20">
        <v>510</v>
      </c>
      <c r="H137" s="20">
        <v>0</v>
      </c>
      <c r="I137" s="20">
        <v>420</v>
      </c>
      <c r="J137" s="20">
        <v>0</v>
      </c>
      <c r="K137" s="20">
        <v>390</v>
      </c>
      <c r="L137" s="20">
        <v>100</v>
      </c>
      <c r="M137" s="20">
        <v>0</v>
      </c>
      <c r="N137" s="20">
        <v>0</v>
      </c>
      <c r="O137" s="20">
        <v>0</v>
      </c>
      <c r="P137" s="20">
        <f t="shared" si="3"/>
        <v>1714</v>
      </c>
    </row>
    <row r="138" spans="1:16" hidden="1" x14ac:dyDescent="0.3">
      <c r="A138" s="25">
        <v>45648</v>
      </c>
      <c r="B138" s="19" t="s">
        <v>34</v>
      </c>
      <c r="C138" s="20">
        <v>4</v>
      </c>
      <c r="D138" s="33" t="s">
        <v>111</v>
      </c>
      <c r="E138" s="22" t="s">
        <v>28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f t="shared" si="3"/>
        <v>0</v>
      </c>
    </row>
    <row r="139" spans="1:16" hidden="1" x14ac:dyDescent="0.3">
      <c r="A139" s="25">
        <v>45648</v>
      </c>
      <c r="B139" s="19" t="s">
        <v>34</v>
      </c>
      <c r="C139" s="20">
        <v>4</v>
      </c>
      <c r="D139" s="23" t="s">
        <v>110</v>
      </c>
      <c r="E139" s="22" t="s">
        <v>29</v>
      </c>
      <c r="F139" s="20">
        <v>150</v>
      </c>
      <c r="G139" s="20">
        <v>341</v>
      </c>
      <c r="H139" s="20">
        <v>65</v>
      </c>
      <c r="I139" s="20">
        <v>150</v>
      </c>
      <c r="J139" s="20">
        <v>110</v>
      </c>
      <c r="K139" s="20">
        <v>160</v>
      </c>
      <c r="L139" s="20">
        <v>106</v>
      </c>
      <c r="M139" s="20">
        <v>0</v>
      </c>
      <c r="N139" s="20">
        <v>0</v>
      </c>
      <c r="O139" s="20">
        <v>0</v>
      </c>
      <c r="P139" s="20">
        <f t="shared" si="3"/>
        <v>1082</v>
      </c>
    </row>
    <row r="140" spans="1:16" hidden="1" x14ac:dyDescent="0.3">
      <c r="A140" s="29">
        <v>45658</v>
      </c>
      <c r="B140" s="33" t="s">
        <v>71</v>
      </c>
      <c r="C140" s="34">
        <v>1</v>
      </c>
      <c r="D140" s="33" t="s">
        <v>110</v>
      </c>
      <c r="E140" s="32" t="s">
        <v>20</v>
      </c>
      <c r="F140" s="34">
        <v>400</v>
      </c>
      <c r="G140" s="34">
        <v>300</v>
      </c>
      <c r="H140" s="34">
        <v>200</v>
      </c>
      <c r="I140" s="34">
        <v>0</v>
      </c>
      <c r="J140" s="34">
        <v>0</v>
      </c>
      <c r="K140" s="34">
        <v>150</v>
      </c>
      <c r="L140" s="34">
        <v>250</v>
      </c>
      <c r="M140" s="34">
        <v>0</v>
      </c>
      <c r="N140" s="34">
        <v>0</v>
      </c>
      <c r="O140" s="34">
        <v>0</v>
      </c>
      <c r="P140" s="34">
        <f t="shared" si="3"/>
        <v>1300</v>
      </c>
    </row>
    <row r="141" spans="1:16" hidden="1" x14ac:dyDescent="0.3">
      <c r="A141" s="29">
        <v>45658</v>
      </c>
      <c r="B141" s="33" t="s">
        <v>71</v>
      </c>
      <c r="C141" s="34">
        <v>1</v>
      </c>
      <c r="D141" s="33" t="s">
        <v>110</v>
      </c>
      <c r="E141" s="32" t="s">
        <v>21</v>
      </c>
      <c r="F141" s="34">
        <v>85</v>
      </c>
      <c r="G141" s="34">
        <v>117</v>
      </c>
      <c r="H141" s="34">
        <v>78</v>
      </c>
      <c r="I141" s="34">
        <v>190</v>
      </c>
      <c r="J141" s="34">
        <v>0</v>
      </c>
      <c r="K141" s="34">
        <v>175</v>
      </c>
      <c r="L141" s="34">
        <v>514</v>
      </c>
      <c r="M141" s="34">
        <v>0</v>
      </c>
      <c r="N141" s="34">
        <v>0</v>
      </c>
      <c r="O141" s="34">
        <v>0</v>
      </c>
      <c r="P141" s="34">
        <f t="shared" si="3"/>
        <v>1159</v>
      </c>
    </row>
    <row r="142" spans="1:16" hidden="1" x14ac:dyDescent="0.3">
      <c r="A142" s="29">
        <v>45658</v>
      </c>
      <c r="B142" s="33" t="s">
        <v>71</v>
      </c>
      <c r="C142" s="34">
        <v>1</v>
      </c>
      <c r="D142" s="33" t="s">
        <v>110</v>
      </c>
      <c r="E142" s="32" t="s">
        <v>22</v>
      </c>
      <c r="F142" s="34">
        <v>195</v>
      </c>
      <c r="G142" s="34">
        <v>157</v>
      </c>
      <c r="H142" s="34">
        <v>95</v>
      </c>
      <c r="I142" s="34">
        <v>288</v>
      </c>
      <c r="J142" s="34">
        <v>104</v>
      </c>
      <c r="K142" s="34">
        <v>193</v>
      </c>
      <c r="L142" s="34">
        <v>106</v>
      </c>
      <c r="M142" s="34">
        <v>0</v>
      </c>
      <c r="N142" s="34">
        <v>0</v>
      </c>
      <c r="O142" s="34">
        <v>0</v>
      </c>
      <c r="P142" s="34">
        <f t="shared" si="3"/>
        <v>1138</v>
      </c>
    </row>
    <row r="143" spans="1:16" hidden="1" x14ac:dyDescent="0.3">
      <c r="A143" s="29">
        <v>45658</v>
      </c>
      <c r="B143" s="33" t="s">
        <v>71</v>
      </c>
      <c r="C143" s="34">
        <v>1</v>
      </c>
      <c r="D143" s="33" t="s">
        <v>110</v>
      </c>
      <c r="E143" s="32" t="s">
        <v>23</v>
      </c>
      <c r="F143" s="34">
        <v>300</v>
      </c>
      <c r="G143" s="34">
        <v>260</v>
      </c>
      <c r="H143" s="34">
        <v>170</v>
      </c>
      <c r="I143" s="34">
        <v>160</v>
      </c>
      <c r="J143" s="34">
        <v>20</v>
      </c>
      <c r="K143" s="34">
        <v>90</v>
      </c>
      <c r="L143" s="34">
        <v>70</v>
      </c>
      <c r="M143" s="34">
        <v>0</v>
      </c>
      <c r="N143" s="34">
        <v>0</v>
      </c>
      <c r="O143" s="34">
        <v>0</v>
      </c>
      <c r="P143" s="34">
        <f t="shared" si="3"/>
        <v>1070</v>
      </c>
    </row>
    <row r="144" spans="1:16" hidden="1" x14ac:dyDescent="0.3">
      <c r="A144" s="29">
        <v>45658</v>
      </c>
      <c r="B144" s="33" t="s">
        <v>71</v>
      </c>
      <c r="C144" s="34">
        <v>1</v>
      </c>
      <c r="D144" s="33" t="s">
        <v>110</v>
      </c>
      <c r="E144" s="32" t="s">
        <v>24</v>
      </c>
      <c r="F144" s="34">
        <v>400</v>
      </c>
      <c r="G144" s="34">
        <v>250</v>
      </c>
      <c r="H144" s="34">
        <v>150</v>
      </c>
      <c r="I144" s="34">
        <v>300</v>
      </c>
      <c r="J144" s="34">
        <v>200</v>
      </c>
      <c r="K144" s="34">
        <v>150</v>
      </c>
      <c r="L144" s="34">
        <v>200</v>
      </c>
      <c r="M144" s="34">
        <v>0</v>
      </c>
      <c r="N144" s="34">
        <v>0</v>
      </c>
      <c r="O144" s="34">
        <v>0</v>
      </c>
      <c r="P144" s="34">
        <f t="shared" si="3"/>
        <v>1650</v>
      </c>
    </row>
    <row r="145" spans="1:16" hidden="1" x14ac:dyDescent="0.3">
      <c r="A145" s="29">
        <v>45658</v>
      </c>
      <c r="B145" s="33" t="s">
        <v>71</v>
      </c>
      <c r="C145" s="34">
        <v>1</v>
      </c>
      <c r="D145" s="33" t="s">
        <v>111</v>
      </c>
      <c r="E145" s="32" t="s">
        <v>25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f t="shared" si="3"/>
        <v>0</v>
      </c>
    </row>
    <row r="146" spans="1:16" hidden="1" x14ac:dyDescent="0.3">
      <c r="A146" s="29">
        <v>45658</v>
      </c>
      <c r="B146" s="33" t="s">
        <v>71</v>
      </c>
      <c r="C146" s="34">
        <v>1</v>
      </c>
      <c r="D146" s="33" t="s">
        <v>110</v>
      </c>
      <c r="E146" s="32" t="s">
        <v>26</v>
      </c>
      <c r="F146" s="34">
        <v>215</v>
      </c>
      <c r="G146" s="34">
        <v>100</v>
      </c>
      <c r="H146" s="34">
        <v>50</v>
      </c>
      <c r="I146" s="34">
        <v>375</v>
      </c>
      <c r="J146" s="34">
        <v>150</v>
      </c>
      <c r="K146" s="34">
        <v>100</v>
      </c>
      <c r="L146" s="34">
        <v>210</v>
      </c>
      <c r="M146" s="34">
        <v>0</v>
      </c>
      <c r="N146" s="34">
        <v>0</v>
      </c>
      <c r="O146" s="34">
        <v>0</v>
      </c>
      <c r="P146" s="34">
        <f t="shared" si="3"/>
        <v>1200</v>
      </c>
    </row>
    <row r="147" spans="1:16" hidden="1" x14ac:dyDescent="0.3">
      <c r="A147" s="29">
        <v>45658</v>
      </c>
      <c r="B147" s="33" t="s">
        <v>71</v>
      </c>
      <c r="C147" s="34">
        <v>1</v>
      </c>
      <c r="D147" s="33" t="s">
        <v>110</v>
      </c>
      <c r="E147" s="32" t="s">
        <v>27</v>
      </c>
      <c r="F147" s="34">
        <v>430</v>
      </c>
      <c r="G147" s="34">
        <v>280</v>
      </c>
      <c r="H147" s="34">
        <v>80</v>
      </c>
      <c r="I147" s="34">
        <v>180</v>
      </c>
      <c r="J147" s="34">
        <v>280</v>
      </c>
      <c r="K147" s="34">
        <v>280</v>
      </c>
      <c r="L147" s="34">
        <v>260</v>
      </c>
      <c r="M147" s="34">
        <v>0</v>
      </c>
      <c r="N147" s="34">
        <v>0</v>
      </c>
      <c r="O147" s="34">
        <v>0</v>
      </c>
      <c r="P147" s="34">
        <f t="shared" si="3"/>
        <v>1790</v>
      </c>
    </row>
    <row r="148" spans="1:16" hidden="1" x14ac:dyDescent="0.3">
      <c r="A148" s="29">
        <v>45658</v>
      </c>
      <c r="B148" s="33" t="s">
        <v>71</v>
      </c>
      <c r="C148" s="34">
        <v>1</v>
      </c>
      <c r="D148" s="33" t="s">
        <v>111</v>
      </c>
      <c r="E148" s="35" t="s">
        <v>28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f t="shared" si="3"/>
        <v>0</v>
      </c>
    </row>
    <row r="149" spans="1:16" hidden="1" x14ac:dyDescent="0.3">
      <c r="A149" s="29">
        <v>45658</v>
      </c>
      <c r="B149" s="33" t="s">
        <v>71</v>
      </c>
      <c r="C149" s="34">
        <v>1</v>
      </c>
      <c r="D149" s="33" t="s">
        <v>110</v>
      </c>
      <c r="E149" s="35" t="s">
        <v>29</v>
      </c>
      <c r="F149" s="34">
        <v>140</v>
      </c>
      <c r="G149" s="34">
        <v>340</v>
      </c>
      <c r="H149" s="34">
        <v>75</v>
      </c>
      <c r="I149" s="34">
        <v>150</v>
      </c>
      <c r="J149" s="34">
        <v>110</v>
      </c>
      <c r="K149" s="34">
        <v>160</v>
      </c>
      <c r="L149" s="34">
        <v>116</v>
      </c>
      <c r="M149" s="34">
        <v>0</v>
      </c>
      <c r="N149" s="34">
        <v>0</v>
      </c>
      <c r="O149" s="34">
        <v>0</v>
      </c>
      <c r="P149" s="34">
        <f t="shared" si="3"/>
        <v>1091</v>
      </c>
    </row>
    <row r="150" spans="1:16" x14ac:dyDescent="0.3">
      <c r="A150" s="29">
        <v>45658</v>
      </c>
      <c r="B150" s="33" t="s">
        <v>71</v>
      </c>
      <c r="C150" s="34">
        <v>1</v>
      </c>
      <c r="D150" s="33" t="s">
        <v>110</v>
      </c>
      <c r="E150" s="32" t="s">
        <v>70</v>
      </c>
      <c r="F150" s="34">
        <v>130</v>
      </c>
      <c r="G150" s="34">
        <v>50</v>
      </c>
      <c r="H150" s="34">
        <v>80</v>
      </c>
      <c r="I150" s="34">
        <v>0</v>
      </c>
      <c r="J150" s="34">
        <v>300</v>
      </c>
      <c r="K150" s="34">
        <v>80</v>
      </c>
      <c r="L150" s="34">
        <v>150</v>
      </c>
      <c r="M150" s="34">
        <v>0</v>
      </c>
      <c r="N150" s="34">
        <v>0</v>
      </c>
      <c r="O150" s="34">
        <v>0</v>
      </c>
      <c r="P150" s="34">
        <f t="shared" si="3"/>
        <v>790</v>
      </c>
    </row>
    <row r="151" spans="1:16" hidden="1" x14ac:dyDescent="0.3">
      <c r="A151" s="131">
        <v>45665</v>
      </c>
      <c r="B151" s="59" t="s">
        <v>71</v>
      </c>
      <c r="C151" s="106">
        <v>2</v>
      </c>
      <c r="D151" s="59" t="s">
        <v>110</v>
      </c>
      <c r="E151" s="128" t="s">
        <v>20</v>
      </c>
      <c r="F151" s="59">
        <v>500</v>
      </c>
      <c r="G151" s="59">
        <v>350</v>
      </c>
      <c r="H151" s="59">
        <v>200</v>
      </c>
      <c r="I151" s="59">
        <v>80</v>
      </c>
      <c r="J151" s="59">
        <v>0</v>
      </c>
      <c r="K151" s="59">
        <v>150</v>
      </c>
      <c r="L151" s="59">
        <v>200</v>
      </c>
      <c r="M151" s="59">
        <v>0</v>
      </c>
      <c r="N151" s="59">
        <v>0</v>
      </c>
      <c r="O151" s="59">
        <v>0</v>
      </c>
      <c r="P151" s="106">
        <f t="shared" si="3"/>
        <v>1480</v>
      </c>
    </row>
    <row r="152" spans="1:16" hidden="1" x14ac:dyDescent="0.3">
      <c r="A152" s="131">
        <v>45665</v>
      </c>
      <c r="B152" s="59" t="s">
        <v>71</v>
      </c>
      <c r="C152" s="106">
        <v>2</v>
      </c>
      <c r="D152" s="59" t="s">
        <v>110</v>
      </c>
      <c r="E152" s="128" t="s">
        <v>21</v>
      </c>
      <c r="F152" s="59">
        <v>138</v>
      </c>
      <c r="G152" s="59">
        <v>63</v>
      </c>
      <c r="H152" s="59">
        <v>37</v>
      </c>
      <c r="I152" s="59">
        <v>185</v>
      </c>
      <c r="J152" s="59">
        <v>121</v>
      </c>
      <c r="K152" s="59">
        <v>152</v>
      </c>
      <c r="L152" s="59">
        <v>119</v>
      </c>
      <c r="M152" s="59">
        <v>0</v>
      </c>
      <c r="N152" s="59">
        <v>0</v>
      </c>
      <c r="O152" s="59">
        <v>0</v>
      </c>
      <c r="P152" s="106">
        <f t="shared" si="3"/>
        <v>815</v>
      </c>
    </row>
    <row r="153" spans="1:16" hidden="1" x14ac:dyDescent="0.3">
      <c r="A153" s="131">
        <v>45665</v>
      </c>
      <c r="B153" s="59" t="s">
        <v>71</v>
      </c>
      <c r="C153" s="106">
        <v>2</v>
      </c>
      <c r="D153" s="59" t="s">
        <v>110</v>
      </c>
      <c r="E153" s="128" t="s">
        <v>22</v>
      </c>
      <c r="F153" s="59">
        <v>263</v>
      </c>
      <c r="G153" s="59">
        <v>197</v>
      </c>
      <c r="H153" s="59">
        <v>100</v>
      </c>
      <c r="I153" s="59">
        <v>194</v>
      </c>
      <c r="J153" s="59">
        <v>150</v>
      </c>
      <c r="K153" s="59">
        <v>165</v>
      </c>
      <c r="L153" s="59">
        <v>200</v>
      </c>
      <c r="M153" s="59">
        <v>0</v>
      </c>
      <c r="N153" s="59">
        <v>0</v>
      </c>
      <c r="O153" s="59">
        <v>0</v>
      </c>
      <c r="P153" s="106">
        <f t="shared" si="3"/>
        <v>1269</v>
      </c>
    </row>
    <row r="154" spans="1:16" hidden="1" x14ac:dyDescent="0.3">
      <c r="A154" s="131">
        <v>45665</v>
      </c>
      <c r="B154" s="59" t="s">
        <v>71</v>
      </c>
      <c r="C154" s="106">
        <v>2</v>
      </c>
      <c r="D154" s="59" t="s">
        <v>110</v>
      </c>
      <c r="E154" s="128" t="s">
        <v>23</v>
      </c>
      <c r="F154" s="59">
        <v>410</v>
      </c>
      <c r="G154" s="59">
        <v>140</v>
      </c>
      <c r="H154" s="59">
        <v>90</v>
      </c>
      <c r="I154" s="59">
        <v>400</v>
      </c>
      <c r="J154" s="59">
        <v>30</v>
      </c>
      <c r="K154" s="59">
        <v>270</v>
      </c>
      <c r="L154" s="59">
        <v>100</v>
      </c>
      <c r="M154" s="59">
        <v>0</v>
      </c>
      <c r="N154" s="59">
        <v>0</v>
      </c>
      <c r="O154" s="59">
        <v>0</v>
      </c>
      <c r="P154" s="106">
        <f t="shared" si="3"/>
        <v>1440</v>
      </c>
    </row>
    <row r="155" spans="1:16" hidden="1" x14ac:dyDescent="0.3">
      <c r="A155" s="131">
        <v>45665</v>
      </c>
      <c r="B155" s="59" t="s">
        <v>71</v>
      </c>
      <c r="C155" s="106">
        <v>2</v>
      </c>
      <c r="D155" s="59" t="s">
        <v>110</v>
      </c>
      <c r="E155" s="128" t="s">
        <v>24</v>
      </c>
      <c r="F155" s="59">
        <v>400</v>
      </c>
      <c r="G155" s="59">
        <v>250</v>
      </c>
      <c r="H155" s="59">
        <v>150</v>
      </c>
      <c r="I155" s="59">
        <v>200</v>
      </c>
      <c r="J155" s="59">
        <v>200</v>
      </c>
      <c r="K155" s="59">
        <v>200</v>
      </c>
      <c r="L155" s="59">
        <v>200</v>
      </c>
      <c r="M155" s="59">
        <v>0</v>
      </c>
      <c r="N155" s="59">
        <v>0</v>
      </c>
      <c r="O155" s="59">
        <v>0</v>
      </c>
      <c r="P155" s="106">
        <f t="shared" si="3"/>
        <v>1600</v>
      </c>
    </row>
    <row r="156" spans="1:16" hidden="1" x14ac:dyDescent="0.3">
      <c r="A156" s="131">
        <v>45665</v>
      </c>
      <c r="B156" s="59" t="s">
        <v>71</v>
      </c>
      <c r="C156" s="106">
        <v>2</v>
      </c>
      <c r="D156" s="33" t="s">
        <v>111</v>
      </c>
      <c r="E156" s="128" t="s">
        <v>25</v>
      </c>
      <c r="F156" s="59">
        <v>0</v>
      </c>
      <c r="G156" s="59">
        <v>0</v>
      </c>
      <c r="H156" s="59">
        <v>0</v>
      </c>
      <c r="I156" s="59">
        <v>0</v>
      </c>
      <c r="J156" s="59">
        <v>0</v>
      </c>
      <c r="K156" s="59">
        <v>0</v>
      </c>
      <c r="L156" s="59">
        <v>0</v>
      </c>
      <c r="M156" s="59">
        <v>0</v>
      </c>
      <c r="N156" s="59">
        <v>0</v>
      </c>
      <c r="O156" s="59">
        <v>0</v>
      </c>
      <c r="P156" s="106">
        <v>0</v>
      </c>
    </row>
    <row r="157" spans="1:16" hidden="1" x14ac:dyDescent="0.3">
      <c r="A157" s="131">
        <v>45665</v>
      </c>
      <c r="B157" s="59" t="s">
        <v>71</v>
      </c>
      <c r="C157" s="106">
        <v>2</v>
      </c>
      <c r="D157" s="59" t="s">
        <v>110</v>
      </c>
      <c r="E157" s="128" t="s">
        <v>26</v>
      </c>
      <c r="F157" s="59">
        <v>250</v>
      </c>
      <c r="G157" s="59">
        <v>180</v>
      </c>
      <c r="H157" s="59">
        <v>85</v>
      </c>
      <c r="I157" s="59">
        <v>340</v>
      </c>
      <c r="J157" s="59">
        <v>215</v>
      </c>
      <c r="K157" s="59">
        <v>40</v>
      </c>
      <c r="L157" s="59">
        <v>105</v>
      </c>
      <c r="M157" s="59">
        <v>0</v>
      </c>
      <c r="N157" s="59">
        <v>0</v>
      </c>
      <c r="O157" s="59">
        <v>0</v>
      </c>
      <c r="P157" s="106">
        <f t="shared" si="3"/>
        <v>1215</v>
      </c>
    </row>
    <row r="158" spans="1:16" hidden="1" x14ac:dyDescent="0.3">
      <c r="A158" s="131">
        <v>45665</v>
      </c>
      <c r="B158" s="59" t="s">
        <v>71</v>
      </c>
      <c r="C158" s="106">
        <v>2</v>
      </c>
      <c r="D158" s="59" t="s">
        <v>110</v>
      </c>
      <c r="E158" s="128" t="s">
        <v>27</v>
      </c>
      <c r="F158" s="59">
        <v>200</v>
      </c>
      <c r="G158" s="59">
        <v>260</v>
      </c>
      <c r="H158" s="59">
        <v>150</v>
      </c>
      <c r="I158" s="59">
        <v>420</v>
      </c>
      <c r="J158" s="59">
        <v>0</v>
      </c>
      <c r="K158" s="59">
        <v>360</v>
      </c>
      <c r="L158" s="59">
        <v>260</v>
      </c>
      <c r="M158" s="59">
        <v>0</v>
      </c>
      <c r="N158" s="59">
        <v>0</v>
      </c>
      <c r="O158" s="59">
        <v>0</v>
      </c>
      <c r="P158" s="106">
        <f t="shared" si="3"/>
        <v>1650</v>
      </c>
    </row>
    <row r="159" spans="1:16" hidden="1" x14ac:dyDescent="0.3">
      <c r="A159" s="131">
        <v>45665</v>
      </c>
      <c r="B159" s="59" t="s">
        <v>71</v>
      </c>
      <c r="C159" s="106">
        <v>2</v>
      </c>
      <c r="D159" s="59" t="s">
        <v>110</v>
      </c>
      <c r="E159" s="129" t="s">
        <v>28</v>
      </c>
      <c r="F159" s="59">
        <v>232</v>
      </c>
      <c r="G159" s="59">
        <v>45</v>
      </c>
      <c r="H159" s="59">
        <v>0</v>
      </c>
      <c r="I159" s="59">
        <v>352</v>
      </c>
      <c r="J159" s="59">
        <v>50</v>
      </c>
      <c r="K159" s="59">
        <v>100</v>
      </c>
      <c r="L159" s="59">
        <v>65</v>
      </c>
      <c r="M159" s="59">
        <v>0</v>
      </c>
      <c r="N159" s="59">
        <v>0</v>
      </c>
      <c r="O159" s="59">
        <v>0</v>
      </c>
      <c r="P159" s="106">
        <f t="shared" si="3"/>
        <v>844</v>
      </c>
    </row>
    <row r="160" spans="1:16" hidden="1" x14ac:dyDescent="0.3">
      <c r="A160" s="131">
        <v>45665</v>
      </c>
      <c r="B160" s="59" t="s">
        <v>71</v>
      </c>
      <c r="C160" s="106">
        <v>2</v>
      </c>
      <c r="D160" s="59" t="s">
        <v>110</v>
      </c>
      <c r="E160" s="129" t="s">
        <v>29</v>
      </c>
      <c r="F160" s="59">
        <v>120</v>
      </c>
      <c r="G160" s="59">
        <v>140</v>
      </c>
      <c r="H160" s="59">
        <v>55</v>
      </c>
      <c r="I160" s="59">
        <v>130</v>
      </c>
      <c r="J160" s="59">
        <v>160</v>
      </c>
      <c r="K160" s="59">
        <v>100</v>
      </c>
      <c r="L160" s="59">
        <v>110</v>
      </c>
      <c r="M160" s="59">
        <v>0</v>
      </c>
      <c r="N160" s="59">
        <v>0</v>
      </c>
      <c r="O160" s="59">
        <v>0</v>
      </c>
      <c r="P160" s="106">
        <f t="shared" si="3"/>
        <v>815</v>
      </c>
    </row>
    <row r="161" spans="1:16" x14ac:dyDescent="0.3">
      <c r="A161" s="131">
        <v>45665</v>
      </c>
      <c r="B161" s="59" t="s">
        <v>71</v>
      </c>
      <c r="C161" s="106">
        <v>2</v>
      </c>
      <c r="D161" s="59" t="s">
        <v>110</v>
      </c>
      <c r="E161" s="128" t="s">
        <v>70</v>
      </c>
      <c r="F161" s="59">
        <v>131</v>
      </c>
      <c r="G161" s="59">
        <v>37</v>
      </c>
      <c r="H161" s="59">
        <v>0</v>
      </c>
      <c r="I161" s="59">
        <v>95</v>
      </c>
      <c r="J161" s="59">
        <v>120</v>
      </c>
      <c r="K161" s="59">
        <v>132</v>
      </c>
      <c r="L161" s="59">
        <v>125</v>
      </c>
      <c r="M161" s="59">
        <v>0</v>
      </c>
      <c r="N161" s="59">
        <v>0</v>
      </c>
      <c r="O161" s="59">
        <v>0</v>
      </c>
      <c r="P161" s="106">
        <f t="shared" si="3"/>
        <v>640</v>
      </c>
    </row>
    <row r="162" spans="1:16" hidden="1" x14ac:dyDescent="0.3">
      <c r="A162" s="95">
        <v>45672</v>
      </c>
      <c r="B162" s="96" t="s">
        <v>71</v>
      </c>
      <c r="C162" s="98">
        <v>3</v>
      </c>
      <c r="D162" s="33" t="s">
        <v>111</v>
      </c>
      <c r="E162" s="97" t="s">
        <v>20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96">
        <v>0</v>
      </c>
      <c r="M162" s="96">
        <v>0</v>
      </c>
      <c r="N162" s="96">
        <v>0</v>
      </c>
      <c r="O162" s="96">
        <v>0</v>
      </c>
      <c r="P162" s="106">
        <f t="shared" si="3"/>
        <v>0</v>
      </c>
    </row>
    <row r="163" spans="1:16" hidden="1" x14ac:dyDescent="0.3">
      <c r="A163" s="95">
        <v>45672</v>
      </c>
      <c r="B163" s="96" t="s">
        <v>71</v>
      </c>
      <c r="C163" s="98">
        <v>3</v>
      </c>
      <c r="D163" s="96" t="s">
        <v>110</v>
      </c>
      <c r="E163" s="97" t="s">
        <v>21</v>
      </c>
      <c r="F163" s="96">
        <v>163</v>
      </c>
      <c r="G163" s="96">
        <v>131</v>
      </c>
      <c r="H163" s="96">
        <v>59</v>
      </c>
      <c r="I163" s="96">
        <v>205</v>
      </c>
      <c r="J163" s="96">
        <v>73</v>
      </c>
      <c r="K163" s="96">
        <v>183</v>
      </c>
      <c r="L163" s="96">
        <v>146</v>
      </c>
      <c r="M163" s="96">
        <v>0</v>
      </c>
      <c r="N163" s="96">
        <v>0</v>
      </c>
      <c r="O163" s="96">
        <v>0</v>
      </c>
      <c r="P163" s="106">
        <f t="shared" si="3"/>
        <v>960</v>
      </c>
    </row>
    <row r="164" spans="1:16" hidden="1" x14ac:dyDescent="0.3">
      <c r="A164" s="95">
        <v>45672</v>
      </c>
      <c r="B164" s="96" t="s">
        <v>71</v>
      </c>
      <c r="C164" s="98">
        <v>3</v>
      </c>
      <c r="D164" s="96" t="s">
        <v>110</v>
      </c>
      <c r="E164" s="97" t="s">
        <v>22</v>
      </c>
      <c r="F164" s="96">
        <f>182+175</f>
        <v>357</v>
      </c>
      <c r="G164" s="96">
        <f>197+130</f>
        <v>327</v>
      </c>
      <c r="H164" s="96">
        <f>50+113</f>
        <v>163</v>
      </c>
      <c r="I164" s="96">
        <f>650</f>
        <v>650</v>
      </c>
      <c r="J164" s="96">
        <f>89+157</f>
        <v>246</v>
      </c>
      <c r="K164" s="96">
        <f>171+204</f>
        <v>375</v>
      </c>
      <c r="L164" s="96">
        <f>217+183</f>
        <v>400</v>
      </c>
      <c r="M164" s="96">
        <v>0</v>
      </c>
      <c r="N164" s="96">
        <v>0</v>
      </c>
      <c r="O164" s="96">
        <v>0</v>
      </c>
      <c r="P164" s="106">
        <f t="shared" si="3"/>
        <v>2518</v>
      </c>
    </row>
    <row r="165" spans="1:16" hidden="1" x14ac:dyDescent="0.3">
      <c r="A165" s="95">
        <v>45672</v>
      </c>
      <c r="B165" s="96" t="s">
        <v>71</v>
      </c>
      <c r="C165" s="98">
        <v>3</v>
      </c>
      <c r="D165" s="33" t="s">
        <v>111</v>
      </c>
      <c r="E165" s="97" t="s">
        <v>23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96">
        <v>0</v>
      </c>
      <c r="M165" s="96">
        <v>0</v>
      </c>
      <c r="N165" s="96">
        <v>0</v>
      </c>
      <c r="O165" s="96">
        <v>0</v>
      </c>
      <c r="P165" s="106">
        <f t="shared" si="3"/>
        <v>0</v>
      </c>
    </row>
    <row r="166" spans="1:16" hidden="1" x14ac:dyDescent="0.3">
      <c r="A166" s="95">
        <v>45672</v>
      </c>
      <c r="B166" s="96" t="s">
        <v>71</v>
      </c>
      <c r="C166" s="98">
        <v>3</v>
      </c>
      <c r="D166" s="96" t="s">
        <v>110</v>
      </c>
      <c r="E166" s="97" t="s">
        <v>24</v>
      </c>
      <c r="F166" s="96">
        <v>375</v>
      </c>
      <c r="G166" s="96">
        <v>150</v>
      </c>
      <c r="H166" s="96">
        <v>100</v>
      </c>
      <c r="I166" s="96">
        <v>225</v>
      </c>
      <c r="J166" s="96">
        <v>135</v>
      </c>
      <c r="K166" s="96">
        <v>175</v>
      </c>
      <c r="L166" s="96">
        <v>175</v>
      </c>
      <c r="M166" s="96">
        <v>0</v>
      </c>
      <c r="N166" s="96">
        <v>0</v>
      </c>
      <c r="O166" s="96">
        <v>0</v>
      </c>
      <c r="P166" s="106">
        <f t="shared" si="3"/>
        <v>1335</v>
      </c>
    </row>
    <row r="167" spans="1:16" hidden="1" x14ac:dyDescent="0.3">
      <c r="A167" s="95">
        <v>45672</v>
      </c>
      <c r="B167" s="96" t="s">
        <v>71</v>
      </c>
      <c r="C167" s="98">
        <v>3</v>
      </c>
      <c r="D167" s="96" t="s">
        <v>110</v>
      </c>
      <c r="E167" s="97" t="s">
        <v>25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106">
        <f t="shared" si="3"/>
        <v>0</v>
      </c>
    </row>
    <row r="168" spans="1:16" hidden="1" x14ac:dyDescent="0.3">
      <c r="A168" s="95">
        <v>45672</v>
      </c>
      <c r="B168" s="96" t="s">
        <v>71</v>
      </c>
      <c r="C168" s="98">
        <v>3</v>
      </c>
      <c r="D168" s="96" t="s">
        <v>110</v>
      </c>
      <c r="E168" s="97" t="s">
        <v>26</v>
      </c>
      <c r="F168" s="96">
        <f>340+255</f>
        <v>595</v>
      </c>
      <c r="G168" s="96">
        <f>415</f>
        <v>415</v>
      </c>
      <c r="H168" s="96">
        <f>300</f>
        <v>300</v>
      </c>
      <c r="I168" s="96">
        <f>565</f>
        <v>565</v>
      </c>
      <c r="J168" s="96">
        <f>315</f>
        <v>315</v>
      </c>
      <c r="K168" s="96">
        <v>285</v>
      </c>
      <c r="L168" s="96">
        <v>255</v>
      </c>
      <c r="M168" s="96">
        <v>0</v>
      </c>
      <c r="N168" s="96">
        <v>0</v>
      </c>
      <c r="O168" s="96">
        <v>0</v>
      </c>
      <c r="P168" s="106">
        <f t="shared" si="3"/>
        <v>2730</v>
      </c>
    </row>
    <row r="169" spans="1:16" hidden="1" x14ac:dyDescent="0.3">
      <c r="A169" s="95">
        <v>45672</v>
      </c>
      <c r="B169" s="96" t="s">
        <v>71</v>
      </c>
      <c r="C169" s="98">
        <v>3</v>
      </c>
      <c r="D169" s="59" t="s">
        <v>110</v>
      </c>
      <c r="E169" s="97" t="s">
        <v>27</v>
      </c>
      <c r="F169" s="96">
        <v>400</v>
      </c>
      <c r="G169" s="96">
        <v>200</v>
      </c>
      <c r="H169" s="96">
        <v>0</v>
      </c>
      <c r="I169" s="96">
        <v>280</v>
      </c>
      <c r="J169" s="96">
        <v>0</v>
      </c>
      <c r="K169" s="96">
        <v>200</v>
      </c>
      <c r="L169" s="96">
        <v>200</v>
      </c>
      <c r="M169" s="96">
        <v>0</v>
      </c>
      <c r="N169" s="96">
        <v>0</v>
      </c>
      <c r="O169" s="96">
        <v>0</v>
      </c>
      <c r="P169" s="106">
        <f t="shared" si="3"/>
        <v>1280</v>
      </c>
    </row>
    <row r="170" spans="1:16" hidden="1" x14ac:dyDescent="0.3">
      <c r="A170" s="95">
        <v>45672</v>
      </c>
      <c r="B170" s="96" t="s">
        <v>71</v>
      </c>
      <c r="C170" s="98">
        <v>3</v>
      </c>
      <c r="D170" s="96" t="s">
        <v>110</v>
      </c>
      <c r="E170" s="99" t="s">
        <v>28</v>
      </c>
      <c r="F170" s="96">
        <v>160</v>
      </c>
      <c r="G170" s="96">
        <v>30</v>
      </c>
      <c r="H170" s="96">
        <v>100</v>
      </c>
      <c r="I170" s="96">
        <v>300</v>
      </c>
      <c r="J170" s="96">
        <v>37</v>
      </c>
      <c r="K170" s="96">
        <v>44</v>
      </c>
      <c r="L170" s="96">
        <v>30</v>
      </c>
      <c r="M170" s="96">
        <v>0</v>
      </c>
      <c r="N170" s="96">
        <v>0</v>
      </c>
      <c r="O170" s="96">
        <v>0</v>
      </c>
      <c r="P170" s="106">
        <f t="shared" si="3"/>
        <v>701</v>
      </c>
    </row>
    <row r="171" spans="1:16" hidden="1" x14ac:dyDescent="0.3">
      <c r="A171" s="95">
        <v>45672</v>
      </c>
      <c r="B171" s="96" t="s">
        <v>71</v>
      </c>
      <c r="C171" s="98">
        <v>3</v>
      </c>
      <c r="D171" s="33" t="s">
        <v>111</v>
      </c>
      <c r="E171" s="99" t="s">
        <v>29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6">
        <v>0</v>
      </c>
      <c r="L171" s="96">
        <v>0</v>
      </c>
      <c r="M171" s="96">
        <v>0</v>
      </c>
      <c r="N171" s="96">
        <v>0</v>
      </c>
      <c r="O171" s="96">
        <v>0</v>
      </c>
      <c r="P171" s="106">
        <f t="shared" si="3"/>
        <v>0</v>
      </c>
    </row>
    <row r="172" spans="1:16" x14ac:dyDescent="0.3">
      <c r="A172" s="95">
        <v>45672</v>
      </c>
      <c r="B172" s="96" t="s">
        <v>71</v>
      </c>
      <c r="C172" s="98">
        <v>3</v>
      </c>
      <c r="D172" s="96" t="s">
        <v>110</v>
      </c>
      <c r="E172" s="97" t="s">
        <v>70</v>
      </c>
      <c r="F172" s="96">
        <v>150</v>
      </c>
      <c r="G172" s="96">
        <v>80</v>
      </c>
      <c r="H172" s="96">
        <v>100</v>
      </c>
      <c r="I172" s="96">
        <v>0</v>
      </c>
      <c r="J172" s="96">
        <v>200</v>
      </c>
      <c r="K172" s="96">
        <v>100</v>
      </c>
      <c r="L172" s="96">
        <v>120</v>
      </c>
      <c r="M172" s="96">
        <v>0</v>
      </c>
      <c r="N172" s="96">
        <v>0</v>
      </c>
      <c r="O172" s="96">
        <v>0</v>
      </c>
      <c r="P172" s="106">
        <f t="shared" si="3"/>
        <v>750</v>
      </c>
    </row>
    <row r="173" spans="1:16" hidden="1" x14ac:dyDescent="0.3">
      <c r="A173" s="139">
        <v>45679</v>
      </c>
      <c r="B173" s="140" t="s">
        <v>71</v>
      </c>
      <c r="C173" s="141">
        <v>4</v>
      </c>
      <c r="D173" s="33" t="s">
        <v>111</v>
      </c>
      <c r="E173" s="142" t="s">
        <v>20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06">
        <f t="shared" si="3"/>
        <v>0</v>
      </c>
    </row>
    <row r="174" spans="1:16" hidden="1" x14ac:dyDescent="0.3">
      <c r="A174" s="139">
        <v>45679</v>
      </c>
      <c r="B174" s="140" t="s">
        <v>71</v>
      </c>
      <c r="C174" s="141">
        <v>4</v>
      </c>
      <c r="D174" s="140" t="s">
        <v>110</v>
      </c>
      <c r="E174" s="142" t="s">
        <v>21</v>
      </c>
      <c r="F174" s="140">
        <v>114</v>
      </c>
      <c r="G174" s="140">
        <v>53</v>
      </c>
      <c r="H174" s="140">
        <v>147</v>
      </c>
      <c r="I174" s="140">
        <v>358</v>
      </c>
      <c r="J174" s="140">
        <v>145</v>
      </c>
      <c r="K174" s="140">
        <v>235</v>
      </c>
      <c r="L174" s="140">
        <v>375</v>
      </c>
      <c r="M174" s="140">
        <v>0</v>
      </c>
      <c r="N174" s="140">
        <v>0</v>
      </c>
      <c r="O174" s="140">
        <v>0</v>
      </c>
      <c r="P174" s="106">
        <f t="shared" si="3"/>
        <v>1427</v>
      </c>
    </row>
    <row r="175" spans="1:16" hidden="1" x14ac:dyDescent="0.3">
      <c r="A175" s="139">
        <v>45679</v>
      </c>
      <c r="B175" s="140" t="s">
        <v>71</v>
      </c>
      <c r="C175" s="141">
        <v>4</v>
      </c>
      <c r="D175" s="140" t="s">
        <v>110</v>
      </c>
      <c r="E175" s="142" t="s">
        <v>22</v>
      </c>
      <c r="F175" s="140">
        <v>300</v>
      </c>
      <c r="G175" s="140">
        <v>296</v>
      </c>
      <c r="H175" s="140">
        <v>207</v>
      </c>
      <c r="I175" s="140">
        <v>453</v>
      </c>
      <c r="J175" s="140">
        <v>168</v>
      </c>
      <c r="K175" s="140">
        <v>309</v>
      </c>
      <c r="L175" s="140">
        <v>298</v>
      </c>
      <c r="M175" s="140">
        <v>0</v>
      </c>
      <c r="N175" s="140">
        <v>0</v>
      </c>
      <c r="O175" s="140">
        <v>0</v>
      </c>
      <c r="P175" s="106">
        <f t="shared" si="3"/>
        <v>2031</v>
      </c>
    </row>
    <row r="176" spans="1:16" hidden="1" x14ac:dyDescent="0.3">
      <c r="A176" s="139">
        <v>45679</v>
      </c>
      <c r="B176" s="140" t="s">
        <v>71</v>
      </c>
      <c r="C176" s="141">
        <v>4</v>
      </c>
      <c r="D176" s="33" t="s">
        <v>111</v>
      </c>
      <c r="E176" s="142" t="s">
        <v>23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0</v>
      </c>
      <c r="N176" s="140">
        <v>0</v>
      </c>
      <c r="O176" s="140">
        <v>0</v>
      </c>
      <c r="P176" s="106">
        <f t="shared" si="3"/>
        <v>0</v>
      </c>
    </row>
    <row r="177" spans="1:16" hidden="1" x14ac:dyDescent="0.3">
      <c r="A177" s="139">
        <v>45679</v>
      </c>
      <c r="B177" s="140" t="s">
        <v>71</v>
      </c>
      <c r="C177" s="141">
        <v>4</v>
      </c>
      <c r="D177" s="140" t="s">
        <v>110</v>
      </c>
      <c r="E177" s="142" t="s">
        <v>24</v>
      </c>
      <c r="F177" s="140">
        <v>450</v>
      </c>
      <c r="G177" s="140">
        <v>150</v>
      </c>
      <c r="H177" s="140">
        <v>100</v>
      </c>
      <c r="I177" s="140">
        <v>175</v>
      </c>
      <c r="J177" s="140">
        <v>150</v>
      </c>
      <c r="K177" s="140">
        <v>100</v>
      </c>
      <c r="L177" s="140">
        <v>200</v>
      </c>
      <c r="M177" s="140">
        <v>0</v>
      </c>
      <c r="N177" s="140">
        <v>0</v>
      </c>
      <c r="O177" s="140">
        <v>0</v>
      </c>
      <c r="P177" s="106">
        <f t="shared" si="3"/>
        <v>1325</v>
      </c>
    </row>
    <row r="178" spans="1:16" hidden="1" x14ac:dyDescent="0.3">
      <c r="A178" s="139">
        <v>45679</v>
      </c>
      <c r="B178" s="140" t="s">
        <v>71</v>
      </c>
      <c r="C178" s="141">
        <v>4</v>
      </c>
      <c r="D178" s="33" t="s">
        <v>111</v>
      </c>
      <c r="E178" s="142" t="s">
        <v>25</v>
      </c>
      <c r="F178" s="140">
        <v>0</v>
      </c>
      <c r="G178" s="140">
        <v>0</v>
      </c>
      <c r="H178" s="140">
        <v>0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06">
        <f t="shared" si="3"/>
        <v>0</v>
      </c>
    </row>
    <row r="179" spans="1:16" hidden="1" x14ac:dyDescent="0.3">
      <c r="A179" s="139">
        <v>45679</v>
      </c>
      <c r="B179" s="140" t="s">
        <v>71</v>
      </c>
      <c r="C179" s="141">
        <v>4</v>
      </c>
      <c r="D179" s="140" t="s">
        <v>110</v>
      </c>
      <c r="E179" s="142" t="s">
        <v>26</v>
      </c>
      <c r="F179" s="140">
        <v>315</v>
      </c>
      <c r="G179" s="140">
        <v>290</v>
      </c>
      <c r="H179" s="140">
        <v>145</v>
      </c>
      <c r="I179" s="140">
        <v>385</v>
      </c>
      <c r="J179" s="140">
        <v>0</v>
      </c>
      <c r="K179" s="140">
        <v>125</v>
      </c>
      <c r="L179" s="140">
        <v>175</v>
      </c>
      <c r="M179" s="140">
        <v>0</v>
      </c>
      <c r="N179" s="140">
        <v>0</v>
      </c>
      <c r="O179" s="140">
        <v>0</v>
      </c>
      <c r="P179" s="106">
        <f t="shared" si="3"/>
        <v>1435</v>
      </c>
    </row>
    <row r="180" spans="1:16" hidden="1" x14ac:dyDescent="0.3">
      <c r="A180" s="139">
        <v>45679</v>
      </c>
      <c r="B180" s="140" t="s">
        <v>71</v>
      </c>
      <c r="C180" s="141">
        <v>4</v>
      </c>
      <c r="D180" s="59" t="s">
        <v>110</v>
      </c>
      <c r="E180" s="142" t="s">
        <v>27</v>
      </c>
      <c r="F180" s="140">
        <v>400</v>
      </c>
      <c r="G180" s="140">
        <v>100</v>
      </c>
      <c r="H180" s="140">
        <v>0</v>
      </c>
      <c r="I180" s="140">
        <v>450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06">
        <f t="shared" si="3"/>
        <v>950</v>
      </c>
    </row>
    <row r="181" spans="1:16" hidden="1" x14ac:dyDescent="0.3">
      <c r="A181" s="139">
        <v>45679</v>
      </c>
      <c r="B181" s="140" t="s">
        <v>71</v>
      </c>
      <c r="C181" s="141">
        <v>4</v>
      </c>
      <c r="D181" s="140" t="s">
        <v>110</v>
      </c>
      <c r="E181" s="143" t="s">
        <v>28</v>
      </c>
      <c r="F181" s="140">
        <v>250</v>
      </c>
      <c r="G181" s="140">
        <v>40</v>
      </c>
      <c r="H181" s="140">
        <v>61</v>
      </c>
      <c r="I181" s="140">
        <v>242</v>
      </c>
      <c r="J181" s="140">
        <v>0</v>
      </c>
      <c r="K181" s="140">
        <v>60</v>
      </c>
      <c r="L181" s="140">
        <v>10</v>
      </c>
      <c r="M181" s="140">
        <v>0</v>
      </c>
      <c r="N181" s="140">
        <v>0</v>
      </c>
      <c r="O181" s="140">
        <v>0</v>
      </c>
      <c r="P181" s="106">
        <f t="shared" si="3"/>
        <v>663</v>
      </c>
    </row>
    <row r="182" spans="1:16" hidden="1" x14ac:dyDescent="0.3">
      <c r="A182" s="139">
        <v>45679</v>
      </c>
      <c r="B182" s="140" t="s">
        <v>71</v>
      </c>
      <c r="C182" s="141">
        <v>4</v>
      </c>
      <c r="D182" s="140" t="s">
        <v>110</v>
      </c>
      <c r="E182" s="143" t="s">
        <v>29</v>
      </c>
      <c r="F182" s="140">
        <v>0</v>
      </c>
      <c r="G182" s="140">
        <v>0</v>
      </c>
      <c r="H182" s="140">
        <v>0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06">
        <f t="shared" si="3"/>
        <v>0</v>
      </c>
    </row>
    <row r="183" spans="1:16" x14ac:dyDescent="0.3">
      <c r="A183" s="139">
        <v>45679</v>
      </c>
      <c r="B183" s="140" t="s">
        <v>71</v>
      </c>
      <c r="C183" s="141">
        <v>4</v>
      </c>
      <c r="D183" s="140" t="s">
        <v>110</v>
      </c>
      <c r="E183" s="142" t="s">
        <v>70</v>
      </c>
      <c r="F183" s="140">
        <v>120</v>
      </c>
      <c r="G183" s="140">
        <v>10</v>
      </c>
      <c r="H183" s="140">
        <v>60</v>
      </c>
      <c r="I183" s="140">
        <v>0</v>
      </c>
      <c r="J183" s="140">
        <v>80</v>
      </c>
      <c r="K183" s="140">
        <v>150</v>
      </c>
      <c r="L183" s="140">
        <v>200</v>
      </c>
      <c r="M183" s="140">
        <v>0</v>
      </c>
      <c r="N183" s="140">
        <v>0</v>
      </c>
      <c r="O183" s="140">
        <v>0</v>
      </c>
      <c r="P183" s="106">
        <f t="shared" si="3"/>
        <v>620</v>
      </c>
    </row>
    <row r="184" spans="1:16" hidden="1" x14ac:dyDescent="0.3">
      <c r="A184" s="131">
        <v>45689</v>
      </c>
      <c r="B184" s="59" t="s">
        <v>86</v>
      </c>
      <c r="C184" s="106">
        <v>1</v>
      </c>
      <c r="D184" s="33" t="s">
        <v>111</v>
      </c>
      <c r="E184" s="128" t="s">
        <v>20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106">
        <f t="shared" si="3"/>
        <v>0</v>
      </c>
    </row>
    <row r="185" spans="1:16" hidden="1" x14ac:dyDescent="0.3">
      <c r="A185" s="131">
        <v>45689</v>
      </c>
      <c r="B185" s="59" t="s">
        <v>86</v>
      </c>
      <c r="C185" s="106">
        <v>1</v>
      </c>
      <c r="D185" s="59" t="s">
        <v>110</v>
      </c>
      <c r="E185" s="128" t="s">
        <v>21</v>
      </c>
      <c r="F185" s="59">
        <v>50</v>
      </c>
      <c r="G185" s="59">
        <v>28</v>
      </c>
      <c r="H185" s="59">
        <v>75</v>
      </c>
      <c r="I185" s="59">
        <v>117</v>
      </c>
      <c r="J185" s="59">
        <v>108</v>
      </c>
      <c r="K185" s="59">
        <v>74</v>
      </c>
      <c r="L185" s="59">
        <v>210</v>
      </c>
      <c r="M185" s="59">
        <v>0</v>
      </c>
      <c r="N185" s="59">
        <v>0</v>
      </c>
      <c r="O185" s="59">
        <v>0</v>
      </c>
      <c r="P185" s="106">
        <f t="shared" si="3"/>
        <v>662</v>
      </c>
    </row>
    <row r="186" spans="1:16" hidden="1" x14ac:dyDescent="0.3">
      <c r="A186" s="131">
        <v>45689</v>
      </c>
      <c r="B186" s="59" t="s">
        <v>86</v>
      </c>
      <c r="C186" s="106">
        <v>1</v>
      </c>
      <c r="D186" s="59" t="s">
        <v>110</v>
      </c>
      <c r="E186" s="128" t="s">
        <v>22</v>
      </c>
      <c r="F186" s="59">
        <v>184</v>
      </c>
      <c r="G186" s="59">
        <v>160</v>
      </c>
      <c r="H186" s="59">
        <v>72</v>
      </c>
      <c r="I186" s="59">
        <v>201</v>
      </c>
      <c r="J186" s="59">
        <v>76</v>
      </c>
      <c r="K186" s="59">
        <v>165</v>
      </c>
      <c r="L186" s="59">
        <v>196</v>
      </c>
      <c r="M186" s="59">
        <v>0</v>
      </c>
      <c r="N186" s="59">
        <v>0</v>
      </c>
      <c r="O186" s="59">
        <v>0</v>
      </c>
      <c r="P186" s="106">
        <f t="shared" si="3"/>
        <v>1054</v>
      </c>
    </row>
    <row r="187" spans="1:16" hidden="1" x14ac:dyDescent="0.3">
      <c r="A187" s="131">
        <v>45689</v>
      </c>
      <c r="B187" s="59" t="s">
        <v>86</v>
      </c>
      <c r="C187" s="106">
        <v>1</v>
      </c>
      <c r="D187" s="33" t="s">
        <v>111</v>
      </c>
      <c r="E187" s="128" t="s">
        <v>23</v>
      </c>
      <c r="F187" s="59">
        <v>0</v>
      </c>
      <c r="G187" s="59">
        <v>0</v>
      </c>
      <c r="H187" s="59">
        <v>0</v>
      </c>
      <c r="I187" s="59">
        <v>0</v>
      </c>
      <c r="J187" s="59">
        <v>0</v>
      </c>
      <c r="K187" s="59">
        <v>0</v>
      </c>
      <c r="L187" s="59">
        <v>0</v>
      </c>
      <c r="M187" s="59">
        <v>0</v>
      </c>
      <c r="N187" s="59">
        <v>0</v>
      </c>
      <c r="O187" s="59">
        <v>0</v>
      </c>
      <c r="P187" s="106">
        <f t="shared" si="3"/>
        <v>0</v>
      </c>
    </row>
    <row r="188" spans="1:16" hidden="1" x14ac:dyDescent="0.3">
      <c r="A188" s="131">
        <v>45689</v>
      </c>
      <c r="B188" s="59" t="s">
        <v>86</v>
      </c>
      <c r="C188" s="106">
        <v>1</v>
      </c>
      <c r="D188" s="59" t="s">
        <v>110</v>
      </c>
      <c r="E188" s="128" t="s">
        <v>24</v>
      </c>
      <c r="F188" s="59">
        <v>150</v>
      </c>
      <c r="G188" s="59">
        <v>50</v>
      </c>
      <c r="H188" s="59">
        <v>75</v>
      </c>
      <c r="I188" s="59">
        <v>100</v>
      </c>
      <c r="J188" s="59">
        <v>75</v>
      </c>
      <c r="K188" s="59">
        <v>50</v>
      </c>
      <c r="L188" s="59">
        <v>100</v>
      </c>
      <c r="M188" s="59">
        <v>0</v>
      </c>
      <c r="N188" s="59">
        <v>0</v>
      </c>
      <c r="O188" s="59">
        <v>0</v>
      </c>
      <c r="P188" s="106">
        <f t="shared" si="3"/>
        <v>600</v>
      </c>
    </row>
    <row r="189" spans="1:16" hidden="1" x14ac:dyDescent="0.3">
      <c r="A189" s="131">
        <v>45689</v>
      </c>
      <c r="B189" s="59" t="s">
        <v>86</v>
      </c>
      <c r="C189" s="106">
        <v>1</v>
      </c>
      <c r="D189" s="33" t="s">
        <v>111</v>
      </c>
      <c r="E189" s="128" t="s">
        <v>25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0</v>
      </c>
      <c r="P189" s="106">
        <f t="shared" si="3"/>
        <v>0</v>
      </c>
    </row>
    <row r="190" spans="1:16" hidden="1" x14ac:dyDescent="0.3">
      <c r="A190" s="131">
        <v>45689</v>
      </c>
      <c r="B190" s="59" t="s">
        <v>86</v>
      </c>
      <c r="C190" s="106">
        <v>1</v>
      </c>
      <c r="D190" s="59" t="s">
        <v>110</v>
      </c>
      <c r="E190" s="128" t="s">
        <v>26</v>
      </c>
      <c r="F190" s="59">
        <v>295</v>
      </c>
      <c r="G190" s="59">
        <v>125</v>
      </c>
      <c r="H190" s="59">
        <v>210</v>
      </c>
      <c r="I190" s="59">
        <v>315</v>
      </c>
      <c r="J190" s="59">
        <v>100</v>
      </c>
      <c r="K190" s="59">
        <v>175</v>
      </c>
      <c r="L190" s="59">
        <v>215</v>
      </c>
      <c r="M190" s="59">
        <v>0</v>
      </c>
      <c r="N190" s="59">
        <v>0</v>
      </c>
      <c r="O190" s="59">
        <v>0</v>
      </c>
      <c r="P190" s="106">
        <f t="shared" si="3"/>
        <v>1435</v>
      </c>
    </row>
    <row r="191" spans="1:16" hidden="1" x14ac:dyDescent="0.3">
      <c r="A191" s="131">
        <v>45689</v>
      </c>
      <c r="B191" s="59" t="s">
        <v>86</v>
      </c>
      <c r="C191" s="106">
        <v>1</v>
      </c>
      <c r="D191" s="59" t="s">
        <v>110</v>
      </c>
      <c r="E191" s="128" t="s">
        <v>27</v>
      </c>
      <c r="F191" s="59">
        <v>0</v>
      </c>
      <c r="G191" s="59">
        <v>250</v>
      </c>
      <c r="H191" s="59">
        <v>0</v>
      </c>
      <c r="I191" s="59">
        <v>500</v>
      </c>
      <c r="J191" s="59">
        <v>0</v>
      </c>
      <c r="K191" s="59">
        <v>300</v>
      </c>
      <c r="L191" s="59">
        <v>300</v>
      </c>
      <c r="M191" s="59">
        <v>0</v>
      </c>
      <c r="N191" s="59">
        <v>0</v>
      </c>
      <c r="O191" s="59">
        <v>0</v>
      </c>
      <c r="P191" s="106">
        <f t="shared" si="3"/>
        <v>1350</v>
      </c>
    </row>
    <row r="192" spans="1:16" hidden="1" x14ac:dyDescent="0.3">
      <c r="A192" s="131">
        <v>45689</v>
      </c>
      <c r="B192" s="59" t="s">
        <v>86</v>
      </c>
      <c r="C192" s="106">
        <v>1</v>
      </c>
      <c r="D192" s="59" t="s">
        <v>110</v>
      </c>
      <c r="E192" s="129" t="s">
        <v>28</v>
      </c>
      <c r="F192" s="59">
        <v>283</v>
      </c>
      <c r="G192" s="59">
        <v>77</v>
      </c>
      <c r="H192" s="59">
        <v>0</v>
      </c>
      <c r="I192" s="59">
        <v>347</v>
      </c>
      <c r="J192" s="59">
        <v>50</v>
      </c>
      <c r="K192" s="59">
        <v>188</v>
      </c>
      <c r="L192" s="59">
        <v>138</v>
      </c>
      <c r="M192" s="59">
        <v>0</v>
      </c>
      <c r="N192" s="59">
        <v>0</v>
      </c>
      <c r="O192" s="59">
        <v>0</v>
      </c>
      <c r="P192" s="106">
        <f t="shared" si="3"/>
        <v>1083</v>
      </c>
    </row>
    <row r="193" spans="1:16" hidden="1" x14ac:dyDescent="0.3">
      <c r="A193" s="131">
        <v>45689</v>
      </c>
      <c r="B193" s="59" t="s">
        <v>86</v>
      </c>
      <c r="C193" s="106">
        <v>1</v>
      </c>
      <c r="D193" s="33" t="s">
        <v>111</v>
      </c>
      <c r="E193" s="129" t="s">
        <v>29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0</v>
      </c>
      <c r="L193" s="59">
        <v>0</v>
      </c>
      <c r="M193" s="59">
        <v>0</v>
      </c>
      <c r="N193" s="59">
        <v>0</v>
      </c>
      <c r="O193" s="59">
        <v>0</v>
      </c>
      <c r="P193" s="106">
        <f t="shared" si="3"/>
        <v>0</v>
      </c>
    </row>
    <row r="194" spans="1:16" x14ac:dyDescent="0.3">
      <c r="A194" s="131">
        <v>45689</v>
      </c>
      <c r="B194" s="59" t="s">
        <v>86</v>
      </c>
      <c r="C194" s="106">
        <v>1</v>
      </c>
      <c r="D194" s="59" t="s">
        <v>110</v>
      </c>
      <c r="E194" s="128" t="s">
        <v>70</v>
      </c>
      <c r="F194" s="59">
        <v>180</v>
      </c>
      <c r="G194" s="59">
        <v>90</v>
      </c>
      <c r="H194" s="59">
        <v>160</v>
      </c>
      <c r="I194" s="59">
        <v>0</v>
      </c>
      <c r="J194" s="59">
        <v>0</v>
      </c>
      <c r="K194" s="59">
        <v>110</v>
      </c>
      <c r="L194" s="59">
        <v>160</v>
      </c>
      <c r="M194" s="59">
        <v>0</v>
      </c>
      <c r="N194" s="59">
        <v>0</v>
      </c>
      <c r="O194" s="59">
        <v>0</v>
      </c>
      <c r="P194" s="106">
        <f t="shared" si="3"/>
        <v>700</v>
      </c>
    </row>
    <row r="195" spans="1:16" hidden="1" x14ac:dyDescent="0.3">
      <c r="A195" s="95">
        <v>45696</v>
      </c>
      <c r="B195" s="96" t="s">
        <v>86</v>
      </c>
      <c r="C195" s="98">
        <v>2</v>
      </c>
      <c r="D195" s="96" t="s">
        <v>110</v>
      </c>
      <c r="E195" s="97" t="s">
        <v>20</v>
      </c>
      <c r="F195" s="96">
        <v>250</v>
      </c>
      <c r="G195" s="96">
        <v>150</v>
      </c>
      <c r="H195" s="96">
        <v>150</v>
      </c>
      <c r="I195" s="96">
        <v>70</v>
      </c>
      <c r="J195" s="96">
        <v>30</v>
      </c>
      <c r="K195" s="96">
        <v>100</v>
      </c>
      <c r="L195" s="96">
        <v>120</v>
      </c>
      <c r="M195" s="96">
        <v>0</v>
      </c>
      <c r="N195" s="96">
        <v>0</v>
      </c>
      <c r="O195" s="96">
        <v>0</v>
      </c>
      <c r="P195" s="98">
        <f t="shared" ref="P195:P258" si="4">SUM(F195:O195)</f>
        <v>870</v>
      </c>
    </row>
    <row r="196" spans="1:16" hidden="1" x14ac:dyDescent="0.3">
      <c r="A196" s="95">
        <v>45696</v>
      </c>
      <c r="B196" s="96" t="s">
        <v>86</v>
      </c>
      <c r="C196" s="98">
        <v>2</v>
      </c>
      <c r="D196" s="96" t="s">
        <v>110</v>
      </c>
      <c r="E196" s="97" t="s">
        <v>21</v>
      </c>
      <c r="F196" s="96">
        <v>132</v>
      </c>
      <c r="G196" s="96">
        <v>53</v>
      </c>
      <c r="H196" s="96">
        <v>72</v>
      </c>
      <c r="I196" s="96">
        <v>203</v>
      </c>
      <c r="J196" s="96">
        <v>97</v>
      </c>
      <c r="K196" s="96">
        <v>131</v>
      </c>
      <c r="L196" s="96">
        <v>212</v>
      </c>
      <c r="M196" s="96">
        <v>0</v>
      </c>
      <c r="N196" s="96">
        <v>0</v>
      </c>
      <c r="O196" s="96">
        <v>0</v>
      </c>
      <c r="P196" s="98">
        <f t="shared" si="4"/>
        <v>900</v>
      </c>
    </row>
    <row r="197" spans="1:16" hidden="1" x14ac:dyDescent="0.3">
      <c r="A197" s="95">
        <v>45696</v>
      </c>
      <c r="B197" s="96" t="s">
        <v>86</v>
      </c>
      <c r="C197" s="98">
        <v>2</v>
      </c>
      <c r="D197" s="96" t="s">
        <v>110</v>
      </c>
      <c r="E197" s="97" t="s">
        <v>22</v>
      </c>
      <c r="F197" s="96">
        <v>165</v>
      </c>
      <c r="G197" s="96">
        <v>136</v>
      </c>
      <c r="H197" s="96">
        <v>90</v>
      </c>
      <c r="I197" s="96">
        <v>280</v>
      </c>
      <c r="J197" s="96">
        <v>100</v>
      </c>
      <c r="K197" s="96">
        <v>197</v>
      </c>
      <c r="L197" s="96">
        <v>201</v>
      </c>
      <c r="M197" s="96">
        <v>0</v>
      </c>
      <c r="N197" s="96">
        <v>0</v>
      </c>
      <c r="O197" s="96">
        <v>0</v>
      </c>
      <c r="P197" s="98">
        <f t="shared" si="4"/>
        <v>1169</v>
      </c>
    </row>
    <row r="198" spans="1:16" hidden="1" x14ac:dyDescent="0.3">
      <c r="A198" s="95">
        <v>45696</v>
      </c>
      <c r="B198" s="96" t="s">
        <v>86</v>
      </c>
      <c r="C198" s="98">
        <v>2</v>
      </c>
      <c r="D198" s="96" t="s">
        <v>111</v>
      </c>
      <c r="E198" s="97" t="s">
        <v>23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96">
        <v>0</v>
      </c>
      <c r="M198" s="96">
        <v>0</v>
      </c>
      <c r="N198" s="96">
        <v>0</v>
      </c>
      <c r="O198" s="96">
        <v>0</v>
      </c>
      <c r="P198" s="98">
        <f t="shared" si="4"/>
        <v>0</v>
      </c>
    </row>
    <row r="199" spans="1:16" hidden="1" x14ac:dyDescent="0.3">
      <c r="A199" s="95">
        <v>45696</v>
      </c>
      <c r="B199" s="96" t="s">
        <v>86</v>
      </c>
      <c r="C199" s="98">
        <v>2</v>
      </c>
      <c r="D199" s="96" t="s">
        <v>110</v>
      </c>
      <c r="E199" s="97" t="s">
        <v>24</v>
      </c>
      <c r="F199" s="96">
        <v>300</v>
      </c>
      <c r="G199" s="96">
        <v>150</v>
      </c>
      <c r="H199" s="96">
        <v>100</v>
      </c>
      <c r="I199" s="96">
        <v>100</v>
      </c>
      <c r="J199" s="96">
        <v>150</v>
      </c>
      <c r="K199" s="96">
        <v>150</v>
      </c>
      <c r="L199" s="96">
        <v>150</v>
      </c>
      <c r="M199" s="96">
        <v>0</v>
      </c>
      <c r="N199" s="96">
        <v>0</v>
      </c>
      <c r="O199" s="96">
        <v>0</v>
      </c>
      <c r="P199" s="98">
        <f t="shared" si="4"/>
        <v>1100</v>
      </c>
    </row>
    <row r="200" spans="1:16" hidden="1" x14ac:dyDescent="0.3">
      <c r="A200" s="95">
        <v>45696</v>
      </c>
      <c r="B200" s="96" t="s">
        <v>86</v>
      </c>
      <c r="C200" s="98">
        <v>2</v>
      </c>
      <c r="D200" s="96" t="s">
        <v>111</v>
      </c>
      <c r="E200" s="97" t="s">
        <v>25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96">
        <v>0</v>
      </c>
      <c r="M200" s="96">
        <v>0</v>
      </c>
      <c r="N200" s="96">
        <v>0</v>
      </c>
      <c r="O200" s="96">
        <v>0</v>
      </c>
      <c r="P200" s="98">
        <f t="shared" si="4"/>
        <v>0</v>
      </c>
    </row>
    <row r="201" spans="1:16" hidden="1" x14ac:dyDescent="0.3">
      <c r="A201" s="95">
        <v>45696</v>
      </c>
      <c r="B201" s="96" t="s">
        <v>86</v>
      </c>
      <c r="C201" s="98">
        <v>2</v>
      </c>
      <c r="D201" s="96" t="s">
        <v>110</v>
      </c>
      <c r="E201" s="97" t="s">
        <v>26</v>
      </c>
      <c r="F201" s="96">
        <v>215</v>
      </c>
      <c r="G201" s="96">
        <v>314</v>
      </c>
      <c r="H201" s="96">
        <v>245</v>
      </c>
      <c r="I201" s="96">
        <v>315</v>
      </c>
      <c r="J201" s="96">
        <v>0</v>
      </c>
      <c r="K201" s="96">
        <v>115</v>
      </c>
      <c r="L201" s="96">
        <v>175</v>
      </c>
      <c r="M201" s="96">
        <v>0</v>
      </c>
      <c r="N201" s="96">
        <v>0</v>
      </c>
      <c r="O201" s="96">
        <v>0</v>
      </c>
      <c r="P201" s="98">
        <f t="shared" si="4"/>
        <v>1379</v>
      </c>
    </row>
    <row r="202" spans="1:16" hidden="1" x14ac:dyDescent="0.3">
      <c r="A202" s="95">
        <v>45696</v>
      </c>
      <c r="B202" s="96" t="s">
        <v>86</v>
      </c>
      <c r="C202" s="98">
        <v>2</v>
      </c>
      <c r="D202" s="59" t="s">
        <v>110</v>
      </c>
      <c r="E202" s="97" t="s">
        <v>27</v>
      </c>
      <c r="F202" s="96">
        <v>400</v>
      </c>
      <c r="G202" s="96">
        <v>0</v>
      </c>
      <c r="H202" s="96">
        <v>0</v>
      </c>
      <c r="I202" s="96">
        <v>350</v>
      </c>
      <c r="J202" s="96">
        <v>0</v>
      </c>
      <c r="K202" s="96">
        <v>0</v>
      </c>
      <c r="L202" s="96">
        <v>350</v>
      </c>
      <c r="M202" s="96">
        <v>0</v>
      </c>
      <c r="N202" s="96">
        <v>0</v>
      </c>
      <c r="O202" s="96">
        <v>0</v>
      </c>
      <c r="P202" s="98">
        <f t="shared" si="4"/>
        <v>1100</v>
      </c>
    </row>
    <row r="203" spans="1:16" hidden="1" x14ac:dyDescent="0.3">
      <c r="A203" s="95">
        <v>45696</v>
      </c>
      <c r="B203" s="96" t="s">
        <v>86</v>
      </c>
      <c r="C203" s="98">
        <v>2</v>
      </c>
      <c r="D203" s="96" t="s">
        <v>111</v>
      </c>
      <c r="E203" s="99" t="s">
        <v>28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0</v>
      </c>
      <c r="L203" s="96">
        <v>0</v>
      </c>
      <c r="M203" s="96">
        <v>0</v>
      </c>
      <c r="N203" s="96">
        <v>0</v>
      </c>
      <c r="O203" s="96">
        <v>0</v>
      </c>
      <c r="P203" s="98">
        <f t="shared" si="4"/>
        <v>0</v>
      </c>
    </row>
    <row r="204" spans="1:16" hidden="1" x14ac:dyDescent="0.3">
      <c r="A204" s="95">
        <v>45696</v>
      </c>
      <c r="B204" s="96" t="s">
        <v>86</v>
      </c>
      <c r="C204" s="98">
        <v>2</v>
      </c>
      <c r="D204" s="96" t="s">
        <v>111</v>
      </c>
      <c r="E204" s="99" t="s">
        <v>29</v>
      </c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96">
        <v>0</v>
      </c>
      <c r="M204" s="96">
        <v>0</v>
      </c>
      <c r="N204" s="96">
        <v>0</v>
      </c>
      <c r="O204" s="96">
        <v>0</v>
      </c>
      <c r="P204" s="98">
        <f t="shared" si="4"/>
        <v>0</v>
      </c>
    </row>
    <row r="205" spans="1:16" x14ac:dyDescent="0.3">
      <c r="A205" s="95">
        <v>45696</v>
      </c>
      <c r="B205" s="96" t="s">
        <v>86</v>
      </c>
      <c r="C205" s="98">
        <v>2</v>
      </c>
      <c r="D205" s="96" t="s">
        <v>111</v>
      </c>
      <c r="E205" s="97" t="s">
        <v>70</v>
      </c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96">
        <v>0</v>
      </c>
      <c r="M205" s="96">
        <v>0</v>
      </c>
      <c r="N205" s="96">
        <v>0</v>
      </c>
      <c r="O205" s="96">
        <v>0</v>
      </c>
      <c r="P205" s="98">
        <f t="shared" si="4"/>
        <v>0</v>
      </c>
    </row>
    <row r="206" spans="1:16" hidden="1" x14ac:dyDescent="0.3">
      <c r="A206" s="131">
        <v>45703</v>
      </c>
      <c r="B206" s="59" t="s">
        <v>86</v>
      </c>
      <c r="C206" s="106">
        <v>3</v>
      </c>
      <c r="D206" s="59" t="s">
        <v>110</v>
      </c>
      <c r="E206" s="128" t="s">
        <v>20</v>
      </c>
      <c r="F206" s="59">
        <v>214</v>
      </c>
      <c r="G206" s="59">
        <v>275</v>
      </c>
      <c r="H206" s="59">
        <v>170</v>
      </c>
      <c r="I206" s="59">
        <v>115</v>
      </c>
      <c r="J206" s="59">
        <v>70</v>
      </c>
      <c r="K206" s="59">
        <v>140</v>
      </c>
      <c r="L206" s="59">
        <v>100</v>
      </c>
      <c r="M206" s="59">
        <v>0</v>
      </c>
      <c r="N206" s="59">
        <v>0</v>
      </c>
      <c r="O206" s="59">
        <v>0</v>
      </c>
      <c r="P206" s="106">
        <f t="shared" si="4"/>
        <v>1084</v>
      </c>
    </row>
    <row r="207" spans="1:16" hidden="1" x14ac:dyDescent="0.3">
      <c r="A207" s="131">
        <v>45703</v>
      </c>
      <c r="B207" s="59" t="s">
        <v>86</v>
      </c>
      <c r="C207" s="106">
        <v>3</v>
      </c>
      <c r="D207" s="59" t="s">
        <v>110</v>
      </c>
      <c r="E207" s="128" t="s">
        <v>21</v>
      </c>
      <c r="F207" s="59">
        <v>156</v>
      </c>
      <c r="G207" s="59">
        <v>92</v>
      </c>
      <c r="H207" s="59">
        <v>56</v>
      </c>
      <c r="I207" s="59">
        <v>200</v>
      </c>
      <c r="J207" s="59">
        <v>82</v>
      </c>
      <c r="K207" s="59">
        <v>158</v>
      </c>
      <c r="L207" s="59">
        <v>202</v>
      </c>
      <c r="M207" s="59">
        <v>0</v>
      </c>
      <c r="N207" s="59">
        <v>0</v>
      </c>
      <c r="O207" s="59">
        <v>0</v>
      </c>
      <c r="P207" s="106">
        <f t="shared" si="4"/>
        <v>946</v>
      </c>
    </row>
    <row r="208" spans="1:16" hidden="1" x14ac:dyDescent="0.3">
      <c r="A208" s="131">
        <v>45703</v>
      </c>
      <c r="B208" s="59" t="s">
        <v>86</v>
      </c>
      <c r="C208" s="106">
        <v>3</v>
      </c>
      <c r="D208" s="59" t="s">
        <v>110</v>
      </c>
      <c r="E208" s="128" t="s">
        <v>22</v>
      </c>
      <c r="F208" s="59">
        <v>193</v>
      </c>
      <c r="G208" s="59">
        <v>171</v>
      </c>
      <c r="H208" s="59">
        <v>133</v>
      </c>
      <c r="I208" s="59">
        <v>280</v>
      </c>
      <c r="J208" s="59">
        <v>75</v>
      </c>
      <c r="K208" s="59">
        <v>169</v>
      </c>
      <c r="L208" s="59">
        <v>269</v>
      </c>
      <c r="M208" s="59">
        <v>0</v>
      </c>
      <c r="N208" s="59">
        <v>0</v>
      </c>
      <c r="O208" s="59">
        <v>0</v>
      </c>
      <c r="P208" s="106">
        <f t="shared" si="4"/>
        <v>1290</v>
      </c>
    </row>
    <row r="209" spans="1:16" hidden="1" x14ac:dyDescent="0.3">
      <c r="A209" s="131">
        <v>45703</v>
      </c>
      <c r="B209" s="59" t="s">
        <v>86</v>
      </c>
      <c r="C209" s="106">
        <v>3</v>
      </c>
      <c r="D209" s="59" t="s">
        <v>111</v>
      </c>
      <c r="E209" s="128" t="s">
        <v>23</v>
      </c>
      <c r="F209" s="59">
        <v>0</v>
      </c>
      <c r="G209" s="59">
        <v>0</v>
      </c>
      <c r="H209" s="59">
        <v>0</v>
      </c>
      <c r="I209" s="59">
        <v>0</v>
      </c>
      <c r="J209" s="59">
        <v>0</v>
      </c>
      <c r="K209" s="59">
        <v>0</v>
      </c>
      <c r="L209" s="59">
        <v>0</v>
      </c>
      <c r="M209" s="59">
        <v>0</v>
      </c>
      <c r="N209" s="59">
        <v>0</v>
      </c>
      <c r="O209" s="59">
        <v>0</v>
      </c>
      <c r="P209" s="106">
        <f t="shared" si="4"/>
        <v>0</v>
      </c>
    </row>
    <row r="210" spans="1:16" hidden="1" x14ac:dyDescent="0.3">
      <c r="A210" s="131">
        <v>45703</v>
      </c>
      <c r="B210" s="59" t="s">
        <v>86</v>
      </c>
      <c r="C210" s="106">
        <v>3</v>
      </c>
      <c r="D210" s="59" t="s">
        <v>110</v>
      </c>
      <c r="E210" s="128" t="s">
        <v>24</v>
      </c>
      <c r="F210" s="59">
        <v>250</v>
      </c>
      <c r="G210" s="59">
        <v>200</v>
      </c>
      <c r="H210" s="59">
        <v>100</v>
      </c>
      <c r="I210" s="59">
        <v>125</v>
      </c>
      <c r="J210" s="59">
        <v>150</v>
      </c>
      <c r="K210" s="59">
        <v>150</v>
      </c>
      <c r="L210" s="59">
        <v>100</v>
      </c>
      <c r="M210" s="59">
        <v>0</v>
      </c>
      <c r="N210" s="59">
        <v>0</v>
      </c>
      <c r="O210" s="59">
        <v>0</v>
      </c>
      <c r="P210" s="106">
        <f t="shared" si="4"/>
        <v>1075</v>
      </c>
    </row>
    <row r="211" spans="1:16" hidden="1" x14ac:dyDescent="0.3">
      <c r="A211" s="131">
        <v>45703</v>
      </c>
      <c r="B211" s="59" t="s">
        <v>86</v>
      </c>
      <c r="C211" s="106">
        <v>3</v>
      </c>
      <c r="D211" s="59" t="s">
        <v>110</v>
      </c>
      <c r="E211" s="128" t="s">
        <v>25</v>
      </c>
      <c r="F211" s="59">
        <v>480</v>
      </c>
      <c r="G211" s="59">
        <v>0</v>
      </c>
      <c r="H211" s="59">
        <v>150</v>
      </c>
      <c r="I211" s="59">
        <v>140</v>
      </c>
      <c r="J211" s="59">
        <v>50</v>
      </c>
      <c r="K211" s="59">
        <v>100</v>
      </c>
      <c r="L211" s="59">
        <v>100</v>
      </c>
      <c r="M211" s="59">
        <v>0</v>
      </c>
      <c r="N211" s="59">
        <v>0</v>
      </c>
      <c r="O211" s="59">
        <v>0</v>
      </c>
      <c r="P211" s="106">
        <f t="shared" si="4"/>
        <v>1020</v>
      </c>
    </row>
    <row r="212" spans="1:16" hidden="1" x14ac:dyDescent="0.3">
      <c r="A212" s="131">
        <v>45703</v>
      </c>
      <c r="B212" s="59" t="s">
        <v>86</v>
      </c>
      <c r="C212" s="106">
        <v>3</v>
      </c>
      <c r="D212" s="59" t="s">
        <v>110</v>
      </c>
      <c r="E212" s="128" t="s">
        <v>26</v>
      </c>
      <c r="F212" s="59">
        <v>247</v>
      </c>
      <c r="G212" s="59">
        <v>210</v>
      </c>
      <c r="H212" s="59">
        <v>195</v>
      </c>
      <c r="I212" s="59">
        <v>330</v>
      </c>
      <c r="J212" s="59">
        <v>100</v>
      </c>
      <c r="K212" s="59">
        <v>75</v>
      </c>
      <c r="L212" s="59">
        <v>215</v>
      </c>
      <c r="M212" s="59">
        <v>0</v>
      </c>
      <c r="N212" s="59">
        <v>0</v>
      </c>
      <c r="O212" s="59">
        <v>0</v>
      </c>
      <c r="P212" s="106">
        <f t="shared" si="4"/>
        <v>1372</v>
      </c>
    </row>
    <row r="213" spans="1:16" hidden="1" x14ac:dyDescent="0.3">
      <c r="A213" s="131">
        <v>45703</v>
      </c>
      <c r="B213" s="59" t="s">
        <v>86</v>
      </c>
      <c r="C213" s="106">
        <v>3</v>
      </c>
      <c r="D213" s="59" t="s">
        <v>110</v>
      </c>
      <c r="E213" s="128" t="s">
        <v>27</v>
      </c>
      <c r="F213" s="59">
        <v>0</v>
      </c>
      <c r="G213" s="59">
        <v>300</v>
      </c>
      <c r="H213" s="59">
        <v>250</v>
      </c>
      <c r="I213" s="59">
        <v>350</v>
      </c>
      <c r="J213" s="59">
        <v>0</v>
      </c>
      <c r="K213" s="59">
        <v>300</v>
      </c>
      <c r="L213" s="59">
        <v>0</v>
      </c>
      <c r="M213" s="59">
        <v>0</v>
      </c>
      <c r="N213" s="59">
        <v>0</v>
      </c>
      <c r="O213" s="59">
        <v>0</v>
      </c>
      <c r="P213" s="106">
        <f t="shared" si="4"/>
        <v>1200</v>
      </c>
    </row>
    <row r="214" spans="1:16" hidden="1" x14ac:dyDescent="0.3">
      <c r="A214" s="131">
        <v>45703</v>
      </c>
      <c r="B214" s="59" t="s">
        <v>86</v>
      </c>
      <c r="C214" s="106">
        <v>3</v>
      </c>
      <c r="D214" s="59" t="s">
        <v>111</v>
      </c>
      <c r="E214" s="129" t="s">
        <v>28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106">
        <f t="shared" si="4"/>
        <v>0</v>
      </c>
    </row>
    <row r="215" spans="1:16" hidden="1" x14ac:dyDescent="0.3">
      <c r="A215" s="131">
        <v>45703</v>
      </c>
      <c r="B215" s="59" t="s">
        <v>86</v>
      </c>
      <c r="C215" s="106">
        <v>3</v>
      </c>
      <c r="D215" s="59" t="s">
        <v>111</v>
      </c>
      <c r="E215" s="129" t="s">
        <v>29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106">
        <f t="shared" si="4"/>
        <v>0</v>
      </c>
    </row>
    <row r="216" spans="1:16" x14ac:dyDescent="0.3">
      <c r="A216" s="131">
        <v>45703</v>
      </c>
      <c r="B216" s="59" t="s">
        <v>86</v>
      </c>
      <c r="C216" s="106">
        <v>3</v>
      </c>
      <c r="D216" s="59" t="s">
        <v>111</v>
      </c>
      <c r="E216" s="128" t="s">
        <v>70</v>
      </c>
      <c r="F216" s="59">
        <v>0</v>
      </c>
      <c r="G216" s="59">
        <v>0</v>
      </c>
      <c r="H216" s="59">
        <v>0</v>
      </c>
      <c r="I216" s="59">
        <v>0</v>
      </c>
      <c r="J216" s="59">
        <v>0</v>
      </c>
      <c r="K216" s="59">
        <v>0</v>
      </c>
      <c r="L216" s="59">
        <v>0</v>
      </c>
      <c r="M216" s="59">
        <v>0</v>
      </c>
      <c r="N216" s="59">
        <v>0</v>
      </c>
      <c r="O216" s="59">
        <v>0</v>
      </c>
      <c r="P216" s="106">
        <f t="shared" si="4"/>
        <v>0</v>
      </c>
    </row>
    <row r="217" spans="1:16" hidden="1" x14ac:dyDescent="0.3">
      <c r="A217" s="29">
        <v>45710</v>
      </c>
      <c r="B217" s="33" t="s">
        <v>86</v>
      </c>
      <c r="C217" s="34">
        <v>4</v>
      </c>
      <c r="D217" s="33" t="s">
        <v>110</v>
      </c>
      <c r="E217" s="32" t="s">
        <v>20</v>
      </c>
      <c r="F217" s="33">
        <v>300</v>
      </c>
      <c r="G217" s="33">
        <v>250</v>
      </c>
      <c r="H217" s="33">
        <v>150</v>
      </c>
      <c r="I217" s="33">
        <v>0</v>
      </c>
      <c r="J217" s="33">
        <v>100</v>
      </c>
      <c r="K217" s="33">
        <v>200</v>
      </c>
      <c r="L217" s="33">
        <v>200</v>
      </c>
      <c r="M217" s="33">
        <v>0</v>
      </c>
      <c r="N217" s="33">
        <v>0</v>
      </c>
      <c r="O217" s="33">
        <v>0</v>
      </c>
      <c r="P217" s="106">
        <f t="shared" si="4"/>
        <v>1200</v>
      </c>
    </row>
    <row r="218" spans="1:16" hidden="1" x14ac:dyDescent="0.3">
      <c r="A218" s="29">
        <v>45710</v>
      </c>
      <c r="B218" s="33" t="s">
        <v>86</v>
      </c>
      <c r="C218" s="34">
        <v>4</v>
      </c>
      <c r="D218" s="33" t="s">
        <v>110</v>
      </c>
      <c r="E218" s="32" t="s">
        <v>21</v>
      </c>
      <c r="F218" s="33">
        <v>163</v>
      </c>
      <c r="G218" s="33">
        <v>57</v>
      </c>
      <c r="H218" s="33">
        <v>75</v>
      </c>
      <c r="I218" s="33">
        <v>200</v>
      </c>
      <c r="J218" s="33">
        <v>50</v>
      </c>
      <c r="K218" s="33">
        <v>172</v>
      </c>
      <c r="L218" s="33">
        <v>208</v>
      </c>
      <c r="M218" s="33">
        <v>0</v>
      </c>
      <c r="N218" s="33">
        <v>0</v>
      </c>
      <c r="O218" s="33">
        <v>0</v>
      </c>
      <c r="P218" s="106">
        <f t="shared" si="4"/>
        <v>925</v>
      </c>
    </row>
    <row r="219" spans="1:16" hidden="1" x14ac:dyDescent="0.3">
      <c r="A219" s="29">
        <v>45710</v>
      </c>
      <c r="B219" s="33" t="s">
        <v>86</v>
      </c>
      <c r="C219" s="34">
        <v>4</v>
      </c>
      <c r="D219" s="33" t="s">
        <v>111</v>
      </c>
      <c r="E219" s="32" t="s">
        <v>22</v>
      </c>
      <c r="F219" s="33">
        <v>0</v>
      </c>
      <c r="G219" s="33">
        <v>0</v>
      </c>
      <c r="H219" s="33">
        <v>0</v>
      </c>
      <c r="I219" s="33">
        <v>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106">
        <f t="shared" si="4"/>
        <v>0</v>
      </c>
    </row>
    <row r="220" spans="1:16" hidden="1" x14ac:dyDescent="0.3">
      <c r="A220" s="29">
        <v>45710</v>
      </c>
      <c r="B220" s="33" t="s">
        <v>86</v>
      </c>
      <c r="C220" s="34">
        <v>4</v>
      </c>
      <c r="D220" s="33" t="s">
        <v>111</v>
      </c>
      <c r="E220" s="32" t="s">
        <v>23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106">
        <f t="shared" si="4"/>
        <v>0</v>
      </c>
    </row>
    <row r="221" spans="1:16" hidden="1" x14ac:dyDescent="0.3">
      <c r="A221" s="29">
        <v>45710</v>
      </c>
      <c r="B221" s="33" t="s">
        <v>86</v>
      </c>
      <c r="C221" s="34">
        <v>4</v>
      </c>
      <c r="D221" s="33" t="s">
        <v>110</v>
      </c>
      <c r="E221" s="32" t="s">
        <v>24</v>
      </c>
      <c r="F221" s="33">
        <v>200</v>
      </c>
      <c r="G221" s="33">
        <v>200</v>
      </c>
      <c r="H221" s="33">
        <v>150</v>
      </c>
      <c r="I221" s="33">
        <v>150</v>
      </c>
      <c r="J221" s="33">
        <v>200</v>
      </c>
      <c r="K221" s="33">
        <v>150</v>
      </c>
      <c r="L221" s="33">
        <v>100</v>
      </c>
      <c r="M221" s="33">
        <v>0</v>
      </c>
      <c r="N221" s="33">
        <v>0</v>
      </c>
      <c r="O221" s="33">
        <v>0</v>
      </c>
      <c r="P221" s="106">
        <f t="shared" si="4"/>
        <v>1150</v>
      </c>
    </row>
    <row r="222" spans="1:16" hidden="1" x14ac:dyDescent="0.3">
      <c r="A222" s="29">
        <v>45710</v>
      </c>
      <c r="B222" s="33" t="s">
        <v>86</v>
      </c>
      <c r="C222" s="34">
        <v>4</v>
      </c>
      <c r="D222" s="33" t="s">
        <v>110</v>
      </c>
      <c r="E222" s="32" t="s">
        <v>25</v>
      </c>
      <c r="F222" s="33">
        <v>400</v>
      </c>
      <c r="G222" s="33">
        <v>0</v>
      </c>
      <c r="H222" s="33">
        <v>80</v>
      </c>
      <c r="I222" s="33">
        <v>100</v>
      </c>
      <c r="J222" s="33">
        <v>50</v>
      </c>
      <c r="K222" s="33">
        <v>100</v>
      </c>
      <c r="L222" s="33">
        <v>100</v>
      </c>
      <c r="M222" s="33">
        <v>0</v>
      </c>
      <c r="N222" s="33">
        <v>0</v>
      </c>
      <c r="O222" s="33">
        <v>0</v>
      </c>
      <c r="P222" s="106">
        <f t="shared" si="4"/>
        <v>830</v>
      </c>
    </row>
    <row r="223" spans="1:16" hidden="1" x14ac:dyDescent="0.3">
      <c r="A223" s="29">
        <v>45710</v>
      </c>
      <c r="B223" s="33" t="s">
        <v>86</v>
      </c>
      <c r="C223" s="34">
        <v>4</v>
      </c>
      <c r="D223" s="33" t="s">
        <v>110</v>
      </c>
      <c r="E223" s="32" t="s">
        <v>26</v>
      </c>
      <c r="F223" s="33">
        <v>185</v>
      </c>
      <c r="G223" s="33">
        <v>190</v>
      </c>
      <c r="H223" s="33">
        <v>120</v>
      </c>
      <c r="I223" s="33">
        <v>245</v>
      </c>
      <c r="J223" s="33">
        <v>125</v>
      </c>
      <c r="K223" s="33">
        <v>85</v>
      </c>
      <c r="L223" s="33">
        <v>220</v>
      </c>
      <c r="M223" s="33">
        <v>0</v>
      </c>
      <c r="N223" s="33">
        <v>0</v>
      </c>
      <c r="O223" s="33">
        <v>0</v>
      </c>
      <c r="P223" s="106">
        <f t="shared" si="4"/>
        <v>1170</v>
      </c>
    </row>
    <row r="224" spans="1:16" hidden="1" x14ac:dyDescent="0.3">
      <c r="A224" s="29">
        <v>45710</v>
      </c>
      <c r="B224" s="33" t="s">
        <v>86</v>
      </c>
      <c r="C224" s="34">
        <v>4</v>
      </c>
      <c r="D224" s="59" t="s">
        <v>110</v>
      </c>
      <c r="E224" s="32" t="s">
        <v>27</v>
      </c>
      <c r="F224" s="33">
        <v>390</v>
      </c>
      <c r="G224" s="33">
        <v>0</v>
      </c>
      <c r="H224" s="33">
        <v>200</v>
      </c>
      <c r="I224" s="33">
        <v>350</v>
      </c>
      <c r="J224" s="33">
        <v>0</v>
      </c>
      <c r="K224" s="33">
        <v>0</v>
      </c>
      <c r="L224" s="33">
        <v>0</v>
      </c>
      <c r="M224" s="33">
        <v>0</v>
      </c>
      <c r="N224" s="33">
        <v>0</v>
      </c>
      <c r="O224" s="33">
        <v>0</v>
      </c>
      <c r="P224" s="106">
        <f t="shared" si="4"/>
        <v>940</v>
      </c>
    </row>
    <row r="225" spans="1:16" hidden="1" x14ac:dyDescent="0.3">
      <c r="A225" s="29">
        <v>45710</v>
      </c>
      <c r="B225" s="33" t="s">
        <v>86</v>
      </c>
      <c r="C225" s="34">
        <v>4</v>
      </c>
      <c r="D225" s="33" t="s">
        <v>111</v>
      </c>
      <c r="E225" s="35" t="s">
        <v>28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33">
        <v>0</v>
      </c>
      <c r="L225" s="33">
        <v>0</v>
      </c>
      <c r="M225" s="33">
        <v>0</v>
      </c>
      <c r="N225" s="33">
        <v>0</v>
      </c>
      <c r="O225" s="33">
        <v>0</v>
      </c>
      <c r="P225" s="106">
        <f t="shared" si="4"/>
        <v>0</v>
      </c>
    </row>
    <row r="226" spans="1:16" hidden="1" x14ac:dyDescent="0.3">
      <c r="A226" s="29">
        <v>45710</v>
      </c>
      <c r="B226" s="33" t="s">
        <v>86</v>
      </c>
      <c r="C226" s="34">
        <v>4</v>
      </c>
      <c r="D226" s="33" t="s">
        <v>111</v>
      </c>
      <c r="E226" s="35" t="s">
        <v>29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>
        <v>0</v>
      </c>
      <c r="P226" s="106">
        <f t="shared" si="4"/>
        <v>0</v>
      </c>
    </row>
    <row r="227" spans="1:16" x14ac:dyDescent="0.3">
      <c r="A227" s="29">
        <v>45710</v>
      </c>
      <c r="B227" s="33" t="s">
        <v>86</v>
      </c>
      <c r="C227" s="34">
        <v>4</v>
      </c>
      <c r="D227" s="33" t="s">
        <v>111</v>
      </c>
      <c r="E227" s="32" t="s">
        <v>70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O227" s="33">
        <v>0</v>
      </c>
      <c r="P227" s="106">
        <f t="shared" si="4"/>
        <v>0</v>
      </c>
    </row>
    <row r="228" spans="1:16" hidden="1" x14ac:dyDescent="0.3">
      <c r="A228" s="95">
        <v>45717</v>
      </c>
      <c r="B228" s="96" t="s">
        <v>108</v>
      </c>
      <c r="C228" s="98">
        <v>1</v>
      </c>
      <c r="D228" s="96" t="s">
        <v>110</v>
      </c>
      <c r="E228" s="97" t="s">
        <v>20</v>
      </c>
      <c r="F228" s="96">
        <v>350</v>
      </c>
      <c r="G228" s="96">
        <v>400</v>
      </c>
      <c r="H228" s="96">
        <v>130</v>
      </c>
      <c r="I228" s="96">
        <v>20</v>
      </c>
      <c r="J228" s="96">
        <v>100</v>
      </c>
      <c r="K228" s="96">
        <v>150</v>
      </c>
      <c r="L228" s="96">
        <v>300</v>
      </c>
      <c r="M228" s="96">
        <v>0</v>
      </c>
      <c r="N228" s="96">
        <v>0</v>
      </c>
      <c r="O228" s="96">
        <v>0</v>
      </c>
      <c r="P228" s="106">
        <f t="shared" si="4"/>
        <v>1450</v>
      </c>
    </row>
    <row r="229" spans="1:16" hidden="1" x14ac:dyDescent="0.3">
      <c r="A229" s="95">
        <v>45717</v>
      </c>
      <c r="B229" s="96" t="s">
        <v>108</v>
      </c>
      <c r="C229" s="98">
        <v>1</v>
      </c>
      <c r="D229" s="96" t="s">
        <v>110</v>
      </c>
      <c r="E229" s="97" t="s">
        <v>21</v>
      </c>
      <c r="F229" s="96">
        <v>115</v>
      </c>
      <c r="G229" s="96">
        <v>203</v>
      </c>
      <c r="H229" s="96">
        <v>75</v>
      </c>
      <c r="I229" s="96">
        <v>105</v>
      </c>
      <c r="J229" s="96">
        <v>50</v>
      </c>
      <c r="K229" s="96">
        <v>73</v>
      </c>
      <c r="L229" s="96">
        <v>208</v>
      </c>
      <c r="M229" s="96">
        <v>0</v>
      </c>
      <c r="N229" s="96">
        <v>0</v>
      </c>
      <c r="O229" s="96">
        <v>0</v>
      </c>
      <c r="P229" s="106">
        <f t="shared" si="4"/>
        <v>829</v>
      </c>
    </row>
    <row r="230" spans="1:16" hidden="1" x14ac:dyDescent="0.3">
      <c r="A230" s="95">
        <v>45717</v>
      </c>
      <c r="B230" s="96" t="s">
        <v>108</v>
      </c>
      <c r="C230" s="98">
        <v>1</v>
      </c>
      <c r="D230" s="33" t="s">
        <v>111</v>
      </c>
      <c r="E230" s="97" t="s">
        <v>22</v>
      </c>
      <c r="F230" s="96">
        <v>0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96">
        <v>0</v>
      </c>
      <c r="M230" s="96"/>
      <c r="N230" s="96"/>
      <c r="O230" s="96"/>
      <c r="P230" s="106">
        <f t="shared" si="4"/>
        <v>0</v>
      </c>
    </row>
    <row r="231" spans="1:16" hidden="1" x14ac:dyDescent="0.3">
      <c r="A231" s="95">
        <v>45717</v>
      </c>
      <c r="B231" s="96" t="s">
        <v>108</v>
      </c>
      <c r="C231" s="98">
        <v>1</v>
      </c>
      <c r="D231" s="96" t="s">
        <v>111</v>
      </c>
      <c r="E231" s="97" t="s">
        <v>23</v>
      </c>
      <c r="F231" s="96">
        <v>0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96">
        <v>0</v>
      </c>
      <c r="M231" s="96"/>
      <c r="N231" s="96"/>
      <c r="O231" s="96"/>
      <c r="P231" s="106">
        <f t="shared" si="4"/>
        <v>0</v>
      </c>
    </row>
    <row r="232" spans="1:16" hidden="1" x14ac:dyDescent="0.3">
      <c r="A232" s="95">
        <v>45717</v>
      </c>
      <c r="B232" s="96" t="s">
        <v>108</v>
      </c>
      <c r="C232" s="98">
        <v>1</v>
      </c>
      <c r="D232" s="96" t="s">
        <v>110</v>
      </c>
      <c r="E232" s="97" t="s">
        <v>24</v>
      </c>
      <c r="F232" s="96">
        <v>200</v>
      </c>
      <c r="G232" s="96">
        <v>300</v>
      </c>
      <c r="H232" s="96">
        <v>250</v>
      </c>
      <c r="I232" s="96">
        <v>200</v>
      </c>
      <c r="J232" s="96">
        <v>200</v>
      </c>
      <c r="K232" s="96">
        <v>200</v>
      </c>
      <c r="L232" s="96">
        <v>150</v>
      </c>
      <c r="M232" s="96">
        <v>0</v>
      </c>
      <c r="N232" s="96">
        <v>0</v>
      </c>
      <c r="O232" s="96">
        <v>0</v>
      </c>
      <c r="P232" s="106">
        <f t="shared" si="4"/>
        <v>1500</v>
      </c>
    </row>
    <row r="233" spans="1:16" hidden="1" x14ac:dyDescent="0.3">
      <c r="A233" s="95">
        <v>45717</v>
      </c>
      <c r="B233" s="96" t="s">
        <v>108</v>
      </c>
      <c r="C233" s="98">
        <v>1</v>
      </c>
      <c r="D233" s="96" t="s">
        <v>111</v>
      </c>
      <c r="E233" s="97" t="s">
        <v>25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/>
      <c r="N233" s="96"/>
      <c r="O233" s="96"/>
      <c r="P233" s="106">
        <f t="shared" si="4"/>
        <v>0</v>
      </c>
    </row>
    <row r="234" spans="1:16" hidden="1" x14ac:dyDescent="0.3">
      <c r="A234" s="95">
        <v>45717</v>
      </c>
      <c r="B234" s="96" t="s">
        <v>108</v>
      </c>
      <c r="C234" s="98">
        <v>1</v>
      </c>
      <c r="D234" s="96" t="s">
        <v>110</v>
      </c>
      <c r="E234" s="97" t="s">
        <v>26</v>
      </c>
      <c r="F234" s="96">
        <v>240</v>
      </c>
      <c r="G234" s="96">
        <v>170</v>
      </c>
      <c r="H234" s="96">
        <v>210</v>
      </c>
      <c r="I234" s="96">
        <v>290</v>
      </c>
      <c r="J234" s="96">
        <v>100</v>
      </c>
      <c r="K234" s="96">
        <v>125</v>
      </c>
      <c r="L234" s="96">
        <v>275</v>
      </c>
      <c r="M234" s="96">
        <v>0</v>
      </c>
      <c r="N234" s="96">
        <v>0</v>
      </c>
      <c r="O234" s="96">
        <v>0</v>
      </c>
      <c r="P234" s="106">
        <f t="shared" si="4"/>
        <v>1410</v>
      </c>
    </row>
    <row r="235" spans="1:16" hidden="1" x14ac:dyDescent="0.3">
      <c r="A235" s="95">
        <v>45717</v>
      </c>
      <c r="B235" s="96" t="s">
        <v>108</v>
      </c>
      <c r="C235" s="98">
        <v>1</v>
      </c>
      <c r="D235" s="96" t="s">
        <v>110</v>
      </c>
      <c r="E235" s="97" t="s">
        <v>27</v>
      </c>
      <c r="F235" s="96">
        <v>300</v>
      </c>
      <c r="G235" s="96">
        <v>0</v>
      </c>
      <c r="H235" s="96">
        <v>100</v>
      </c>
      <c r="I235" s="96">
        <v>300</v>
      </c>
      <c r="J235" s="96">
        <v>0</v>
      </c>
      <c r="K235" s="96">
        <v>250</v>
      </c>
      <c r="L235" s="96">
        <v>250</v>
      </c>
      <c r="M235" s="96"/>
      <c r="N235" s="96"/>
      <c r="O235" s="96"/>
      <c r="P235" s="106">
        <f t="shared" si="4"/>
        <v>1200</v>
      </c>
    </row>
    <row r="236" spans="1:16" hidden="1" x14ac:dyDescent="0.3">
      <c r="A236" s="95">
        <v>45717</v>
      </c>
      <c r="B236" s="96" t="s">
        <v>108</v>
      </c>
      <c r="C236" s="98">
        <v>1</v>
      </c>
      <c r="D236" s="33" t="s">
        <v>111</v>
      </c>
      <c r="E236" s="99" t="s">
        <v>28</v>
      </c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96">
        <v>0</v>
      </c>
      <c r="M236" s="96"/>
      <c r="N236" s="96"/>
      <c r="O236" s="96"/>
      <c r="P236" s="106">
        <f t="shared" si="4"/>
        <v>0</v>
      </c>
    </row>
    <row r="237" spans="1:16" hidden="1" x14ac:dyDescent="0.3">
      <c r="A237" s="95">
        <v>45717</v>
      </c>
      <c r="B237" s="96" t="s">
        <v>108</v>
      </c>
      <c r="C237" s="98">
        <v>1</v>
      </c>
      <c r="D237" s="96" t="s">
        <v>111</v>
      </c>
      <c r="E237" s="99" t="s">
        <v>29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96">
        <v>0</v>
      </c>
      <c r="M237" s="96"/>
      <c r="N237" s="96"/>
      <c r="O237" s="96"/>
      <c r="P237" s="106">
        <f t="shared" si="4"/>
        <v>0</v>
      </c>
    </row>
    <row r="238" spans="1:16" x14ac:dyDescent="0.3">
      <c r="A238" s="95">
        <v>45717</v>
      </c>
      <c r="B238" s="96" t="s">
        <v>108</v>
      </c>
      <c r="C238" s="98">
        <v>1</v>
      </c>
      <c r="D238" s="33" t="s">
        <v>111</v>
      </c>
      <c r="E238" s="97" t="s">
        <v>70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96">
        <v>0</v>
      </c>
      <c r="M238" s="96"/>
      <c r="N238" s="96"/>
      <c r="O238" s="96"/>
      <c r="P238" s="106">
        <f t="shared" si="4"/>
        <v>0</v>
      </c>
    </row>
    <row r="239" spans="1:16" hidden="1" x14ac:dyDescent="0.3">
      <c r="A239" s="112">
        <v>45724</v>
      </c>
      <c r="B239" s="151" t="s">
        <v>108</v>
      </c>
      <c r="C239" s="117">
        <v>2</v>
      </c>
      <c r="D239" s="151" t="s">
        <v>110</v>
      </c>
      <c r="E239" s="116" t="s">
        <v>20</v>
      </c>
      <c r="F239" s="151">
        <v>350</v>
      </c>
      <c r="G239" s="151">
        <v>400</v>
      </c>
      <c r="H239" s="151">
        <v>150</v>
      </c>
      <c r="I239" s="151">
        <v>20</v>
      </c>
      <c r="J239" s="151">
        <v>100</v>
      </c>
      <c r="K239" s="151">
        <v>130</v>
      </c>
      <c r="L239" s="151">
        <v>200</v>
      </c>
      <c r="M239" s="151"/>
      <c r="N239" s="151"/>
      <c r="O239" s="151"/>
      <c r="P239" s="117">
        <f t="shared" si="4"/>
        <v>1350</v>
      </c>
    </row>
    <row r="240" spans="1:16" hidden="1" x14ac:dyDescent="0.3">
      <c r="A240" s="112">
        <v>45724</v>
      </c>
      <c r="B240" s="151" t="s">
        <v>108</v>
      </c>
      <c r="C240" s="117">
        <v>2</v>
      </c>
      <c r="D240" s="151" t="s">
        <v>110</v>
      </c>
      <c r="E240" s="116" t="s">
        <v>21</v>
      </c>
      <c r="F240" s="151">
        <v>204</v>
      </c>
      <c r="G240" s="151">
        <v>197</v>
      </c>
      <c r="H240" s="151">
        <v>94</v>
      </c>
      <c r="I240" s="151">
        <v>187</v>
      </c>
      <c r="J240" s="151">
        <v>71</v>
      </c>
      <c r="K240" s="151">
        <v>163</v>
      </c>
      <c r="L240" s="151">
        <v>215</v>
      </c>
      <c r="M240" s="151"/>
      <c r="N240" s="151"/>
      <c r="O240" s="151"/>
      <c r="P240" s="117">
        <f t="shared" si="4"/>
        <v>1131</v>
      </c>
    </row>
    <row r="241" spans="1:16" hidden="1" x14ac:dyDescent="0.3">
      <c r="A241" s="112">
        <v>45724</v>
      </c>
      <c r="B241" s="151" t="s">
        <v>108</v>
      </c>
      <c r="C241" s="117">
        <v>2</v>
      </c>
      <c r="D241" s="151" t="s">
        <v>111</v>
      </c>
      <c r="E241" s="116" t="s">
        <v>22</v>
      </c>
      <c r="F241" s="151">
        <v>0</v>
      </c>
      <c r="G241" s="151">
        <v>0</v>
      </c>
      <c r="H241" s="151">
        <v>0</v>
      </c>
      <c r="I241" s="151">
        <v>0</v>
      </c>
      <c r="J241" s="151">
        <v>0</v>
      </c>
      <c r="K241" s="151">
        <v>0</v>
      </c>
      <c r="L241" s="151">
        <v>0</v>
      </c>
      <c r="M241" s="151"/>
      <c r="N241" s="151"/>
      <c r="O241" s="151"/>
      <c r="P241" s="117">
        <f t="shared" si="4"/>
        <v>0</v>
      </c>
    </row>
    <row r="242" spans="1:16" hidden="1" x14ac:dyDescent="0.3">
      <c r="A242" s="112">
        <v>45724</v>
      </c>
      <c r="B242" s="151" t="s">
        <v>108</v>
      </c>
      <c r="C242" s="117">
        <v>2</v>
      </c>
      <c r="D242" s="151" t="s">
        <v>111</v>
      </c>
      <c r="E242" s="116" t="s">
        <v>23</v>
      </c>
      <c r="F242" s="151">
        <v>0</v>
      </c>
      <c r="G242" s="151">
        <v>0</v>
      </c>
      <c r="H242" s="151">
        <v>0</v>
      </c>
      <c r="I242" s="151">
        <v>0</v>
      </c>
      <c r="J242" s="151">
        <v>0</v>
      </c>
      <c r="K242" s="151">
        <v>0</v>
      </c>
      <c r="L242" s="151">
        <v>0</v>
      </c>
      <c r="M242" s="151"/>
      <c r="N242" s="151"/>
      <c r="O242" s="151"/>
      <c r="P242" s="117">
        <f t="shared" si="4"/>
        <v>0</v>
      </c>
    </row>
    <row r="243" spans="1:16" hidden="1" x14ac:dyDescent="0.3">
      <c r="A243" s="112">
        <v>45724</v>
      </c>
      <c r="B243" s="151" t="s">
        <v>108</v>
      </c>
      <c r="C243" s="117">
        <v>2</v>
      </c>
      <c r="D243" s="96" t="s">
        <v>110</v>
      </c>
      <c r="E243" s="116" t="s">
        <v>24</v>
      </c>
      <c r="F243" s="151">
        <v>100</v>
      </c>
      <c r="G243" s="151">
        <v>150</v>
      </c>
      <c r="H243" s="151">
        <v>150</v>
      </c>
      <c r="I243" s="151">
        <v>100</v>
      </c>
      <c r="J243" s="151">
        <v>0</v>
      </c>
      <c r="K243" s="151">
        <v>100</v>
      </c>
      <c r="L243" s="151">
        <v>100</v>
      </c>
      <c r="M243" s="151"/>
      <c r="N243" s="151"/>
      <c r="O243" s="151"/>
      <c r="P243" s="117">
        <f t="shared" si="4"/>
        <v>700</v>
      </c>
    </row>
    <row r="244" spans="1:16" hidden="1" x14ac:dyDescent="0.3">
      <c r="A244" s="112">
        <v>45724</v>
      </c>
      <c r="B244" s="151" t="s">
        <v>108</v>
      </c>
      <c r="C244" s="117">
        <v>2</v>
      </c>
      <c r="D244" s="151" t="s">
        <v>111</v>
      </c>
      <c r="E244" s="116" t="s">
        <v>25</v>
      </c>
      <c r="F244" s="151">
        <v>0</v>
      </c>
      <c r="G244" s="151">
        <v>0</v>
      </c>
      <c r="H244" s="151">
        <v>0</v>
      </c>
      <c r="I244" s="151">
        <v>0</v>
      </c>
      <c r="J244" s="151">
        <v>0</v>
      </c>
      <c r="K244" s="151">
        <v>0</v>
      </c>
      <c r="L244" s="151">
        <v>0</v>
      </c>
      <c r="M244" s="151"/>
      <c r="N244" s="151"/>
      <c r="O244" s="151"/>
      <c r="P244" s="117">
        <f t="shared" si="4"/>
        <v>0</v>
      </c>
    </row>
    <row r="245" spans="1:16" hidden="1" x14ac:dyDescent="0.3">
      <c r="A245" s="112">
        <v>45724</v>
      </c>
      <c r="B245" s="151" t="s">
        <v>108</v>
      </c>
      <c r="C245" s="117">
        <v>2</v>
      </c>
      <c r="D245" s="151" t="s">
        <v>110</v>
      </c>
      <c r="E245" s="116" t="s">
        <v>26</v>
      </c>
      <c r="F245" s="151">
        <v>245</v>
      </c>
      <c r="G245" s="151">
        <v>150</v>
      </c>
      <c r="H245" s="151">
        <v>175</v>
      </c>
      <c r="I245" s="151">
        <v>210</v>
      </c>
      <c r="J245" s="151">
        <v>0</v>
      </c>
      <c r="K245" s="151">
        <v>120</v>
      </c>
      <c r="L245" s="151">
        <v>220</v>
      </c>
      <c r="M245" s="151"/>
      <c r="N245" s="151"/>
      <c r="O245" s="151"/>
      <c r="P245" s="117">
        <f t="shared" si="4"/>
        <v>1120</v>
      </c>
    </row>
    <row r="246" spans="1:16" hidden="1" x14ac:dyDescent="0.3">
      <c r="A246" s="112">
        <v>45724</v>
      </c>
      <c r="B246" s="151" t="s">
        <v>108</v>
      </c>
      <c r="C246" s="117">
        <v>2</v>
      </c>
      <c r="D246" s="151" t="s">
        <v>110</v>
      </c>
      <c r="E246" s="116" t="s">
        <v>27</v>
      </c>
      <c r="F246" s="151">
        <v>400</v>
      </c>
      <c r="G246" s="151">
        <v>200</v>
      </c>
      <c r="H246" s="151">
        <v>180</v>
      </c>
      <c r="I246" s="151">
        <v>400</v>
      </c>
      <c r="J246" s="151">
        <v>0</v>
      </c>
      <c r="K246" s="151">
        <v>300</v>
      </c>
      <c r="L246" s="151">
        <v>350</v>
      </c>
      <c r="M246" s="151"/>
      <c r="N246" s="151"/>
      <c r="O246" s="151"/>
      <c r="P246" s="117">
        <f t="shared" si="4"/>
        <v>1830</v>
      </c>
    </row>
    <row r="247" spans="1:16" hidden="1" x14ac:dyDescent="0.3">
      <c r="A247" s="112">
        <v>45724</v>
      </c>
      <c r="B247" s="151" t="s">
        <v>108</v>
      </c>
      <c r="C247" s="117">
        <v>2</v>
      </c>
      <c r="D247" s="151" t="s">
        <v>111</v>
      </c>
      <c r="E247" s="118" t="s">
        <v>28</v>
      </c>
      <c r="F247" s="151">
        <v>0</v>
      </c>
      <c r="G247" s="151">
        <v>0</v>
      </c>
      <c r="H247" s="151">
        <v>0</v>
      </c>
      <c r="I247" s="151">
        <v>0</v>
      </c>
      <c r="J247" s="151">
        <v>0</v>
      </c>
      <c r="K247" s="151">
        <v>0</v>
      </c>
      <c r="L247" s="151">
        <v>0</v>
      </c>
      <c r="M247" s="151"/>
      <c r="N247" s="151"/>
      <c r="O247" s="151"/>
      <c r="P247" s="117">
        <f t="shared" si="4"/>
        <v>0</v>
      </c>
    </row>
    <row r="248" spans="1:16" hidden="1" x14ac:dyDescent="0.3">
      <c r="A248" s="112">
        <v>45724</v>
      </c>
      <c r="B248" s="151" t="s">
        <v>108</v>
      </c>
      <c r="C248" s="117">
        <v>2</v>
      </c>
      <c r="D248" s="151" t="s">
        <v>111</v>
      </c>
      <c r="E248" s="118" t="s">
        <v>29</v>
      </c>
      <c r="F248" s="151">
        <v>0</v>
      </c>
      <c r="G248" s="151">
        <v>0</v>
      </c>
      <c r="H248" s="151">
        <v>0</v>
      </c>
      <c r="I248" s="151">
        <v>0</v>
      </c>
      <c r="J248" s="151">
        <v>0</v>
      </c>
      <c r="K248" s="151">
        <v>0</v>
      </c>
      <c r="L248" s="151">
        <v>0</v>
      </c>
      <c r="M248" s="151"/>
      <c r="N248" s="151"/>
      <c r="O248" s="151"/>
      <c r="P248" s="117">
        <f t="shared" si="4"/>
        <v>0</v>
      </c>
    </row>
    <row r="249" spans="1:16" x14ac:dyDescent="0.3">
      <c r="A249" s="112">
        <v>45724</v>
      </c>
      <c r="B249" s="151" t="s">
        <v>108</v>
      </c>
      <c r="C249" s="117">
        <v>2</v>
      </c>
      <c r="D249" s="151" t="s">
        <v>111</v>
      </c>
      <c r="E249" s="116" t="s">
        <v>70</v>
      </c>
      <c r="F249" s="151">
        <v>0</v>
      </c>
      <c r="G249" s="151">
        <v>0</v>
      </c>
      <c r="H249" s="151">
        <v>0</v>
      </c>
      <c r="I249" s="151">
        <v>0</v>
      </c>
      <c r="J249" s="151">
        <v>0</v>
      </c>
      <c r="K249" s="151">
        <v>0</v>
      </c>
      <c r="L249" s="151">
        <v>0</v>
      </c>
      <c r="M249" s="151"/>
      <c r="N249" s="151"/>
      <c r="O249" s="151"/>
      <c r="P249" s="117">
        <f t="shared" si="4"/>
        <v>0</v>
      </c>
    </row>
    <row r="250" spans="1:16" hidden="1" x14ac:dyDescent="0.3">
      <c r="A250" s="133">
        <v>45731</v>
      </c>
      <c r="B250" s="136" t="s">
        <v>108</v>
      </c>
      <c r="C250" s="130">
        <v>3</v>
      </c>
      <c r="D250" s="151" t="s">
        <v>110</v>
      </c>
      <c r="E250" s="137" t="s">
        <v>20</v>
      </c>
      <c r="F250" s="136">
        <v>400</v>
      </c>
      <c r="G250" s="136">
        <v>400</v>
      </c>
      <c r="H250" s="136">
        <v>200</v>
      </c>
      <c r="I250" s="136">
        <v>40</v>
      </c>
      <c r="J250" s="136">
        <v>30</v>
      </c>
      <c r="K250" s="136">
        <v>200</v>
      </c>
      <c r="L250" s="136">
        <v>250</v>
      </c>
      <c r="M250" s="136"/>
      <c r="N250" s="136"/>
      <c r="O250" s="136"/>
      <c r="P250" s="130">
        <f t="shared" si="4"/>
        <v>1520</v>
      </c>
    </row>
    <row r="251" spans="1:16" hidden="1" x14ac:dyDescent="0.3">
      <c r="A251" s="133">
        <v>45731</v>
      </c>
      <c r="B251" s="136" t="s">
        <v>108</v>
      </c>
      <c r="C251" s="130">
        <v>3</v>
      </c>
      <c r="D251" s="151" t="s">
        <v>110</v>
      </c>
      <c r="E251" s="137" t="s">
        <v>21</v>
      </c>
      <c r="F251" s="136">
        <v>185</v>
      </c>
      <c r="G251" s="136">
        <v>175</v>
      </c>
      <c r="H251" s="136">
        <v>85</v>
      </c>
      <c r="I251" s="136">
        <v>215</v>
      </c>
      <c r="J251" s="136">
        <v>60</v>
      </c>
      <c r="K251" s="136">
        <v>125</v>
      </c>
      <c r="L251" s="136">
        <v>210</v>
      </c>
      <c r="M251" s="136"/>
      <c r="N251" s="136"/>
      <c r="O251" s="136"/>
      <c r="P251" s="130">
        <f t="shared" si="4"/>
        <v>1055</v>
      </c>
    </row>
    <row r="252" spans="1:16" hidden="1" x14ac:dyDescent="0.3">
      <c r="A252" s="133">
        <v>45731</v>
      </c>
      <c r="B252" s="136" t="s">
        <v>108</v>
      </c>
      <c r="C252" s="130">
        <v>3</v>
      </c>
      <c r="D252" s="151" t="s">
        <v>110</v>
      </c>
      <c r="E252" s="137" t="s">
        <v>22</v>
      </c>
      <c r="F252" s="136">
        <v>180</v>
      </c>
      <c r="G252" s="136">
        <v>169</v>
      </c>
      <c r="H252" s="136">
        <v>161</v>
      </c>
      <c r="I252" s="136">
        <v>201</v>
      </c>
      <c r="J252" s="136">
        <v>0</v>
      </c>
      <c r="K252" s="136">
        <v>207</v>
      </c>
      <c r="L252" s="136">
        <v>310</v>
      </c>
      <c r="M252" s="136"/>
      <c r="N252" s="136"/>
      <c r="O252" s="136"/>
      <c r="P252" s="130">
        <f t="shared" si="4"/>
        <v>1228</v>
      </c>
    </row>
    <row r="253" spans="1:16" hidden="1" x14ac:dyDescent="0.3">
      <c r="A253" s="133">
        <v>45731</v>
      </c>
      <c r="B253" s="136" t="s">
        <v>108</v>
      </c>
      <c r="C253" s="130">
        <v>3</v>
      </c>
      <c r="D253" s="151" t="s">
        <v>111</v>
      </c>
      <c r="E253" s="137" t="s">
        <v>23</v>
      </c>
      <c r="F253" s="136">
        <v>0</v>
      </c>
      <c r="G253" s="136">
        <v>0</v>
      </c>
      <c r="H253" s="136">
        <v>0</v>
      </c>
      <c r="I253" s="136">
        <v>0</v>
      </c>
      <c r="J253" s="136">
        <v>0</v>
      </c>
      <c r="K253" s="136">
        <v>0</v>
      </c>
      <c r="L253" s="136">
        <v>0</v>
      </c>
      <c r="M253" s="136"/>
      <c r="N253" s="136"/>
      <c r="O253" s="136"/>
      <c r="P253" s="130">
        <f t="shared" si="4"/>
        <v>0</v>
      </c>
    </row>
    <row r="254" spans="1:16" hidden="1" x14ac:dyDescent="0.3">
      <c r="A254" s="133">
        <v>45731</v>
      </c>
      <c r="B254" s="136" t="s">
        <v>108</v>
      </c>
      <c r="C254" s="130">
        <v>3</v>
      </c>
      <c r="D254" s="96" t="s">
        <v>110</v>
      </c>
      <c r="E254" s="137" t="s">
        <v>24</v>
      </c>
      <c r="F254" s="136">
        <v>150</v>
      </c>
      <c r="G254" s="136">
        <v>150</v>
      </c>
      <c r="H254" s="136">
        <v>100</v>
      </c>
      <c r="I254" s="136">
        <v>200</v>
      </c>
      <c r="J254" s="136">
        <v>100</v>
      </c>
      <c r="K254" s="136">
        <v>100</v>
      </c>
      <c r="L254" s="136">
        <v>150</v>
      </c>
      <c r="M254" s="136"/>
      <c r="N254" s="136"/>
      <c r="O254" s="136"/>
      <c r="P254" s="130">
        <f t="shared" si="4"/>
        <v>950</v>
      </c>
    </row>
    <row r="255" spans="1:16" hidden="1" x14ac:dyDescent="0.3">
      <c r="A255" s="133">
        <v>45731</v>
      </c>
      <c r="B255" s="136" t="s">
        <v>108</v>
      </c>
      <c r="C255" s="130">
        <v>3</v>
      </c>
      <c r="D255" s="151" t="s">
        <v>111</v>
      </c>
      <c r="E255" s="137" t="s">
        <v>25</v>
      </c>
      <c r="F255" s="136">
        <v>0</v>
      </c>
      <c r="G255" s="136">
        <v>0</v>
      </c>
      <c r="H255" s="136">
        <v>0</v>
      </c>
      <c r="I255" s="136">
        <v>0</v>
      </c>
      <c r="J255" s="136">
        <v>0</v>
      </c>
      <c r="K255" s="136">
        <v>0</v>
      </c>
      <c r="L255" s="136">
        <v>0</v>
      </c>
      <c r="M255" s="136"/>
      <c r="N255" s="136"/>
      <c r="O255" s="136"/>
      <c r="P255" s="130">
        <f t="shared" si="4"/>
        <v>0</v>
      </c>
    </row>
    <row r="256" spans="1:16" hidden="1" x14ac:dyDescent="0.3">
      <c r="A256" s="133">
        <v>45731</v>
      </c>
      <c r="B256" s="136" t="s">
        <v>108</v>
      </c>
      <c r="C256" s="130">
        <v>3</v>
      </c>
      <c r="D256" s="151" t="s">
        <v>110</v>
      </c>
      <c r="E256" s="137" t="s">
        <v>26</v>
      </c>
      <c r="F256" s="136">
        <v>190</v>
      </c>
      <c r="G256" s="136">
        <v>215</v>
      </c>
      <c r="H256" s="136">
        <v>175</v>
      </c>
      <c r="I256" s="136">
        <v>295</v>
      </c>
      <c r="J256" s="136">
        <v>100</v>
      </c>
      <c r="K256" s="136">
        <v>140</v>
      </c>
      <c r="L256" s="136">
        <v>215</v>
      </c>
      <c r="M256" s="136"/>
      <c r="N256" s="136"/>
      <c r="O256" s="136"/>
      <c r="P256" s="130">
        <f t="shared" si="4"/>
        <v>1330</v>
      </c>
    </row>
    <row r="257" spans="1:16" hidden="1" x14ac:dyDescent="0.3">
      <c r="A257" s="133">
        <v>45731</v>
      </c>
      <c r="B257" s="136" t="s">
        <v>108</v>
      </c>
      <c r="C257" s="130">
        <v>3</v>
      </c>
      <c r="D257" s="151" t="s">
        <v>110</v>
      </c>
      <c r="E257" s="137" t="s">
        <v>27</v>
      </c>
      <c r="F257" s="136">
        <v>400</v>
      </c>
      <c r="G257" s="136">
        <v>400</v>
      </c>
      <c r="H257" s="136">
        <v>280</v>
      </c>
      <c r="I257" s="136">
        <v>300</v>
      </c>
      <c r="J257" s="136">
        <v>200</v>
      </c>
      <c r="K257" s="136">
        <v>300</v>
      </c>
      <c r="L257" s="136">
        <v>350</v>
      </c>
      <c r="M257" s="136"/>
      <c r="N257" s="136"/>
      <c r="O257" s="136"/>
      <c r="P257" s="130">
        <f t="shared" si="4"/>
        <v>2230</v>
      </c>
    </row>
    <row r="258" spans="1:16" hidden="1" x14ac:dyDescent="0.3">
      <c r="A258" s="133">
        <v>45731</v>
      </c>
      <c r="B258" s="136" t="s">
        <v>108</v>
      </c>
      <c r="C258" s="130">
        <v>3</v>
      </c>
      <c r="D258" s="151" t="s">
        <v>111</v>
      </c>
      <c r="E258" s="138" t="s">
        <v>28</v>
      </c>
      <c r="F258" s="136">
        <v>0</v>
      </c>
      <c r="G258" s="136">
        <v>0</v>
      </c>
      <c r="H258" s="136">
        <v>0</v>
      </c>
      <c r="I258" s="136">
        <v>0</v>
      </c>
      <c r="J258" s="136">
        <v>0</v>
      </c>
      <c r="K258" s="136">
        <v>0</v>
      </c>
      <c r="L258" s="136">
        <v>0</v>
      </c>
      <c r="M258" s="136"/>
      <c r="N258" s="136"/>
      <c r="O258" s="136"/>
      <c r="P258" s="130">
        <f t="shared" si="4"/>
        <v>0</v>
      </c>
    </row>
    <row r="259" spans="1:16" hidden="1" x14ac:dyDescent="0.3">
      <c r="A259" s="133">
        <v>45731</v>
      </c>
      <c r="B259" s="136" t="s">
        <v>108</v>
      </c>
      <c r="C259" s="130">
        <v>3</v>
      </c>
      <c r="D259" s="151" t="s">
        <v>111</v>
      </c>
      <c r="E259" s="138" t="s">
        <v>29</v>
      </c>
      <c r="F259" s="136">
        <v>0</v>
      </c>
      <c r="G259" s="136">
        <v>0</v>
      </c>
      <c r="H259" s="136">
        <v>0</v>
      </c>
      <c r="I259" s="136">
        <v>0</v>
      </c>
      <c r="J259" s="136">
        <v>0</v>
      </c>
      <c r="K259" s="136">
        <v>0</v>
      </c>
      <c r="L259" s="136">
        <v>0</v>
      </c>
      <c r="M259" s="136"/>
      <c r="N259" s="136"/>
      <c r="O259" s="136"/>
      <c r="P259" s="130">
        <f t="shared" ref="P259:P322" si="5">SUM(F259:O259)</f>
        <v>0</v>
      </c>
    </row>
    <row r="260" spans="1:16" x14ac:dyDescent="0.3">
      <c r="A260" s="133">
        <v>45731</v>
      </c>
      <c r="B260" s="136" t="s">
        <v>108</v>
      </c>
      <c r="C260" s="130">
        <v>3</v>
      </c>
      <c r="D260" s="151" t="s">
        <v>111</v>
      </c>
      <c r="E260" s="137" t="s">
        <v>70</v>
      </c>
      <c r="F260" s="136">
        <v>0</v>
      </c>
      <c r="G260" s="136">
        <v>0</v>
      </c>
      <c r="H260" s="136">
        <v>0</v>
      </c>
      <c r="I260" s="136">
        <v>0</v>
      </c>
      <c r="J260" s="136">
        <v>0</v>
      </c>
      <c r="K260" s="136">
        <v>0</v>
      </c>
      <c r="L260" s="136">
        <v>0</v>
      </c>
      <c r="M260" s="136"/>
      <c r="N260" s="136"/>
      <c r="O260" s="136"/>
      <c r="P260" s="130">
        <f t="shared" si="5"/>
        <v>0</v>
      </c>
    </row>
    <row r="261" spans="1:16" hidden="1" x14ac:dyDescent="0.3">
      <c r="A261" s="131">
        <v>45738</v>
      </c>
      <c r="B261" s="59" t="s">
        <v>108</v>
      </c>
      <c r="C261" s="106">
        <v>4</v>
      </c>
      <c r="D261" s="151" t="s">
        <v>110</v>
      </c>
      <c r="E261" s="128" t="s">
        <v>20</v>
      </c>
      <c r="F261" s="59">
        <v>450</v>
      </c>
      <c r="G261" s="59">
        <v>300</v>
      </c>
      <c r="H261" s="59">
        <v>250</v>
      </c>
      <c r="I261" s="59">
        <v>0</v>
      </c>
      <c r="J261" s="59">
        <v>0</v>
      </c>
      <c r="K261" s="59">
        <v>150</v>
      </c>
      <c r="L261" s="59">
        <v>150</v>
      </c>
      <c r="M261" s="59"/>
      <c r="N261" s="59"/>
      <c r="O261" s="59"/>
      <c r="P261" s="106">
        <f t="shared" si="5"/>
        <v>1300</v>
      </c>
    </row>
    <row r="262" spans="1:16" hidden="1" x14ac:dyDescent="0.3">
      <c r="A262" s="131">
        <v>45738</v>
      </c>
      <c r="B262" s="59" t="s">
        <v>108</v>
      </c>
      <c r="C262" s="106">
        <v>4</v>
      </c>
      <c r="D262" s="151" t="s">
        <v>110</v>
      </c>
      <c r="E262" s="128" t="s">
        <v>21</v>
      </c>
      <c r="F262" s="59">
        <v>175</v>
      </c>
      <c r="G262" s="59">
        <v>194</v>
      </c>
      <c r="H262" s="59">
        <v>90</v>
      </c>
      <c r="I262" s="59">
        <v>120</v>
      </c>
      <c r="J262" s="59">
        <v>55</v>
      </c>
      <c r="K262" s="59">
        <v>103</v>
      </c>
      <c r="L262" s="59">
        <v>192</v>
      </c>
      <c r="M262" s="59"/>
      <c r="N262" s="59"/>
      <c r="O262" s="59"/>
      <c r="P262" s="106">
        <f t="shared" si="5"/>
        <v>929</v>
      </c>
    </row>
    <row r="263" spans="1:16" hidden="1" x14ac:dyDescent="0.3">
      <c r="A263" s="131">
        <v>45738</v>
      </c>
      <c r="B263" s="59" t="s">
        <v>108</v>
      </c>
      <c r="C263" s="106">
        <v>4</v>
      </c>
      <c r="D263" s="151" t="s">
        <v>110</v>
      </c>
      <c r="E263" s="128" t="s">
        <v>22</v>
      </c>
      <c r="F263" s="59">
        <v>301</v>
      </c>
      <c r="G263" s="59">
        <v>0</v>
      </c>
      <c r="H263" s="59">
        <v>152</v>
      </c>
      <c r="I263" s="59">
        <v>219</v>
      </c>
      <c r="J263" s="59">
        <v>55</v>
      </c>
      <c r="K263" s="59">
        <v>173</v>
      </c>
      <c r="L263" s="59">
        <v>196</v>
      </c>
      <c r="M263" s="59"/>
      <c r="N263" s="59"/>
      <c r="O263" s="59"/>
      <c r="P263" s="106">
        <f t="shared" si="5"/>
        <v>1096</v>
      </c>
    </row>
    <row r="264" spans="1:16" hidden="1" x14ac:dyDescent="0.3">
      <c r="A264" s="131">
        <v>45738</v>
      </c>
      <c r="B264" s="59" t="s">
        <v>108</v>
      </c>
      <c r="C264" s="106">
        <v>4</v>
      </c>
      <c r="D264" s="151" t="s">
        <v>111</v>
      </c>
      <c r="E264" s="128" t="s">
        <v>23</v>
      </c>
      <c r="F264" s="59">
        <v>0</v>
      </c>
      <c r="G264" s="59">
        <v>0</v>
      </c>
      <c r="H264" s="59">
        <v>0</v>
      </c>
      <c r="I264" s="59">
        <v>0</v>
      </c>
      <c r="J264" s="59">
        <v>0</v>
      </c>
      <c r="K264" s="59">
        <v>0</v>
      </c>
      <c r="L264" s="59">
        <v>0</v>
      </c>
      <c r="M264" s="59"/>
      <c r="N264" s="59"/>
      <c r="O264" s="59"/>
      <c r="P264" s="106">
        <f t="shared" si="5"/>
        <v>0</v>
      </c>
    </row>
    <row r="265" spans="1:16" hidden="1" x14ac:dyDescent="0.3">
      <c r="A265" s="131">
        <v>45738</v>
      </c>
      <c r="B265" s="59" t="s">
        <v>108</v>
      </c>
      <c r="C265" s="106">
        <v>4</v>
      </c>
      <c r="D265" s="96" t="s">
        <v>110</v>
      </c>
      <c r="E265" s="128" t="s">
        <v>24</v>
      </c>
      <c r="F265" s="59">
        <v>250</v>
      </c>
      <c r="G265" s="59">
        <v>300</v>
      </c>
      <c r="H265" s="59">
        <v>200</v>
      </c>
      <c r="I265" s="59">
        <v>200</v>
      </c>
      <c r="J265" s="59">
        <v>200</v>
      </c>
      <c r="K265" s="59">
        <v>200</v>
      </c>
      <c r="L265" s="59">
        <v>200</v>
      </c>
      <c r="M265" s="59"/>
      <c r="N265" s="59"/>
      <c r="O265" s="59"/>
      <c r="P265" s="106">
        <f t="shared" si="5"/>
        <v>1550</v>
      </c>
    </row>
    <row r="266" spans="1:16" hidden="1" x14ac:dyDescent="0.3">
      <c r="A266" s="131">
        <v>45738</v>
      </c>
      <c r="B266" s="59" t="s">
        <v>108</v>
      </c>
      <c r="C266" s="106">
        <v>4</v>
      </c>
      <c r="D266" s="151" t="s">
        <v>111</v>
      </c>
      <c r="E266" s="128" t="s">
        <v>25</v>
      </c>
      <c r="F266" s="59">
        <v>0</v>
      </c>
      <c r="G266" s="59">
        <v>0</v>
      </c>
      <c r="H266" s="59">
        <v>0</v>
      </c>
      <c r="I266" s="59">
        <v>0</v>
      </c>
      <c r="J266" s="59">
        <v>0</v>
      </c>
      <c r="K266" s="59">
        <v>0</v>
      </c>
      <c r="L266" s="59">
        <v>0</v>
      </c>
      <c r="M266" s="59"/>
      <c r="N266" s="59"/>
      <c r="O266" s="59"/>
      <c r="P266" s="106">
        <f t="shared" si="5"/>
        <v>0</v>
      </c>
    </row>
    <row r="267" spans="1:16" hidden="1" x14ac:dyDescent="0.3">
      <c r="A267" s="131">
        <v>45738</v>
      </c>
      <c r="B267" s="59" t="s">
        <v>108</v>
      </c>
      <c r="C267" s="106">
        <v>4</v>
      </c>
      <c r="D267" s="151" t="s">
        <v>110</v>
      </c>
      <c r="E267" s="128" t="s">
        <v>26</v>
      </c>
      <c r="F267" s="59">
        <v>175</v>
      </c>
      <c r="G267" s="59">
        <v>315</v>
      </c>
      <c r="H267" s="59">
        <v>85</v>
      </c>
      <c r="I267" s="59">
        <v>210</v>
      </c>
      <c r="J267" s="59">
        <v>75</v>
      </c>
      <c r="K267" s="59">
        <v>100</v>
      </c>
      <c r="L267" s="59">
        <v>240</v>
      </c>
      <c r="M267" s="59"/>
      <c r="N267" s="59"/>
      <c r="O267" s="59"/>
      <c r="P267" s="106">
        <f t="shared" si="5"/>
        <v>1200</v>
      </c>
    </row>
    <row r="268" spans="1:16" hidden="1" x14ac:dyDescent="0.3">
      <c r="A268" s="131">
        <v>45738</v>
      </c>
      <c r="B268" s="59" t="s">
        <v>108</v>
      </c>
      <c r="C268" s="106">
        <v>4</v>
      </c>
      <c r="D268" s="151" t="s">
        <v>110</v>
      </c>
      <c r="E268" s="128" t="s">
        <v>27</v>
      </c>
      <c r="F268" s="59">
        <v>300</v>
      </c>
      <c r="G268" s="59">
        <v>350</v>
      </c>
      <c r="H268" s="59">
        <v>0</v>
      </c>
      <c r="I268" s="59">
        <v>0</v>
      </c>
      <c r="J268" s="59">
        <v>200</v>
      </c>
      <c r="K268" s="59">
        <v>300</v>
      </c>
      <c r="L268" s="59">
        <v>300</v>
      </c>
      <c r="M268" s="59"/>
      <c r="N268" s="59"/>
      <c r="O268" s="59"/>
      <c r="P268" s="106">
        <f t="shared" si="5"/>
        <v>1450</v>
      </c>
    </row>
    <row r="269" spans="1:16" hidden="1" x14ac:dyDescent="0.3">
      <c r="A269" s="131">
        <v>45738</v>
      </c>
      <c r="B269" s="59" t="s">
        <v>108</v>
      </c>
      <c r="C269" s="106">
        <v>4</v>
      </c>
      <c r="D269" s="151" t="s">
        <v>111</v>
      </c>
      <c r="E269" s="129" t="s">
        <v>28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/>
      <c r="N269" s="59"/>
      <c r="O269" s="59"/>
      <c r="P269" s="106">
        <f t="shared" si="5"/>
        <v>0</v>
      </c>
    </row>
    <row r="270" spans="1:16" hidden="1" x14ac:dyDescent="0.3">
      <c r="A270" s="131">
        <v>45738</v>
      </c>
      <c r="B270" s="59" t="s">
        <v>108</v>
      </c>
      <c r="C270" s="106">
        <v>4</v>
      </c>
      <c r="D270" s="151" t="s">
        <v>111</v>
      </c>
      <c r="E270" s="129" t="s">
        <v>29</v>
      </c>
      <c r="F270" s="59">
        <v>0</v>
      </c>
      <c r="G270" s="59">
        <v>0</v>
      </c>
      <c r="H270" s="59">
        <v>0</v>
      </c>
      <c r="I270" s="59">
        <v>0</v>
      </c>
      <c r="J270" s="59">
        <v>0</v>
      </c>
      <c r="K270" s="59">
        <v>0</v>
      </c>
      <c r="L270" s="59">
        <v>0</v>
      </c>
      <c r="M270" s="59"/>
      <c r="N270" s="59"/>
      <c r="O270" s="59"/>
      <c r="P270" s="106">
        <f t="shared" si="5"/>
        <v>0</v>
      </c>
    </row>
    <row r="271" spans="1:16" x14ac:dyDescent="0.3">
      <c r="A271" s="131">
        <v>45738</v>
      </c>
      <c r="B271" s="59" t="s">
        <v>108</v>
      </c>
      <c r="C271" s="106">
        <v>4</v>
      </c>
      <c r="D271" s="151" t="s">
        <v>111</v>
      </c>
      <c r="E271" s="128" t="s">
        <v>70</v>
      </c>
      <c r="F271" s="59">
        <v>0</v>
      </c>
      <c r="G271" s="59">
        <v>0</v>
      </c>
      <c r="H271" s="59">
        <v>0</v>
      </c>
      <c r="I271" s="59">
        <v>0</v>
      </c>
      <c r="J271" s="59">
        <v>0</v>
      </c>
      <c r="K271" s="59">
        <v>0</v>
      </c>
      <c r="L271" s="59">
        <v>0</v>
      </c>
      <c r="M271" s="59"/>
      <c r="N271" s="59"/>
      <c r="O271" s="59"/>
      <c r="P271" s="106">
        <f t="shared" si="5"/>
        <v>0</v>
      </c>
    </row>
    <row r="272" spans="1:16" hidden="1" x14ac:dyDescent="0.3">
      <c r="A272" s="112">
        <v>45748</v>
      </c>
      <c r="B272" s="151" t="s">
        <v>115</v>
      </c>
      <c r="C272" s="117">
        <v>1</v>
      </c>
      <c r="D272" s="151" t="s">
        <v>110</v>
      </c>
      <c r="E272" s="116" t="s">
        <v>20</v>
      </c>
      <c r="F272" s="151">
        <v>300</v>
      </c>
      <c r="G272" s="151">
        <v>150</v>
      </c>
      <c r="H272" s="151">
        <v>100</v>
      </c>
      <c r="I272" s="151">
        <v>0</v>
      </c>
      <c r="J272" s="151">
        <v>0</v>
      </c>
      <c r="K272" s="151">
        <v>80</v>
      </c>
      <c r="L272" s="151">
        <v>130</v>
      </c>
      <c r="M272" s="151"/>
      <c r="N272" s="151"/>
      <c r="O272" s="151"/>
      <c r="P272" s="117">
        <f t="shared" si="5"/>
        <v>760</v>
      </c>
    </row>
    <row r="273" spans="1:16" hidden="1" x14ac:dyDescent="0.3">
      <c r="A273" s="112">
        <v>45748</v>
      </c>
      <c r="B273" s="151" t="s">
        <v>115</v>
      </c>
      <c r="C273" s="117">
        <v>1</v>
      </c>
      <c r="D273" s="151" t="s">
        <v>110</v>
      </c>
      <c r="E273" s="116" t="s">
        <v>21</v>
      </c>
      <c r="F273" s="151">
        <v>71</v>
      </c>
      <c r="G273" s="151">
        <v>70</v>
      </c>
      <c r="H273" s="151">
        <v>36</v>
      </c>
      <c r="I273" s="151">
        <v>105</v>
      </c>
      <c r="J273" s="151">
        <v>52</v>
      </c>
      <c r="K273" s="151">
        <v>125</v>
      </c>
      <c r="L273" s="151">
        <v>189</v>
      </c>
      <c r="M273" s="151"/>
      <c r="N273" s="151"/>
      <c r="O273" s="151"/>
      <c r="P273" s="117">
        <f t="shared" si="5"/>
        <v>648</v>
      </c>
    </row>
    <row r="274" spans="1:16" hidden="1" x14ac:dyDescent="0.3">
      <c r="A274" s="112">
        <v>45748</v>
      </c>
      <c r="B274" s="151" t="s">
        <v>115</v>
      </c>
      <c r="C274" s="117">
        <v>1</v>
      </c>
      <c r="D274" s="151" t="s">
        <v>111</v>
      </c>
      <c r="E274" s="116" t="s">
        <v>22</v>
      </c>
      <c r="F274" s="151">
        <v>0</v>
      </c>
      <c r="G274" s="151">
        <v>0</v>
      </c>
      <c r="H274" s="151">
        <v>0</v>
      </c>
      <c r="I274" s="151">
        <v>0</v>
      </c>
      <c r="J274" s="151">
        <v>0</v>
      </c>
      <c r="K274" s="151">
        <v>0</v>
      </c>
      <c r="L274" s="151">
        <v>0</v>
      </c>
      <c r="M274" s="151"/>
      <c r="N274" s="151"/>
      <c r="O274" s="151"/>
      <c r="P274" s="117">
        <f t="shared" si="5"/>
        <v>0</v>
      </c>
    </row>
    <row r="275" spans="1:16" hidden="1" x14ac:dyDescent="0.3">
      <c r="A275" s="112">
        <v>45748</v>
      </c>
      <c r="B275" s="151" t="s">
        <v>115</v>
      </c>
      <c r="C275" s="117">
        <v>1</v>
      </c>
      <c r="D275" s="151" t="s">
        <v>111</v>
      </c>
      <c r="E275" s="116" t="s">
        <v>23</v>
      </c>
      <c r="F275" s="151">
        <v>0</v>
      </c>
      <c r="G275" s="151">
        <v>0</v>
      </c>
      <c r="H275" s="151">
        <v>0</v>
      </c>
      <c r="I275" s="151">
        <v>0</v>
      </c>
      <c r="J275" s="151">
        <v>0</v>
      </c>
      <c r="K275" s="151">
        <v>0</v>
      </c>
      <c r="L275" s="151">
        <v>0</v>
      </c>
      <c r="M275" s="151"/>
      <c r="N275" s="151"/>
      <c r="O275" s="151"/>
      <c r="P275" s="117">
        <f t="shared" si="5"/>
        <v>0</v>
      </c>
    </row>
    <row r="276" spans="1:16" hidden="1" x14ac:dyDescent="0.3">
      <c r="A276" s="112">
        <v>45748</v>
      </c>
      <c r="B276" s="151" t="s">
        <v>115</v>
      </c>
      <c r="C276" s="117">
        <v>1</v>
      </c>
      <c r="D276" s="96" t="s">
        <v>110</v>
      </c>
      <c r="E276" s="116" t="s">
        <v>24</v>
      </c>
      <c r="F276" s="151">
        <v>200</v>
      </c>
      <c r="G276" s="151">
        <v>250</v>
      </c>
      <c r="H276" s="151">
        <v>150</v>
      </c>
      <c r="I276" s="151">
        <v>200</v>
      </c>
      <c r="J276" s="151">
        <v>100</v>
      </c>
      <c r="K276" s="151">
        <v>150</v>
      </c>
      <c r="L276" s="151">
        <v>150</v>
      </c>
      <c r="M276" s="151"/>
      <c r="N276" s="151"/>
      <c r="O276" s="151"/>
      <c r="P276" s="117">
        <f t="shared" si="5"/>
        <v>1200</v>
      </c>
    </row>
    <row r="277" spans="1:16" hidden="1" x14ac:dyDescent="0.3">
      <c r="A277" s="112">
        <v>45748</v>
      </c>
      <c r="B277" s="151" t="s">
        <v>115</v>
      </c>
      <c r="C277" s="117">
        <v>1</v>
      </c>
      <c r="D277" s="151" t="s">
        <v>111</v>
      </c>
      <c r="E277" s="116" t="s">
        <v>25</v>
      </c>
      <c r="F277" s="151">
        <v>0</v>
      </c>
      <c r="G277" s="151">
        <v>0</v>
      </c>
      <c r="H277" s="151">
        <v>0</v>
      </c>
      <c r="I277" s="151">
        <v>0</v>
      </c>
      <c r="J277" s="151">
        <v>0</v>
      </c>
      <c r="K277" s="151">
        <v>0</v>
      </c>
      <c r="L277" s="151">
        <v>0</v>
      </c>
      <c r="M277" s="151"/>
      <c r="N277" s="151"/>
      <c r="O277" s="151"/>
      <c r="P277" s="117">
        <f t="shared" si="5"/>
        <v>0</v>
      </c>
    </row>
    <row r="278" spans="1:16" hidden="1" x14ac:dyDescent="0.3">
      <c r="A278" s="112">
        <v>45748</v>
      </c>
      <c r="B278" s="151" t="s">
        <v>115</v>
      </c>
      <c r="C278" s="117">
        <v>1</v>
      </c>
      <c r="D278" s="151" t="s">
        <v>110</v>
      </c>
      <c r="E278" s="116" t="s">
        <v>26</v>
      </c>
      <c r="F278" s="151">
        <v>170</v>
      </c>
      <c r="G278" s="151">
        <v>115</v>
      </c>
      <c r="H278" s="151">
        <v>0</v>
      </c>
      <c r="I278" s="151">
        <v>195</v>
      </c>
      <c r="J278" s="151">
        <v>100</v>
      </c>
      <c r="K278" s="151">
        <v>140</v>
      </c>
      <c r="L278" s="151">
        <v>240</v>
      </c>
      <c r="M278" s="151"/>
      <c r="N278" s="151"/>
      <c r="O278" s="151"/>
      <c r="P278" s="117">
        <f t="shared" si="5"/>
        <v>960</v>
      </c>
    </row>
    <row r="279" spans="1:16" hidden="1" x14ac:dyDescent="0.3">
      <c r="A279" s="112">
        <v>45748</v>
      </c>
      <c r="B279" s="151" t="s">
        <v>115</v>
      </c>
      <c r="C279" s="117">
        <v>1</v>
      </c>
      <c r="D279" s="151" t="s">
        <v>110</v>
      </c>
      <c r="E279" s="116" t="s">
        <v>27</v>
      </c>
      <c r="F279" s="151">
        <v>680</v>
      </c>
      <c r="G279" s="151">
        <v>380</v>
      </c>
      <c r="H279" s="151">
        <v>75</v>
      </c>
      <c r="I279" s="151">
        <v>500</v>
      </c>
      <c r="J279" s="151">
        <v>80</v>
      </c>
      <c r="K279" s="151">
        <v>1020</v>
      </c>
      <c r="L279" s="151">
        <v>460</v>
      </c>
      <c r="M279" s="151"/>
      <c r="N279" s="151"/>
      <c r="O279" s="151"/>
      <c r="P279" s="117">
        <f t="shared" si="5"/>
        <v>3195</v>
      </c>
    </row>
    <row r="280" spans="1:16" hidden="1" x14ac:dyDescent="0.3">
      <c r="A280" s="112">
        <v>45748</v>
      </c>
      <c r="B280" s="151" t="s">
        <v>115</v>
      </c>
      <c r="C280" s="117">
        <v>1</v>
      </c>
      <c r="D280" s="151" t="s">
        <v>111</v>
      </c>
      <c r="E280" s="118" t="s">
        <v>28</v>
      </c>
      <c r="F280" s="151">
        <v>0</v>
      </c>
      <c r="G280" s="151">
        <v>0</v>
      </c>
      <c r="H280" s="151">
        <v>0</v>
      </c>
      <c r="I280" s="151">
        <v>0</v>
      </c>
      <c r="J280" s="151">
        <v>0</v>
      </c>
      <c r="K280" s="151">
        <v>0</v>
      </c>
      <c r="L280" s="151">
        <v>0</v>
      </c>
      <c r="M280" s="151"/>
      <c r="N280" s="151"/>
      <c r="O280" s="151"/>
      <c r="P280" s="117">
        <f t="shared" si="5"/>
        <v>0</v>
      </c>
    </row>
    <row r="281" spans="1:16" hidden="1" x14ac:dyDescent="0.3">
      <c r="A281" s="112">
        <v>45748</v>
      </c>
      <c r="B281" s="151" t="s">
        <v>115</v>
      </c>
      <c r="C281" s="117">
        <v>1</v>
      </c>
      <c r="D281" s="151" t="s">
        <v>111</v>
      </c>
      <c r="E281" s="118" t="s">
        <v>29</v>
      </c>
      <c r="F281" s="151">
        <v>0</v>
      </c>
      <c r="G281" s="151">
        <v>0</v>
      </c>
      <c r="H281" s="151">
        <v>0</v>
      </c>
      <c r="I281" s="151">
        <v>0</v>
      </c>
      <c r="J281" s="151">
        <v>0</v>
      </c>
      <c r="K281" s="151">
        <v>0</v>
      </c>
      <c r="L281" s="151">
        <v>0</v>
      </c>
      <c r="M281" s="151"/>
      <c r="N281" s="151"/>
      <c r="O281" s="151"/>
      <c r="P281" s="117">
        <f t="shared" si="5"/>
        <v>0</v>
      </c>
    </row>
    <row r="282" spans="1:16" x14ac:dyDescent="0.3">
      <c r="A282" s="112">
        <v>45748</v>
      </c>
      <c r="B282" s="151" t="s">
        <v>115</v>
      </c>
      <c r="C282" s="117">
        <v>1</v>
      </c>
      <c r="D282" s="151" t="s">
        <v>111</v>
      </c>
      <c r="E282" s="116" t="s">
        <v>70</v>
      </c>
      <c r="F282" s="151">
        <v>0</v>
      </c>
      <c r="G282" s="151">
        <v>0</v>
      </c>
      <c r="H282" s="151">
        <v>0</v>
      </c>
      <c r="I282" s="151">
        <v>0</v>
      </c>
      <c r="J282" s="151">
        <v>0</v>
      </c>
      <c r="K282" s="151">
        <v>0</v>
      </c>
      <c r="L282" s="151">
        <v>0</v>
      </c>
      <c r="M282" s="151"/>
      <c r="N282" s="151"/>
      <c r="O282" s="151"/>
      <c r="P282" s="117">
        <f t="shared" si="5"/>
        <v>0</v>
      </c>
    </row>
    <row r="283" spans="1:16" hidden="1" x14ac:dyDescent="0.3">
      <c r="A283" s="189">
        <v>45755</v>
      </c>
      <c r="B283" s="89" t="s">
        <v>115</v>
      </c>
      <c r="C283" s="91">
        <v>2</v>
      </c>
      <c r="D283" s="151" t="s">
        <v>110</v>
      </c>
      <c r="E283" s="190" t="s">
        <v>20</v>
      </c>
      <c r="F283" s="89">
        <v>340</v>
      </c>
      <c r="G283" s="89">
        <v>348</v>
      </c>
      <c r="H283" s="89">
        <v>250</v>
      </c>
      <c r="I283" s="89">
        <v>190</v>
      </c>
      <c r="J283" s="89">
        <v>0</v>
      </c>
      <c r="K283" s="89">
        <v>190</v>
      </c>
      <c r="L283" s="89">
        <v>276</v>
      </c>
      <c r="M283" s="89"/>
      <c r="N283" s="89"/>
      <c r="O283" s="89"/>
      <c r="P283" s="91">
        <f t="shared" si="5"/>
        <v>1594</v>
      </c>
    </row>
    <row r="284" spans="1:16" hidden="1" x14ac:dyDescent="0.3">
      <c r="A284" s="189">
        <v>45755</v>
      </c>
      <c r="B284" s="89" t="s">
        <v>115</v>
      </c>
      <c r="C284" s="91">
        <v>2</v>
      </c>
      <c r="D284" s="151" t="s">
        <v>110</v>
      </c>
      <c r="E284" s="190" t="s">
        <v>21</v>
      </c>
      <c r="F284" s="89">
        <v>63</v>
      </c>
      <c r="G284" s="89">
        <v>78</v>
      </c>
      <c r="H284" s="89">
        <v>119</v>
      </c>
      <c r="I284" s="89">
        <v>231</v>
      </c>
      <c r="J284" s="89">
        <v>70</v>
      </c>
      <c r="K284" s="89">
        <v>149</v>
      </c>
      <c r="L284" s="89">
        <v>205</v>
      </c>
      <c r="M284" s="89"/>
      <c r="N284" s="89"/>
      <c r="O284" s="89"/>
      <c r="P284" s="91">
        <f t="shared" si="5"/>
        <v>915</v>
      </c>
    </row>
    <row r="285" spans="1:16" hidden="1" x14ac:dyDescent="0.3">
      <c r="A285" s="189">
        <v>45755</v>
      </c>
      <c r="B285" s="89" t="s">
        <v>115</v>
      </c>
      <c r="C285" s="91">
        <v>2</v>
      </c>
      <c r="D285" s="151" t="s">
        <v>111</v>
      </c>
      <c r="E285" s="190" t="s">
        <v>22</v>
      </c>
      <c r="F285" s="89">
        <v>0</v>
      </c>
      <c r="G285" s="89">
        <v>0</v>
      </c>
      <c r="H285" s="89">
        <v>0</v>
      </c>
      <c r="I285" s="89">
        <v>0</v>
      </c>
      <c r="J285" s="89">
        <v>0</v>
      </c>
      <c r="K285" s="89">
        <v>0</v>
      </c>
      <c r="L285" s="89">
        <v>0</v>
      </c>
      <c r="M285" s="89"/>
      <c r="N285" s="89"/>
      <c r="O285" s="89"/>
      <c r="P285" s="91">
        <f t="shared" si="5"/>
        <v>0</v>
      </c>
    </row>
    <row r="286" spans="1:16" hidden="1" x14ac:dyDescent="0.3">
      <c r="A286" s="189">
        <v>45755</v>
      </c>
      <c r="B286" s="89" t="s">
        <v>115</v>
      </c>
      <c r="C286" s="91">
        <v>2</v>
      </c>
      <c r="D286" s="151" t="s">
        <v>111</v>
      </c>
      <c r="E286" s="190" t="s">
        <v>23</v>
      </c>
      <c r="F286" s="89">
        <v>0</v>
      </c>
      <c r="G286" s="89">
        <v>0</v>
      </c>
      <c r="H286" s="89">
        <v>0</v>
      </c>
      <c r="I286" s="89">
        <v>0</v>
      </c>
      <c r="J286" s="89">
        <v>0</v>
      </c>
      <c r="K286" s="89">
        <v>0</v>
      </c>
      <c r="L286" s="89">
        <v>0</v>
      </c>
      <c r="M286" s="89"/>
      <c r="N286" s="89"/>
      <c r="O286" s="89"/>
      <c r="P286" s="91">
        <f t="shared" si="5"/>
        <v>0</v>
      </c>
    </row>
    <row r="287" spans="1:16" hidden="1" x14ac:dyDescent="0.3">
      <c r="A287" s="189">
        <v>45755</v>
      </c>
      <c r="B287" s="89" t="s">
        <v>115</v>
      </c>
      <c r="C287" s="91">
        <v>2</v>
      </c>
      <c r="D287" s="96" t="s">
        <v>110</v>
      </c>
      <c r="E287" s="190" t="s">
        <v>24</v>
      </c>
      <c r="F287" s="89">
        <v>150</v>
      </c>
      <c r="G287" s="89">
        <v>250</v>
      </c>
      <c r="H287" s="89">
        <v>150</v>
      </c>
      <c r="I287" s="89">
        <v>200</v>
      </c>
      <c r="J287" s="89">
        <v>150</v>
      </c>
      <c r="K287" s="89">
        <v>150</v>
      </c>
      <c r="L287" s="89">
        <v>200</v>
      </c>
      <c r="M287" s="89"/>
      <c r="N287" s="89"/>
      <c r="O287" s="89"/>
      <c r="P287" s="91">
        <f t="shared" si="5"/>
        <v>1250</v>
      </c>
    </row>
    <row r="288" spans="1:16" hidden="1" x14ac:dyDescent="0.3">
      <c r="A288" s="189">
        <v>45755</v>
      </c>
      <c r="B288" s="89" t="s">
        <v>115</v>
      </c>
      <c r="C288" s="91">
        <v>2</v>
      </c>
      <c r="D288" s="151" t="s">
        <v>111</v>
      </c>
      <c r="E288" s="190" t="s">
        <v>25</v>
      </c>
      <c r="F288" s="89">
        <v>0</v>
      </c>
      <c r="G288" s="89">
        <v>0</v>
      </c>
      <c r="H288" s="89">
        <v>0</v>
      </c>
      <c r="I288" s="89">
        <v>0</v>
      </c>
      <c r="J288" s="89">
        <v>0</v>
      </c>
      <c r="K288" s="89">
        <v>0</v>
      </c>
      <c r="L288" s="89">
        <v>0</v>
      </c>
      <c r="M288" s="89"/>
      <c r="N288" s="89"/>
      <c r="O288" s="89"/>
      <c r="P288" s="91">
        <f t="shared" si="5"/>
        <v>0</v>
      </c>
    </row>
    <row r="289" spans="1:16" hidden="1" x14ac:dyDescent="0.3">
      <c r="A289" s="189">
        <v>45755</v>
      </c>
      <c r="B289" s="89" t="s">
        <v>115</v>
      </c>
      <c r="C289" s="91">
        <v>2</v>
      </c>
      <c r="D289" s="151" t="s">
        <v>110</v>
      </c>
      <c r="E289" s="190" t="s">
        <v>26</v>
      </c>
      <c r="F289" s="89">
        <v>290</v>
      </c>
      <c r="G289" s="89">
        <v>140</v>
      </c>
      <c r="H289" s="89">
        <v>85</v>
      </c>
      <c r="I289" s="89">
        <v>275</v>
      </c>
      <c r="J289" s="89">
        <v>100</v>
      </c>
      <c r="K289" s="89">
        <v>115</v>
      </c>
      <c r="L289" s="89">
        <v>295</v>
      </c>
      <c r="M289" s="89"/>
      <c r="N289" s="89"/>
      <c r="O289" s="89"/>
      <c r="P289" s="91">
        <f t="shared" si="5"/>
        <v>1300</v>
      </c>
    </row>
    <row r="290" spans="1:16" hidden="1" x14ac:dyDescent="0.3">
      <c r="A290" s="189">
        <v>45755</v>
      </c>
      <c r="B290" s="89" t="s">
        <v>115</v>
      </c>
      <c r="C290" s="91">
        <v>2</v>
      </c>
      <c r="D290" s="151" t="s">
        <v>110</v>
      </c>
      <c r="E290" s="190" t="s">
        <v>27</v>
      </c>
      <c r="F290" s="89">
        <v>720</v>
      </c>
      <c r="G290" s="89">
        <v>100</v>
      </c>
      <c r="H290" s="89">
        <v>75</v>
      </c>
      <c r="I290" s="89">
        <v>600</v>
      </c>
      <c r="J290" s="89">
        <v>80</v>
      </c>
      <c r="K290" s="89">
        <v>715</v>
      </c>
      <c r="L290" s="89">
        <v>200</v>
      </c>
      <c r="M290" s="89"/>
      <c r="N290" s="89"/>
      <c r="O290" s="89"/>
      <c r="P290" s="91">
        <f t="shared" si="5"/>
        <v>2490</v>
      </c>
    </row>
    <row r="291" spans="1:16" hidden="1" x14ac:dyDescent="0.3">
      <c r="A291" s="189">
        <v>45755</v>
      </c>
      <c r="B291" s="89" t="s">
        <v>115</v>
      </c>
      <c r="C291" s="91">
        <v>2</v>
      </c>
      <c r="D291" s="151" t="s">
        <v>111</v>
      </c>
      <c r="E291" s="191" t="s">
        <v>28</v>
      </c>
      <c r="F291" s="89">
        <v>0</v>
      </c>
      <c r="G291" s="89">
        <v>0</v>
      </c>
      <c r="H291" s="89">
        <v>0</v>
      </c>
      <c r="I291" s="89">
        <v>0</v>
      </c>
      <c r="J291" s="89">
        <v>0</v>
      </c>
      <c r="K291" s="89">
        <v>0</v>
      </c>
      <c r="L291" s="89">
        <v>0</v>
      </c>
      <c r="M291" s="89"/>
      <c r="N291" s="89"/>
      <c r="O291" s="89"/>
      <c r="P291" s="91">
        <f t="shared" si="5"/>
        <v>0</v>
      </c>
    </row>
    <row r="292" spans="1:16" hidden="1" x14ac:dyDescent="0.3">
      <c r="A292" s="189">
        <v>45755</v>
      </c>
      <c r="B292" s="89" t="s">
        <v>115</v>
      </c>
      <c r="C292" s="91">
        <v>2</v>
      </c>
      <c r="D292" s="151" t="s">
        <v>111</v>
      </c>
      <c r="E292" s="191" t="s">
        <v>29</v>
      </c>
      <c r="F292" s="89">
        <v>0</v>
      </c>
      <c r="G292" s="89">
        <v>0</v>
      </c>
      <c r="H292" s="89">
        <v>0</v>
      </c>
      <c r="I292" s="89">
        <v>0</v>
      </c>
      <c r="J292" s="89">
        <v>0</v>
      </c>
      <c r="K292" s="89">
        <v>0</v>
      </c>
      <c r="L292" s="89">
        <v>0</v>
      </c>
      <c r="M292" s="89"/>
      <c r="N292" s="89"/>
      <c r="O292" s="89"/>
      <c r="P292" s="91">
        <f t="shared" si="5"/>
        <v>0</v>
      </c>
    </row>
    <row r="293" spans="1:16" x14ac:dyDescent="0.3">
      <c r="A293" s="189">
        <v>45755</v>
      </c>
      <c r="B293" s="89" t="s">
        <v>115</v>
      </c>
      <c r="C293" s="91">
        <v>2</v>
      </c>
      <c r="D293" s="151" t="s">
        <v>111</v>
      </c>
      <c r="E293" s="190" t="s">
        <v>70</v>
      </c>
      <c r="F293" s="89">
        <v>0</v>
      </c>
      <c r="G293" s="89">
        <v>0</v>
      </c>
      <c r="H293" s="89">
        <v>0</v>
      </c>
      <c r="I293" s="89">
        <v>0</v>
      </c>
      <c r="J293" s="89">
        <v>0</v>
      </c>
      <c r="K293" s="89">
        <v>0</v>
      </c>
      <c r="L293" s="89">
        <v>0</v>
      </c>
      <c r="M293" s="89"/>
      <c r="N293" s="89"/>
      <c r="O293" s="89"/>
      <c r="P293" s="91">
        <f t="shared" si="5"/>
        <v>0</v>
      </c>
    </row>
    <row r="294" spans="1:16" hidden="1" x14ac:dyDescent="0.3">
      <c r="A294" s="131">
        <v>45762</v>
      </c>
      <c r="B294" s="59" t="s">
        <v>115</v>
      </c>
      <c r="C294" s="106">
        <v>3</v>
      </c>
      <c r="D294" s="59" t="s">
        <v>111</v>
      </c>
      <c r="E294" s="128" t="s">
        <v>20</v>
      </c>
      <c r="F294" s="59">
        <v>0</v>
      </c>
      <c r="G294" s="59">
        <v>0</v>
      </c>
      <c r="H294" s="59">
        <v>0</v>
      </c>
      <c r="I294" s="59">
        <v>0</v>
      </c>
      <c r="J294" s="59">
        <v>0</v>
      </c>
      <c r="K294" s="59">
        <v>0</v>
      </c>
      <c r="L294" s="59">
        <v>0</v>
      </c>
      <c r="M294" s="59"/>
      <c r="N294" s="59"/>
      <c r="O294" s="59"/>
      <c r="P294" s="106">
        <f t="shared" si="5"/>
        <v>0</v>
      </c>
    </row>
    <row r="295" spans="1:16" hidden="1" x14ac:dyDescent="0.3">
      <c r="A295" s="131">
        <v>45762</v>
      </c>
      <c r="B295" s="59" t="s">
        <v>115</v>
      </c>
      <c r="C295" s="106">
        <v>3</v>
      </c>
      <c r="D295" s="59" t="s">
        <v>111</v>
      </c>
      <c r="E295" s="128" t="s">
        <v>21</v>
      </c>
      <c r="F295" s="59">
        <v>0</v>
      </c>
      <c r="G295" s="59">
        <v>0</v>
      </c>
      <c r="H295" s="59">
        <v>0</v>
      </c>
      <c r="I295" s="59">
        <v>0</v>
      </c>
      <c r="J295" s="59">
        <v>0</v>
      </c>
      <c r="K295" s="59">
        <v>0</v>
      </c>
      <c r="L295" s="59">
        <v>0</v>
      </c>
      <c r="M295" s="59"/>
      <c r="N295" s="59"/>
      <c r="O295" s="59"/>
      <c r="P295" s="106">
        <f t="shared" si="5"/>
        <v>0</v>
      </c>
    </row>
    <row r="296" spans="1:16" hidden="1" x14ac:dyDescent="0.3">
      <c r="A296" s="131">
        <v>45762</v>
      </c>
      <c r="B296" s="59" t="s">
        <v>115</v>
      </c>
      <c r="C296" s="106">
        <v>3</v>
      </c>
      <c r="D296" s="59" t="s">
        <v>111</v>
      </c>
      <c r="E296" s="128" t="s">
        <v>22</v>
      </c>
      <c r="F296" s="59">
        <v>0</v>
      </c>
      <c r="G296" s="59">
        <v>0</v>
      </c>
      <c r="H296" s="59">
        <v>0</v>
      </c>
      <c r="I296" s="59">
        <v>0</v>
      </c>
      <c r="J296" s="59">
        <v>0</v>
      </c>
      <c r="K296" s="59">
        <v>0</v>
      </c>
      <c r="L296" s="59">
        <v>0</v>
      </c>
      <c r="M296" s="59"/>
      <c r="N296" s="59"/>
      <c r="O296" s="59"/>
      <c r="P296" s="106">
        <f t="shared" si="5"/>
        <v>0</v>
      </c>
    </row>
    <row r="297" spans="1:16" hidden="1" x14ac:dyDescent="0.3">
      <c r="A297" s="131">
        <v>45762</v>
      </c>
      <c r="B297" s="59" t="s">
        <v>115</v>
      </c>
      <c r="C297" s="106">
        <v>3</v>
      </c>
      <c r="D297" s="59" t="s">
        <v>111</v>
      </c>
      <c r="E297" s="128" t="s">
        <v>23</v>
      </c>
      <c r="F297" s="59">
        <v>0</v>
      </c>
      <c r="G297" s="59">
        <v>0</v>
      </c>
      <c r="H297" s="59">
        <v>0</v>
      </c>
      <c r="I297" s="59">
        <v>0</v>
      </c>
      <c r="J297" s="59">
        <v>0</v>
      </c>
      <c r="K297" s="59">
        <v>0</v>
      </c>
      <c r="L297" s="59">
        <v>0</v>
      </c>
      <c r="M297" s="59"/>
      <c r="N297" s="59"/>
      <c r="O297" s="59"/>
      <c r="P297" s="106">
        <f t="shared" si="5"/>
        <v>0</v>
      </c>
    </row>
    <row r="298" spans="1:16" hidden="1" x14ac:dyDescent="0.3">
      <c r="A298" s="131">
        <v>45762</v>
      </c>
      <c r="B298" s="59" t="s">
        <v>115</v>
      </c>
      <c r="C298" s="106">
        <v>3</v>
      </c>
      <c r="D298" s="96" t="s">
        <v>110</v>
      </c>
      <c r="E298" s="128" t="s">
        <v>24</v>
      </c>
      <c r="F298" s="59">
        <v>150</v>
      </c>
      <c r="G298" s="59">
        <v>200</v>
      </c>
      <c r="H298" s="59">
        <v>200</v>
      </c>
      <c r="I298" s="59">
        <v>250</v>
      </c>
      <c r="J298" s="59">
        <v>100</v>
      </c>
      <c r="K298" s="59">
        <v>150</v>
      </c>
      <c r="L298" s="59">
        <v>150</v>
      </c>
      <c r="M298" s="59"/>
      <c r="N298" s="59"/>
      <c r="O298" s="59"/>
      <c r="P298" s="106">
        <f t="shared" si="5"/>
        <v>1200</v>
      </c>
    </row>
    <row r="299" spans="1:16" hidden="1" x14ac:dyDescent="0.3">
      <c r="A299" s="131">
        <v>45762</v>
      </c>
      <c r="B299" s="59" t="s">
        <v>115</v>
      </c>
      <c r="C299" s="106">
        <v>3</v>
      </c>
      <c r="D299" s="59" t="s">
        <v>111</v>
      </c>
      <c r="E299" s="128" t="s">
        <v>25</v>
      </c>
      <c r="F299" s="59">
        <v>0</v>
      </c>
      <c r="G299" s="59">
        <v>0</v>
      </c>
      <c r="H299" s="59">
        <v>0</v>
      </c>
      <c r="I299" s="59">
        <v>0</v>
      </c>
      <c r="J299" s="59">
        <v>0</v>
      </c>
      <c r="K299" s="59">
        <v>0</v>
      </c>
      <c r="L299" s="59">
        <v>0</v>
      </c>
      <c r="M299" s="59"/>
      <c r="N299" s="59"/>
      <c r="O299" s="59"/>
      <c r="P299" s="106">
        <f t="shared" si="5"/>
        <v>0</v>
      </c>
    </row>
    <row r="300" spans="1:16" hidden="1" x14ac:dyDescent="0.3">
      <c r="A300" s="131">
        <v>45762</v>
      </c>
      <c r="B300" s="59" t="s">
        <v>115</v>
      </c>
      <c r="C300" s="106">
        <v>3</v>
      </c>
      <c r="D300" s="59" t="s">
        <v>111</v>
      </c>
      <c r="E300" s="128" t="s">
        <v>26</v>
      </c>
      <c r="F300" s="59">
        <v>0</v>
      </c>
      <c r="G300" s="59">
        <v>0</v>
      </c>
      <c r="H300" s="59">
        <v>0</v>
      </c>
      <c r="I300" s="59">
        <v>0</v>
      </c>
      <c r="J300" s="59">
        <v>0</v>
      </c>
      <c r="K300" s="59">
        <v>0</v>
      </c>
      <c r="L300" s="59">
        <v>0</v>
      </c>
      <c r="M300" s="59"/>
      <c r="N300" s="59"/>
      <c r="O300" s="59"/>
      <c r="P300" s="106">
        <f t="shared" si="5"/>
        <v>0</v>
      </c>
    </row>
    <row r="301" spans="1:16" hidden="1" x14ac:dyDescent="0.3">
      <c r="A301" s="131">
        <v>45762</v>
      </c>
      <c r="B301" s="59" t="s">
        <v>115</v>
      </c>
      <c r="C301" s="106">
        <v>3</v>
      </c>
      <c r="D301" s="59" t="s">
        <v>111</v>
      </c>
      <c r="E301" s="128" t="s">
        <v>27</v>
      </c>
      <c r="F301" s="59">
        <v>0</v>
      </c>
      <c r="G301" s="59">
        <v>0</v>
      </c>
      <c r="H301" s="59">
        <v>0</v>
      </c>
      <c r="I301" s="59">
        <v>0</v>
      </c>
      <c r="J301" s="59">
        <v>0</v>
      </c>
      <c r="K301" s="59">
        <v>0</v>
      </c>
      <c r="L301" s="59">
        <v>0</v>
      </c>
      <c r="M301" s="59"/>
      <c r="N301" s="59"/>
      <c r="O301" s="59"/>
      <c r="P301" s="106">
        <f t="shared" si="5"/>
        <v>0</v>
      </c>
    </row>
    <row r="302" spans="1:16" hidden="1" x14ac:dyDescent="0.3">
      <c r="A302" s="131">
        <v>45762</v>
      </c>
      <c r="B302" s="59" t="s">
        <v>115</v>
      </c>
      <c r="C302" s="106">
        <v>3</v>
      </c>
      <c r="D302" s="59" t="s">
        <v>111</v>
      </c>
      <c r="E302" s="129" t="s">
        <v>28</v>
      </c>
      <c r="F302" s="59">
        <v>0</v>
      </c>
      <c r="G302" s="59">
        <v>0</v>
      </c>
      <c r="H302" s="59">
        <v>0</v>
      </c>
      <c r="I302" s="59">
        <v>0</v>
      </c>
      <c r="J302" s="59">
        <v>0</v>
      </c>
      <c r="K302" s="59">
        <v>0</v>
      </c>
      <c r="L302" s="59">
        <v>0</v>
      </c>
      <c r="M302" s="59">
        <v>0</v>
      </c>
      <c r="N302" s="59">
        <v>0</v>
      </c>
      <c r="O302" s="59">
        <v>0</v>
      </c>
      <c r="P302" s="106">
        <f t="shared" si="5"/>
        <v>0</v>
      </c>
    </row>
    <row r="303" spans="1:16" hidden="1" x14ac:dyDescent="0.3">
      <c r="A303" s="131">
        <v>45762</v>
      </c>
      <c r="B303" s="59" t="s">
        <v>115</v>
      </c>
      <c r="C303" s="106">
        <v>3</v>
      </c>
      <c r="D303" s="59" t="s">
        <v>111</v>
      </c>
      <c r="E303" s="129" t="s">
        <v>29</v>
      </c>
      <c r="F303" s="59">
        <v>0</v>
      </c>
      <c r="G303" s="59">
        <v>0</v>
      </c>
      <c r="H303" s="59">
        <v>0</v>
      </c>
      <c r="I303" s="59">
        <v>0</v>
      </c>
      <c r="J303" s="59">
        <v>0</v>
      </c>
      <c r="K303" s="59">
        <v>0</v>
      </c>
      <c r="L303" s="59">
        <v>0</v>
      </c>
      <c r="M303" s="59"/>
      <c r="N303" s="59"/>
      <c r="O303" s="59"/>
      <c r="P303" s="106">
        <f t="shared" si="5"/>
        <v>0</v>
      </c>
    </row>
    <row r="304" spans="1:16" x14ac:dyDescent="0.3">
      <c r="A304" s="131">
        <v>45762</v>
      </c>
      <c r="B304" s="59" t="s">
        <v>115</v>
      </c>
      <c r="C304" s="106">
        <v>3</v>
      </c>
      <c r="D304" s="59" t="s">
        <v>111</v>
      </c>
      <c r="E304" s="128" t="s">
        <v>70</v>
      </c>
      <c r="F304" s="59">
        <v>0</v>
      </c>
      <c r="G304" s="59">
        <v>0</v>
      </c>
      <c r="H304" s="59">
        <v>0</v>
      </c>
      <c r="I304" s="59">
        <v>0</v>
      </c>
      <c r="J304" s="59">
        <v>0</v>
      </c>
      <c r="K304" s="59">
        <v>0</v>
      </c>
      <c r="L304" s="59">
        <v>0</v>
      </c>
      <c r="M304" s="59"/>
      <c r="N304" s="59"/>
      <c r="O304" s="59"/>
      <c r="P304" s="106">
        <f t="shared" si="5"/>
        <v>0</v>
      </c>
    </row>
    <row r="305" spans="1:16" hidden="1" x14ac:dyDescent="0.3">
      <c r="A305" s="29">
        <v>45769</v>
      </c>
      <c r="B305" s="33" t="s">
        <v>115</v>
      </c>
      <c r="C305" s="34">
        <v>4</v>
      </c>
      <c r="D305" s="33" t="s">
        <v>111</v>
      </c>
      <c r="E305" s="32" t="s">
        <v>20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M305" s="33"/>
      <c r="N305" s="33"/>
      <c r="O305" s="33"/>
      <c r="P305" s="34">
        <f t="shared" si="5"/>
        <v>0</v>
      </c>
    </row>
    <row r="306" spans="1:16" hidden="1" x14ac:dyDescent="0.3">
      <c r="A306" s="29">
        <v>45769</v>
      </c>
      <c r="B306" s="33" t="s">
        <v>115</v>
      </c>
      <c r="C306" s="34">
        <v>4</v>
      </c>
      <c r="D306" s="33" t="s">
        <v>111</v>
      </c>
      <c r="E306" s="32" t="s">
        <v>21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M306" s="33"/>
      <c r="N306" s="33"/>
      <c r="O306" s="33"/>
      <c r="P306" s="34">
        <f t="shared" si="5"/>
        <v>0</v>
      </c>
    </row>
    <row r="307" spans="1:16" hidden="1" x14ac:dyDescent="0.3">
      <c r="A307" s="29">
        <v>45769</v>
      </c>
      <c r="B307" s="33" t="s">
        <v>115</v>
      </c>
      <c r="C307" s="34">
        <v>4</v>
      </c>
      <c r="D307" s="33" t="s">
        <v>111</v>
      </c>
      <c r="E307" s="32" t="s">
        <v>22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/>
      <c r="N307" s="33"/>
      <c r="O307" s="33"/>
      <c r="P307" s="34">
        <f t="shared" si="5"/>
        <v>0</v>
      </c>
    </row>
    <row r="308" spans="1:16" hidden="1" x14ac:dyDescent="0.3">
      <c r="A308" s="29">
        <v>45769</v>
      </c>
      <c r="B308" s="33" t="s">
        <v>115</v>
      </c>
      <c r="C308" s="34">
        <v>4</v>
      </c>
      <c r="D308" s="33" t="s">
        <v>111</v>
      </c>
      <c r="E308" s="32" t="s">
        <v>23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/>
      <c r="N308" s="33"/>
      <c r="O308" s="33"/>
      <c r="P308" s="34">
        <f t="shared" si="5"/>
        <v>0</v>
      </c>
    </row>
    <row r="309" spans="1:16" hidden="1" x14ac:dyDescent="0.3">
      <c r="A309" s="29">
        <v>45769</v>
      </c>
      <c r="B309" s="33" t="s">
        <v>115</v>
      </c>
      <c r="C309" s="34">
        <v>4</v>
      </c>
      <c r="D309" s="96" t="s">
        <v>110</v>
      </c>
      <c r="E309" s="32" t="s">
        <v>24</v>
      </c>
      <c r="F309" s="33">
        <v>250</v>
      </c>
      <c r="G309" s="33">
        <v>250</v>
      </c>
      <c r="H309" s="33">
        <v>100</v>
      </c>
      <c r="I309" s="33">
        <v>400</v>
      </c>
      <c r="J309" s="33">
        <v>150</v>
      </c>
      <c r="K309" s="33">
        <v>300</v>
      </c>
      <c r="L309" s="33">
        <v>350</v>
      </c>
      <c r="M309" s="33"/>
      <c r="N309" s="33"/>
      <c r="O309" s="33"/>
      <c r="P309" s="34">
        <f t="shared" si="5"/>
        <v>1800</v>
      </c>
    </row>
    <row r="310" spans="1:16" hidden="1" x14ac:dyDescent="0.3">
      <c r="A310" s="29">
        <v>45769</v>
      </c>
      <c r="B310" s="33" t="s">
        <v>115</v>
      </c>
      <c r="C310" s="34">
        <v>4</v>
      </c>
      <c r="D310" s="33" t="s">
        <v>111</v>
      </c>
      <c r="E310" s="32" t="s">
        <v>25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M310" s="33"/>
      <c r="N310" s="33"/>
      <c r="O310" s="33"/>
      <c r="P310" s="34">
        <f t="shared" si="5"/>
        <v>0</v>
      </c>
    </row>
    <row r="311" spans="1:16" hidden="1" x14ac:dyDescent="0.3">
      <c r="A311" s="29">
        <v>45769</v>
      </c>
      <c r="B311" s="33" t="s">
        <v>115</v>
      </c>
      <c r="C311" s="34">
        <v>4</v>
      </c>
      <c r="D311" s="33" t="s">
        <v>111</v>
      </c>
      <c r="E311" s="32" t="s">
        <v>26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/>
      <c r="N311" s="33"/>
      <c r="O311" s="33"/>
      <c r="P311" s="34">
        <f t="shared" si="5"/>
        <v>0</v>
      </c>
    </row>
    <row r="312" spans="1:16" hidden="1" x14ac:dyDescent="0.3">
      <c r="A312" s="29">
        <v>45769</v>
      </c>
      <c r="B312" s="33" t="s">
        <v>115</v>
      </c>
      <c r="C312" s="34">
        <v>4</v>
      </c>
      <c r="D312" s="33" t="s">
        <v>111</v>
      </c>
      <c r="E312" s="32" t="s">
        <v>27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/>
      <c r="N312" s="33"/>
      <c r="O312" s="33"/>
      <c r="P312" s="34">
        <f t="shared" si="5"/>
        <v>0</v>
      </c>
    </row>
    <row r="313" spans="1:16" hidden="1" x14ac:dyDescent="0.3">
      <c r="A313" s="29">
        <v>45769</v>
      </c>
      <c r="B313" s="33" t="s">
        <v>115</v>
      </c>
      <c r="C313" s="34">
        <v>4</v>
      </c>
      <c r="D313" s="33" t="s">
        <v>111</v>
      </c>
      <c r="E313" s="35" t="s">
        <v>28</v>
      </c>
      <c r="F313" s="33">
        <v>0</v>
      </c>
      <c r="G313" s="33">
        <v>0</v>
      </c>
      <c r="H313" s="33">
        <v>0</v>
      </c>
      <c r="I313" s="33">
        <v>0</v>
      </c>
      <c r="J313" s="33">
        <v>0</v>
      </c>
      <c r="K313" s="33">
        <v>0</v>
      </c>
      <c r="L313" s="33">
        <v>0</v>
      </c>
      <c r="M313" s="33"/>
      <c r="N313" s="33"/>
      <c r="O313" s="33"/>
      <c r="P313" s="34">
        <f t="shared" si="5"/>
        <v>0</v>
      </c>
    </row>
    <row r="314" spans="1:16" hidden="1" x14ac:dyDescent="0.3">
      <c r="A314" s="29">
        <v>45769</v>
      </c>
      <c r="B314" s="33" t="s">
        <v>115</v>
      </c>
      <c r="C314" s="34">
        <v>4</v>
      </c>
      <c r="D314" s="33" t="s">
        <v>111</v>
      </c>
      <c r="E314" s="35" t="s">
        <v>29</v>
      </c>
      <c r="F314" s="33">
        <v>0</v>
      </c>
      <c r="G314" s="33">
        <v>0</v>
      </c>
      <c r="H314" s="33">
        <v>0</v>
      </c>
      <c r="I314" s="33">
        <v>0</v>
      </c>
      <c r="J314" s="33">
        <v>0</v>
      </c>
      <c r="K314" s="33">
        <v>0</v>
      </c>
      <c r="L314" s="33">
        <v>0</v>
      </c>
      <c r="M314" s="33"/>
      <c r="N314" s="33"/>
      <c r="O314" s="33"/>
      <c r="P314" s="34">
        <f t="shared" si="5"/>
        <v>0</v>
      </c>
    </row>
    <row r="315" spans="1:16" x14ac:dyDescent="0.3">
      <c r="A315" s="29">
        <v>45769</v>
      </c>
      <c r="B315" s="33" t="s">
        <v>115</v>
      </c>
      <c r="C315" s="34">
        <v>4</v>
      </c>
      <c r="D315" s="33" t="s">
        <v>111</v>
      </c>
      <c r="E315" s="32" t="s">
        <v>70</v>
      </c>
      <c r="F315" s="33">
        <v>0</v>
      </c>
      <c r="G315" s="33">
        <v>0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  <c r="M315" s="33"/>
      <c r="N315" s="33"/>
      <c r="O315" s="33"/>
      <c r="P315" s="34">
        <f t="shared" si="5"/>
        <v>0</v>
      </c>
    </row>
    <row r="316" spans="1:16" hidden="1" x14ac:dyDescent="0.3">
      <c r="A316" s="95">
        <v>45778</v>
      </c>
      <c r="B316" s="96" t="s">
        <v>119</v>
      </c>
      <c r="C316" s="98">
        <v>1</v>
      </c>
      <c r="D316" s="33" t="s">
        <v>111</v>
      </c>
      <c r="E316" s="97" t="s">
        <v>20</v>
      </c>
      <c r="F316" s="96">
        <v>0</v>
      </c>
      <c r="G316" s="96">
        <v>0</v>
      </c>
      <c r="H316" s="96">
        <v>0</v>
      </c>
      <c r="I316" s="96">
        <v>0</v>
      </c>
      <c r="J316" s="96">
        <v>0</v>
      </c>
      <c r="K316" s="96">
        <v>0</v>
      </c>
      <c r="L316" s="96">
        <v>0</v>
      </c>
      <c r="M316" s="96"/>
      <c r="N316" s="96"/>
      <c r="O316" s="96"/>
      <c r="P316" s="98">
        <f t="shared" si="5"/>
        <v>0</v>
      </c>
    </row>
    <row r="317" spans="1:16" hidden="1" x14ac:dyDescent="0.3">
      <c r="A317" s="95">
        <v>45778</v>
      </c>
      <c r="B317" s="96" t="s">
        <v>119</v>
      </c>
      <c r="C317" s="98">
        <v>1</v>
      </c>
      <c r="D317" s="33" t="s">
        <v>111</v>
      </c>
      <c r="E317" s="97" t="s">
        <v>21</v>
      </c>
      <c r="F317" s="96">
        <v>0</v>
      </c>
      <c r="G317" s="96">
        <v>0</v>
      </c>
      <c r="H317" s="96">
        <v>0</v>
      </c>
      <c r="I317" s="96">
        <v>0</v>
      </c>
      <c r="J317" s="96">
        <v>0</v>
      </c>
      <c r="K317" s="96">
        <v>0</v>
      </c>
      <c r="L317" s="96">
        <v>0</v>
      </c>
      <c r="M317" s="96"/>
      <c r="N317" s="96"/>
      <c r="O317" s="96"/>
      <c r="P317" s="98">
        <f t="shared" si="5"/>
        <v>0</v>
      </c>
    </row>
    <row r="318" spans="1:16" hidden="1" x14ac:dyDescent="0.3">
      <c r="A318" s="95">
        <v>45778</v>
      </c>
      <c r="B318" s="96" t="s">
        <v>119</v>
      </c>
      <c r="C318" s="98">
        <v>1</v>
      </c>
      <c r="D318" s="33" t="s">
        <v>111</v>
      </c>
      <c r="E318" s="97" t="s">
        <v>22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96">
        <v>0</v>
      </c>
      <c r="M318" s="96"/>
      <c r="N318" s="96"/>
      <c r="O318" s="96"/>
      <c r="P318" s="98">
        <f t="shared" si="5"/>
        <v>0</v>
      </c>
    </row>
    <row r="319" spans="1:16" hidden="1" x14ac:dyDescent="0.3">
      <c r="A319" s="95">
        <v>45778</v>
      </c>
      <c r="B319" s="96" t="s">
        <v>119</v>
      </c>
      <c r="C319" s="98">
        <v>1</v>
      </c>
      <c r="D319" s="33" t="s">
        <v>111</v>
      </c>
      <c r="E319" s="97" t="s">
        <v>23</v>
      </c>
      <c r="F319" s="96">
        <v>0</v>
      </c>
      <c r="G319" s="96">
        <v>0</v>
      </c>
      <c r="H319" s="96">
        <v>0</v>
      </c>
      <c r="I319" s="96">
        <v>0</v>
      </c>
      <c r="J319" s="96">
        <v>0</v>
      </c>
      <c r="K319" s="96">
        <v>0</v>
      </c>
      <c r="L319" s="96">
        <v>0</v>
      </c>
      <c r="M319" s="96"/>
      <c r="N319" s="96"/>
      <c r="O319" s="96"/>
      <c r="P319" s="98">
        <f t="shared" si="5"/>
        <v>0</v>
      </c>
    </row>
    <row r="320" spans="1:16" hidden="1" x14ac:dyDescent="0.3">
      <c r="A320" s="95">
        <v>45778</v>
      </c>
      <c r="B320" s="96" t="s">
        <v>119</v>
      </c>
      <c r="C320" s="98">
        <v>1</v>
      </c>
      <c r="D320" s="33" t="s">
        <v>111</v>
      </c>
      <c r="E320" s="97" t="s">
        <v>24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96">
        <v>0</v>
      </c>
      <c r="M320" s="96"/>
      <c r="N320" s="96"/>
      <c r="O320" s="96"/>
      <c r="P320" s="98">
        <f t="shared" si="5"/>
        <v>0</v>
      </c>
    </row>
    <row r="321" spans="1:16" hidden="1" x14ac:dyDescent="0.3">
      <c r="A321" s="95">
        <v>45778</v>
      </c>
      <c r="B321" s="96" t="s">
        <v>119</v>
      </c>
      <c r="C321" s="98">
        <v>1</v>
      </c>
      <c r="D321" s="33" t="s">
        <v>111</v>
      </c>
      <c r="E321" s="97" t="s">
        <v>25</v>
      </c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96">
        <v>0</v>
      </c>
      <c r="M321" s="96"/>
      <c r="N321" s="96"/>
      <c r="O321" s="96"/>
      <c r="P321" s="98">
        <f t="shared" si="5"/>
        <v>0</v>
      </c>
    </row>
    <row r="322" spans="1:16" hidden="1" x14ac:dyDescent="0.3">
      <c r="A322" s="95">
        <v>45778</v>
      </c>
      <c r="B322" s="96" t="s">
        <v>119</v>
      </c>
      <c r="C322" s="98">
        <v>1</v>
      </c>
      <c r="D322" s="33" t="s">
        <v>111</v>
      </c>
      <c r="E322" s="97" t="s">
        <v>26</v>
      </c>
      <c r="F322" s="96">
        <v>0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96">
        <v>0</v>
      </c>
      <c r="M322" s="96"/>
      <c r="N322" s="96"/>
      <c r="O322" s="96"/>
      <c r="P322" s="98">
        <f t="shared" si="5"/>
        <v>0</v>
      </c>
    </row>
    <row r="323" spans="1:16" hidden="1" x14ac:dyDescent="0.3">
      <c r="A323" s="95">
        <v>45778</v>
      </c>
      <c r="B323" s="96" t="s">
        <v>119</v>
      </c>
      <c r="C323" s="98">
        <v>1</v>
      </c>
      <c r="D323" s="33" t="s">
        <v>111</v>
      </c>
      <c r="E323" s="97" t="s">
        <v>27</v>
      </c>
      <c r="F323" s="96">
        <v>0</v>
      </c>
      <c r="G323" s="96">
        <v>0</v>
      </c>
      <c r="H323" s="96">
        <v>0</v>
      </c>
      <c r="I323" s="96">
        <v>0</v>
      </c>
      <c r="J323" s="96">
        <v>0</v>
      </c>
      <c r="K323" s="96">
        <v>0</v>
      </c>
      <c r="L323" s="96">
        <v>0</v>
      </c>
      <c r="M323" s="96"/>
      <c r="N323" s="96"/>
      <c r="O323" s="96"/>
      <c r="P323" s="98">
        <f t="shared" ref="P323:P359" si="6">SUM(F323:O323)</f>
        <v>0</v>
      </c>
    </row>
    <row r="324" spans="1:16" hidden="1" x14ac:dyDescent="0.3">
      <c r="A324" s="95">
        <v>45778</v>
      </c>
      <c r="B324" s="96" t="s">
        <v>119</v>
      </c>
      <c r="C324" s="98">
        <v>1</v>
      </c>
      <c r="D324" s="33" t="s">
        <v>111</v>
      </c>
      <c r="E324" s="99" t="s">
        <v>28</v>
      </c>
      <c r="F324" s="96">
        <v>0</v>
      </c>
      <c r="G324" s="96">
        <v>0</v>
      </c>
      <c r="H324" s="96">
        <v>0</v>
      </c>
      <c r="I324" s="96">
        <v>0</v>
      </c>
      <c r="J324" s="96">
        <v>0</v>
      </c>
      <c r="K324" s="96">
        <v>0</v>
      </c>
      <c r="L324" s="96">
        <v>0</v>
      </c>
      <c r="M324" s="96">
        <v>0</v>
      </c>
      <c r="N324" s="96">
        <v>0</v>
      </c>
      <c r="O324" s="96">
        <v>0</v>
      </c>
      <c r="P324" s="98">
        <f t="shared" si="6"/>
        <v>0</v>
      </c>
    </row>
    <row r="325" spans="1:16" hidden="1" x14ac:dyDescent="0.3">
      <c r="A325" s="95">
        <v>45778</v>
      </c>
      <c r="B325" s="96" t="s">
        <v>119</v>
      </c>
      <c r="C325" s="98">
        <v>1</v>
      </c>
      <c r="D325" s="33" t="s">
        <v>111</v>
      </c>
      <c r="E325" s="99" t="s">
        <v>29</v>
      </c>
      <c r="F325" s="96">
        <v>0</v>
      </c>
      <c r="G325" s="96">
        <v>0</v>
      </c>
      <c r="H325" s="96">
        <v>0</v>
      </c>
      <c r="I325" s="96">
        <v>0</v>
      </c>
      <c r="J325" s="96">
        <v>0</v>
      </c>
      <c r="K325" s="96">
        <v>0</v>
      </c>
      <c r="L325" s="96">
        <v>0</v>
      </c>
      <c r="M325" s="96"/>
      <c r="N325" s="96"/>
      <c r="O325" s="96"/>
      <c r="P325" s="98">
        <f t="shared" si="6"/>
        <v>0</v>
      </c>
    </row>
    <row r="326" spans="1:16" x14ac:dyDescent="0.3">
      <c r="A326" s="95">
        <v>45778</v>
      </c>
      <c r="B326" s="96" t="s">
        <v>119</v>
      </c>
      <c r="C326" s="98">
        <v>1</v>
      </c>
      <c r="D326" s="33" t="s">
        <v>111</v>
      </c>
      <c r="E326" s="97" t="s">
        <v>70</v>
      </c>
      <c r="F326" s="96">
        <v>0</v>
      </c>
      <c r="G326" s="96">
        <v>0</v>
      </c>
      <c r="H326" s="96">
        <v>0</v>
      </c>
      <c r="I326" s="96">
        <v>0</v>
      </c>
      <c r="J326" s="96">
        <v>0</v>
      </c>
      <c r="K326" s="96">
        <v>0</v>
      </c>
      <c r="L326" s="96">
        <v>0</v>
      </c>
      <c r="M326" s="96"/>
      <c r="N326" s="96"/>
      <c r="O326" s="96"/>
      <c r="P326" s="98">
        <f t="shared" si="6"/>
        <v>0</v>
      </c>
    </row>
    <row r="327" spans="1:16" hidden="1" x14ac:dyDescent="0.3">
      <c r="A327" s="131">
        <v>45785</v>
      </c>
      <c r="B327" s="59" t="s">
        <v>119</v>
      </c>
      <c r="C327" s="106">
        <v>2</v>
      </c>
      <c r="D327" s="59"/>
      <c r="E327" s="128" t="s">
        <v>20</v>
      </c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106">
        <f t="shared" si="6"/>
        <v>0</v>
      </c>
    </row>
    <row r="328" spans="1:16" hidden="1" x14ac:dyDescent="0.3">
      <c r="A328" s="131">
        <v>45785</v>
      </c>
      <c r="B328" s="59" t="s">
        <v>119</v>
      </c>
      <c r="C328" s="106">
        <v>2</v>
      </c>
      <c r="D328" s="59"/>
      <c r="E328" s="128" t="s">
        <v>21</v>
      </c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106">
        <f t="shared" si="6"/>
        <v>0</v>
      </c>
    </row>
    <row r="329" spans="1:16" hidden="1" x14ac:dyDescent="0.3">
      <c r="A329" s="131">
        <v>45785</v>
      </c>
      <c r="B329" s="59" t="s">
        <v>119</v>
      </c>
      <c r="C329" s="106">
        <v>2</v>
      </c>
      <c r="D329" s="59"/>
      <c r="E329" s="128" t="s">
        <v>22</v>
      </c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106">
        <f t="shared" si="6"/>
        <v>0</v>
      </c>
    </row>
    <row r="330" spans="1:16" hidden="1" x14ac:dyDescent="0.3">
      <c r="A330" s="131">
        <v>45785</v>
      </c>
      <c r="B330" s="59" t="s">
        <v>119</v>
      </c>
      <c r="C330" s="106">
        <v>2</v>
      </c>
      <c r="D330" s="59"/>
      <c r="E330" s="128" t="s">
        <v>23</v>
      </c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106">
        <f t="shared" si="6"/>
        <v>0</v>
      </c>
    </row>
    <row r="331" spans="1:16" hidden="1" x14ac:dyDescent="0.3">
      <c r="A331" s="131">
        <v>45785</v>
      </c>
      <c r="B331" s="59" t="s">
        <v>119</v>
      </c>
      <c r="C331" s="106">
        <v>2</v>
      </c>
      <c r="D331" s="59"/>
      <c r="E331" s="128" t="s">
        <v>24</v>
      </c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106">
        <f t="shared" si="6"/>
        <v>0</v>
      </c>
    </row>
    <row r="332" spans="1:16" hidden="1" x14ac:dyDescent="0.3">
      <c r="A332" s="131">
        <v>45785</v>
      </c>
      <c r="B332" s="59" t="s">
        <v>119</v>
      </c>
      <c r="C332" s="106">
        <v>2</v>
      </c>
      <c r="D332" s="59"/>
      <c r="E332" s="128" t="s">
        <v>25</v>
      </c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106">
        <f t="shared" si="6"/>
        <v>0</v>
      </c>
    </row>
    <row r="333" spans="1:16" hidden="1" x14ac:dyDescent="0.3">
      <c r="A333" s="131">
        <v>45785</v>
      </c>
      <c r="B333" s="59" t="s">
        <v>119</v>
      </c>
      <c r="C333" s="106">
        <v>2</v>
      </c>
      <c r="D333" s="59"/>
      <c r="E333" s="128" t="s">
        <v>26</v>
      </c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106">
        <f t="shared" si="6"/>
        <v>0</v>
      </c>
    </row>
    <row r="334" spans="1:16" hidden="1" x14ac:dyDescent="0.3">
      <c r="A334" s="131">
        <v>45785</v>
      </c>
      <c r="B334" s="59" t="s">
        <v>119</v>
      </c>
      <c r="C334" s="106">
        <v>2</v>
      </c>
      <c r="D334" s="59"/>
      <c r="E334" s="128" t="s">
        <v>27</v>
      </c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106">
        <f t="shared" si="6"/>
        <v>0</v>
      </c>
    </row>
    <row r="335" spans="1:16" hidden="1" x14ac:dyDescent="0.3">
      <c r="A335" s="131">
        <v>45785</v>
      </c>
      <c r="B335" s="59" t="s">
        <v>119</v>
      </c>
      <c r="C335" s="106">
        <v>2</v>
      </c>
      <c r="D335" s="59"/>
      <c r="E335" s="129" t="s">
        <v>28</v>
      </c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106">
        <f t="shared" si="6"/>
        <v>0</v>
      </c>
    </row>
    <row r="336" spans="1:16" hidden="1" x14ac:dyDescent="0.3">
      <c r="A336" s="131">
        <v>45785</v>
      </c>
      <c r="B336" s="59" t="s">
        <v>119</v>
      </c>
      <c r="C336" s="106">
        <v>2</v>
      </c>
      <c r="D336" s="59"/>
      <c r="E336" s="129" t="s">
        <v>29</v>
      </c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106">
        <f t="shared" si="6"/>
        <v>0</v>
      </c>
    </row>
    <row r="337" spans="1:16" x14ac:dyDescent="0.3">
      <c r="A337" s="131">
        <v>45785</v>
      </c>
      <c r="B337" s="59" t="s">
        <v>119</v>
      </c>
      <c r="C337" s="106">
        <v>2</v>
      </c>
      <c r="D337" s="33" t="s">
        <v>111</v>
      </c>
      <c r="E337" s="128" t="s">
        <v>70</v>
      </c>
      <c r="F337" s="59">
        <v>0</v>
      </c>
      <c r="G337" s="59">
        <v>0</v>
      </c>
      <c r="H337" s="59">
        <v>0</v>
      </c>
      <c r="I337" s="59">
        <v>0</v>
      </c>
      <c r="J337" s="59">
        <v>0</v>
      </c>
      <c r="K337" s="59">
        <v>0</v>
      </c>
      <c r="L337" s="59">
        <v>0</v>
      </c>
      <c r="M337" s="59"/>
      <c r="N337" s="59"/>
      <c r="O337" s="59"/>
      <c r="P337" s="106">
        <f t="shared" si="6"/>
        <v>0</v>
      </c>
    </row>
    <row r="338" spans="1:16" hidden="1" x14ac:dyDescent="0.3">
      <c r="A338" s="139">
        <v>45792</v>
      </c>
      <c r="B338" s="140" t="s">
        <v>119</v>
      </c>
      <c r="C338" s="141">
        <v>3</v>
      </c>
      <c r="D338" s="140"/>
      <c r="E338" s="142" t="s">
        <v>20</v>
      </c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1">
        <f t="shared" si="6"/>
        <v>0</v>
      </c>
    </row>
    <row r="339" spans="1:16" hidden="1" x14ac:dyDescent="0.3">
      <c r="A339" s="139">
        <v>45792</v>
      </c>
      <c r="B339" s="140" t="s">
        <v>119</v>
      </c>
      <c r="C339" s="141">
        <v>3</v>
      </c>
      <c r="D339" s="140"/>
      <c r="E339" s="142" t="s">
        <v>21</v>
      </c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1">
        <f t="shared" si="6"/>
        <v>0</v>
      </c>
    </row>
    <row r="340" spans="1:16" hidden="1" x14ac:dyDescent="0.3">
      <c r="A340" s="139">
        <v>45792</v>
      </c>
      <c r="B340" s="140" t="s">
        <v>119</v>
      </c>
      <c r="C340" s="141">
        <v>3</v>
      </c>
      <c r="D340" s="140"/>
      <c r="E340" s="142" t="s">
        <v>22</v>
      </c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1">
        <f t="shared" si="6"/>
        <v>0</v>
      </c>
    </row>
    <row r="341" spans="1:16" hidden="1" x14ac:dyDescent="0.3">
      <c r="A341" s="139">
        <v>45792</v>
      </c>
      <c r="B341" s="140" t="s">
        <v>119</v>
      </c>
      <c r="C341" s="141">
        <v>3</v>
      </c>
      <c r="D341" s="140"/>
      <c r="E341" s="142" t="s">
        <v>23</v>
      </c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1">
        <f t="shared" si="6"/>
        <v>0</v>
      </c>
    </row>
    <row r="342" spans="1:16" hidden="1" x14ac:dyDescent="0.3">
      <c r="A342" s="139">
        <v>45792</v>
      </c>
      <c r="B342" s="140" t="s">
        <v>119</v>
      </c>
      <c r="C342" s="141">
        <v>3</v>
      </c>
      <c r="D342" s="140"/>
      <c r="E342" s="142" t="s">
        <v>24</v>
      </c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1">
        <f t="shared" si="6"/>
        <v>0</v>
      </c>
    </row>
    <row r="343" spans="1:16" hidden="1" x14ac:dyDescent="0.3">
      <c r="A343" s="139">
        <v>45792</v>
      </c>
      <c r="B343" s="140" t="s">
        <v>119</v>
      </c>
      <c r="C343" s="141">
        <v>3</v>
      </c>
      <c r="D343" s="140"/>
      <c r="E343" s="142" t="s">
        <v>25</v>
      </c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1">
        <f t="shared" si="6"/>
        <v>0</v>
      </c>
    </row>
    <row r="344" spans="1:16" hidden="1" x14ac:dyDescent="0.3">
      <c r="A344" s="139">
        <v>45792</v>
      </c>
      <c r="B344" s="140" t="s">
        <v>119</v>
      </c>
      <c r="C344" s="141">
        <v>3</v>
      </c>
      <c r="D344" s="140"/>
      <c r="E344" s="142" t="s">
        <v>26</v>
      </c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1">
        <f t="shared" si="6"/>
        <v>0</v>
      </c>
    </row>
    <row r="345" spans="1:16" hidden="1" x14ac:dyDescent="0.3">
      <c r="A345" s="139">
        <v>45792</v>
      </c>
      <c r="B345" s="140" t="s">
        <v>119</v>
      </c>
      <c r="C345" s="141">
        <v>3</v>
      </c>
      <c r="D345" s="140"/>
      <c r="E345" s="142" t="s">
        <v>27</v>
      </c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1">
        <f t="shared" si="6"/>
        <v>0</v>
      </c>
    </row>
    <row r="346" spans="1:16" hidden="1" x14ac:dyDescent="0.3">
      <c r="A346" s="139">
        <v>45792</v>
      </c>
      <c r="B346" s="140" t="s">
        <v>119</v>
      </c>
      <c r="C346" s="141">
        <v>3</v>
      </c>
      <c r="D346" s="140"/>
      <c r="E346" s="143" t="s">
        <v>28</v>
      </c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1">
        <f t="shared" si="6"/>
        <v>0</v>
      </c>
    </row>
    <row r="347" spans="1:16" hidden="1" x14ac:dyDescent="0.3">
      <c r="A347" s="139">
        <v>45792</v>
      </c>
      <c r="B347" s="140" t="s">
        <v>119</v>
      </c>
      <c r="C347" s="141">
        <v>3</v>
      </c>
      <c r="D347" s="140"/>
      <c r="E347" s="143" t="s">
        <v>29</v>
      </c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1">
        <f t="shared" si="6"/>
        <v>0</v>
      </c>
    </row>
    <row r="348" spans="1:16" x14ac:dyDescent="0.3">
      <c r="A348" s="139">
        <v>45792</v>
      </c>
      <c r="B348" s="140" t="s">
        <v>119</v>
      </c>
      <c r="C348" s="141">
        <v>3</v>
      </c>
      <c r="D348" s="33" t="s">
        <v>111</v>
      </c>
      <c r="E348" s="142" t="s">
        <v>70</v>
      </c>
      <c r="F348" s="140">
        <v>0</v>
      </c>
      <c r="G348" s="140">
        <v>0</v>
      </c>
      <c r="H348" s="140">
        <v>0</v>
      </c>
      <c r="I348" s="140">
        <v>0</v>
      </c>
      <c r="J348" s="140">
        <v>0</v>
      </c>
      <c r="K348" s="140">
        <v>0</v>
      </c>
      <c r="L348" s="140">
        <v>0</v>
      </c>
      <c r="M348" s="140"/>
      <c r="N348" s="140"/>
      <c r="O348" s="140"/>
      <c r="P348" s="141">
        <f t="shared" si="6"/>
        <v>0</v>
      </c>
    </row>
    <row r="349" spans="1:16" hidden="1" x14ac:dyDescent="0.3">
      <c r="A349" s="192">
        <v>45799</v>
      </c>
      <c r="B349" s="193" t="s">
        <v>119</v>
      </c>
      <c r="C349" s="194">
        <v>4</v>
      </c>
      <c r="D349" s="193"/>
      <c r="E349" s="195" t="s">
        <v>20</v>
      </c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4">
        <f t="shared" si="6"/>
        <v>0</v>
      </c>
    </row>
    <row r="350" spans="1:16" hidden="1" x14ac:dyDescent="0.3">
      <c r="A350" s="192">
        <v>45799</v>
      </c>
      <c r="B350" s="193" t="s">
        <v>119</v>
      </c>
      <c r="C350" s="194">
        <v>4</v>
      </c>
      <c r="D350" s="193"/>
      <c r="E350" s="195" t="s">
        <v>21</v>
      </c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4">
        <f t="shared" si="6"/>
        <v>0</v>
      </c>
    </row>
    <row r="351" spans="1:16" hidden="1" x14ac:dyDescent="0.3">
      <c r="A351" s="192">
        <v>45799</v>
      </c>
      <c r="B351" s="193" t="s">
        <v>119</v>
      </c>
      <c r="C351" s="194">
        <v>4</v>
      </c>
      <c r="D351" s="193"/>
      <c r="E351" s="195" t="s">
        <v>22</v>
      </c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4">
        <f t="shared" si="6"/>
        <v>0</v>
      </c>
    </row>
    <row r="352" spans="1:16" hidden="1" x14ac:dyDescent="0.3">
      <c r="A352" s="192">
        <v>45799</v>
      </c>
      <c r="B352" s="193" t="s">
        <v>119</v>
      </c>
      <c r="C352" s="194">
        <v>4</v>
      </c>
      <c r="D352" s="193"/>
      <c r="E352" s="195" t="s">
        <v>23</v>
      </c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4">
        <f t="shared" si="6"/>
        <v>0</v>
      </c>
    </row>
    <row r="353" spans="1:16" hidden="1" x14ac:dyDescent="0.3">
      <c r="A353" s="192">
        <v>45799</v>
      </c>
      <c r="B353" s="193" t="s">
        <v>119</v>
      </c>
      <c r="C353" s="194">
        <v>4</v>
      </c>
      <c r="D353" s="193"/>
      <c r="E353" s="195" t="s">
        <v>24</v>
      </c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4">
        <f t="shared" si="6"/>
        <v>0</v>
      </c>
    </row>
    <row r="354" spans="1:16" hidden="1" x14ac:dyDescent="0.3">
      <c r="A354" s="192">
        <v>45799</v>
      </c>
      <c r="B354" s="193" t="s">
        <v>119</v>
      </c>
      <c r="C354" s="194">
        <v>4</v>
      </c>
      <c r="D354" s="193"/>
      <c r="E354" s="195" t="s">
        <v>25</v>
      </c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4">
        <f t="shared" si="6"/>
        <v>0</v>
      </c>
    </row>
    <row r="355" spans="1:16" hidden="1" x14ac:dyDescent="0.3">
      <c r="A355" s="192">
        <v>45799</v>
      </c>
      <c r="B355" s="193" t="s">
        <v>119</v>
      </c>
      <c r="C355" s="194">
        <v>4</v>
      </c>
      <c r="D355" s="193"/>
      <c r="E355" s="195" t="s">
        <v>26</v>
      </c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4">
        <f t="shared" si="6"/>
        <v>0</v>
      </c>
    </row>
    <row r="356" spans="1:16" hidden="1" x14ac:dyDescent="0.3">
      <c r="A356" s="192">
        <v>45799</v>
      </c>
      <c r="B356" s="193" t="s">
        <v>119</v>
      </c>
      <c r="C356" s="194">
        <v>4</v>
      </c>
      <c r="D356" s="193"/>
      <c r="E356" s="195" t="s">
        <v>27</v>
      </c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4">
        <f t="shared" si="6"/>
        <v>0</v>
      </c>
    </row>
    <row r="357" spans="1:16" hidden="1" x14ac:dyDescent="0.3">
      <c r="A357" s="192">
        <v>45799</v>
      </c>
      <c r="B357" s="193" t="s">
        <v>119</v>
      </c>
      <c r="C357" s="194">
        <v>4</v>
      </c>
      <c r="D357" s="193"/>
      <c r="E357" s="196" t="s">
        <v>28</v>
      </c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4">
        <f t="shared" si="6"/>
        <v>0</v>
      </c>
    </row>
    <row r="358" spans="1:16" hidden="1" x14ac:dyDescent="0.3">
      <c r="A358" s="192">
        <v>45799</v>
      </c>
      <c r="B358" s="193" t="s">
        <v>119</v>
      </c>
      <c r="C358" s="194">
        <v>4</v>
      </c>
      <c r="D358" s="193"/>
      <c r="E358" s="196" t="s">
        <v>29</v>
      </c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4">
        <f t="shared" si="6"/>
        <v>0</v>
      </c>
    </row>
    <row r="359" spans="1:16" x14ac:dyDescent="0.3">
      <c r="A359" s="192">
        <v>45799</v>
      </c>
      <c r="B359" s="193" t="s">
        <v>119</v>
      </c>
      <c r="C359" s="194">
        <v>4</v>
      </c>
      <c r="D359" s="33" t="s">
        <v>111</v>
      </c>
      <c r="E359" s="195" t="s">
        <v>70</v>
      </c>
      <c r="F359" s="193">
        <v>0</v>
      </c>
      <c r="G359" s="193">
        <v>0</v>
      </c>
      <c r="H359" s="193">
        <v>0</v>
      </c>
      <c r="I359" s="193">
        <v>0</v>
      </c>
      <c r="J359" s="193">
        <v>0</v>
      </c>
      <c r="K359" s="193">
        <v>0</v>
      </c>
      <c r="L359" s="193">
        <v>0</v>
      </c>
      <c r="M359" s="193"/>
      <c r="N359" s="193"/>
      <c r="O359" s="193"/>
      <c r="P359" s="194">
        <f t="shared" si="6"/>
        <v>0</v>
      </c>
    </row>
  </sheetData>
  <autoFilter ref="A1:P359" xr:uid="{54D898E0-A6F8-4001-887D-66DAC1BD5F77}">
    <filterColumn colId="4">
      <filters>
        <filter val="Dilara"/>
      </filters>
    </filterColumn>
  </autoFilter>
  <phoneticPr fontId="3" type="noConversion"/>
  <conditionalFormatting sqref="D1:D1048576">
    <cfRule type="cellIs" priority="3" operator="equal">
      <formula>"Verdi"</formula>
    </cfRule>
    <cfRule type="cellIs" dxfId="5" priority="1" operator="equal">
      <formula>"Vermedi"</formula>
    </cfRule>
  </conditionalFormatting>
  <conditionalFormatting sqref="D2:D326 D337 D348 D359">
    <cfRule type="cellIs" dxfId="4" priority="2" operator="equal">
      <formula>"Verdi"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 filterMode="1">
    <tabColor rgb="FFFF0000"/>
  </sheetPr>
  <dimension ref="A1:R331"/>
  <sheetViews>
    <sheetView tabSelected="1" zoomScaleNormal="100" workbookViewId="0">
      <pane ySplit="1" topLeftCell="A56" activePane="bottomLeft" state="frozen"/>
      <selection pane="bottomLeft" activeCell="R299" sqref="R299:R309"/>
    </sheetView>
  </sheetViews>
  <sheetFormatPr defaultColWidth="8.88671875" defaultRowHeight="14.4" x14ac:dyDescent="0.3"/>
  <cols>
    <col min="1" max="1" width="12.44140625" style="8" customWidth="1"/>
    <col min="2" max="2" width="13.33203125" style="8" customWidth="1"/>
    <col min="3" max="4" width="11.33203125" style="8" customWidth="1"/>
    <col min="5" max="5" width="10.109375" style="8" customWidth="1"/>
    <col min="6" max="6" width="8.88671875" style="8"/>
    <col min="7" max="7" width="11" style="8" customWidth="1"/>
    <col min="8" max="9" width="8.88671875" style="8"/>
    <col min="10" max="10" width="10.88671875" style="8" bestFit="1" customWidth="1"/>
    <col min="11" max="11" width="12.5546875" style="8" customWidth="1"/>
    <col min="12" max="13" width="8.88671875" style="8"/>
    <col min="14" max="14" width="10.44140625" style="8" customWidth="1"/>
    <col min="15" max="16" width="8.88671875" style="8"/>
    <col min="17" max="17" width="13.77734375" style="8" customWidth="1"/>
    <col min="18" max="18" width="17.44140625" style="8" customWidth="1"/>
    <col min="19" max="16384" width="8.88671875" style="8"/>
  </cols>
  <sheetData>
    <row r="1" spans="1:18" ht="48.6" customHeight="1" x14ac:dyDescent="0.3">
      <c r="A1" s="100" t="s">
        <v>89</v>
      </c>
      <c r="B1" s="152" t="s">
        <v>17</v>
      </c>
      <c r="C1" s="91" t="s">
        <v>19</v>
      </c>
      <c r="D1" s="165" t="s">
        <v>87</v>
      </c>
      <c r="E1" s="91" t="s">
        <v>47</v>
      </c>
      <c r="F1" s="91" t="s">
        <v>48</v>
      </c>
      <c r="G1" s="91" t="s">
        <v>49</v>
      </c>
      <c r="H1" s="91" t="s">
        <v>50</v>
      </c>
      <c r="I1" s="91" t="s">
        <v>51</v>
      </c>
      <c r="J1" s="91" t="s">
        <v>42</v>
      </c>
      <c r="K1" s="91" t="s">
        <v>43</v>
      </c>
      <c r="L1" s="91" t="s">
        <v>44</v>
      </c>
      <c r="M1" s="91" t="s">
        <v>45</v>
      </c>
      <c r="N1" s="91" t="s">
        <v>46</v>
      </c>
      <c r="O1" s="28" t="b">
        <v>1</v>
      </c>
      <c r="P1" s="54" t="s">
        <v>9</v>
      </c>
      <c r="Q1" s="79" t="s">
        <v>84</v>
      </c>
      <c r="R1" s="91" t="s">
        <v>36</v>
      </c>
    </row>
    <row r="2" spans="1:18" ht="15.6" hidden="1" customHeight="1" x14ac:dyDescent="0.3">
      <c r="A2" s="98" t="s">
        <v>15</v>
      </c>
      <c r="B2" s="153">
        <v>1</v>
      </c>
      <c r="C2" s="98" t="s">
        <v>28</v>
      </c>
      <c r="D2" s="166" t="s">
        <v>88</v>
      </c>
      <c r="E2" s="98">
        <v>18.25</v>
      </c>
      <c r="F2" s="98">
        <v>1.75</v>
      </c>
      <c r="G2" s="98">
        <v>1</v>
      </c>
      <c r="H2" s="98">
        <v>1.75</v>
      </c>
      <c r="I2" s="98">
        <v>2.5</v>
      </c>
      <c r="J2" s="98">
        <v>8</v>
      </c>
      <c r="K2" s="98">
        <v>0</v>
      </c>
      <c r="L2" s="98">
        <v>0</v>
      </c>
      <c r="M2" s="98">
        <v>-0.25</v>
      </c>
      <c r="N2" s="98">
        <v>0.5</v>
      </c>
      <c r="O2" s="98">
        <v>38</v>
      </c>
      <c r="P2" s="98">
        <v>18</v>
      </c>
      <c r="Q2" s="148">
        <v>33.5</v>
      </c>
      <c r="R2" s="98" t="s">
        <v>73</v>
      </c>
    </row>
    <row r="3" spans="1:18" ht="15.6" hidden="1" customHeight="1" x14ac:dyDescent="0.3">
      <c r="A3" s="98" t="s">
        <v>15</v>
      </c>
      <c r="B3" s="153">
        <v>1</v>
      </c>
      <c r="C3" s="98" t="s">
        <v>26</v>
      </c>
      <c r="D3" s="166" t="s">
        <v>88</v>
      </c>
      <c r="E3" s="98">
        <v>7</v>
      </c>
      <c r="F3" s="98">
        <v>0</v>
      </c>
      <c r="G3" s="98">
        <v>0</v>
      </c>
      <c r="H3" s="98">
        <v>0</v>
      </c>
      <c r="I3" s="98">
        <v>1.25</v>
      </c>
      <c r="J3" s="98">
        <v>5.25</v>
      </c>
      <c r="K3" s="98">
        <v>0</v>
      </c>
      <c r="L3" s="98">
        <v>0</v>
      </c>
      <c r="M3" s="98">
        <v>-0.5</v>
      </c>
      <c r="N3" s="98">
        <v>0</v>
      </c>
      <c r="O3" s="98">
        <v>25</v>
      </c>
      <c r="P3" s="98">
        <v>53</v>
      </c>
      <c r="Q3" s="148">
        <v>11.75</v>
      </c>
      <c r="R3" s="98" t="s">
        <v>73</v>
      </c>
    </row>
    <row r="4" spans="1:18" ht="15.6" hidden="1" customHeight="1" x14ac:dyDescent="0.3">
      <c r="A4" s="98" t="s">
        <v>15</v>
      </c>
      <c r="B4" s="153">
        <v>1</v>
      </c>
      <c r="C4" s="98" t="s">
        <v>21</v>
      </c>
      <c r="D4" s="166" t="s">
        <v>88</v>
      </c>
      <c r="E4" s="98">
        <v>20.75</v>
      </c>
      <c r="F4" s="98">
        <v>1.5</v>
      </c>
      <c r="G4" s="98">
        <v>1.25</v>
      </c>
      <c r="H4" s="98">
        <v>2.5</v>
      </c>
      <c r="I4" s="98">
        <v>3.75</v>
      </c>
      <c r="J4" s="98">
        <v>3</v>
      </c>
      <c r="K4" s="98">
        <v>0</v>
      </c>
      <c r="L4" s="98">
        <v>-0.25</v>
      </c>
      <c r="M4" s="98">
        <v>1.5</v>
      </c>
      <c r="N4" s="98">
        <v>1.25</v>
      </c>
      <c r="O4" s="98">
        <v>44</v>
      </c>
      <c r="P4" s="98">
        <v>35</v>
      </c>
      <c r="Q4" s="148">
        <v>35.25</v>
      </c>
      <c r="R4" s="98" t="s">
        <v>73</v>
      </c>
    </row>
    <row r="5" spans="1:18" ht="15.6" hidden="1" customHeight="1" x14ac:dyDescent="0.3">
      <c r="A5" s="98" t="s">
        <v>15</v>
      </c>
      <c r="B5" s="153">
        <v>1</v>
      </c>
      <c r="C5" s="98" t="s">
        <v>27</v>
      </c>
      <c r="D5" s="166" t="s">
        <v>88</v>
      </c>
      <c r="E5" s="98">
        <v>11.75</v>
      </c>
      <c r="F5" s="98">
        <v>2.5</v>
      </c>
      <c r="G5" s="98">
        <v>1.25</v>
      </c>
      <c r="H5" s="98">
        <v>-0.75</v>
      </c>
      <c r="I5" s="98">
        <v>0</v>
      </c>
      <c r="J5" s="98">
        <v>1.75</v>
      </c>
      <c r="K5" s="98">
        <v>0</v>
      </c>
      <c r="L5" s="98">
        <v>2.25</v>
      </c>
      <c r="M5" s="98">
        <v>1.5</v>
      </c>
      <c r="N5" s="98">
        <v>0.75</v>
      </c>
      <c r="O5" s="98">
        <v>28</v>
      </c>
      <c r="P5" s="98">
        <v>28</v>
      </c>
      <c r="Q5" s="148">
        <v>21</v>
      </c>
      <c r="R5" s="98" t="s">
        <v>73</v>
      </c>
    </row>
    <row r="6" spans="1:18" ht="15.6" hidden="1" customHeight="1" x14ac:dyDescent="0.3">
      <c r="A6" s="98" t="s">
        <v>15</v>
      </c>
      <c r="B6" s="153">
        <v>1</v>
      </c>
      <c r="C6" s="98" t="s">
        <v>20</v>
      </c>
      <c r="D6" s="166" t="s">
        <v>88</v>
      </c>
      <c r="E6" s="98">
        <v>19.25</v>
      </c>
      <c r="F6" s="98">
        <v>2.75</v>
      </c>
      <c r="G6" s="98">
        <v>1.25</v>
      </c>
      <c r="H6" s="98">
        <v>2</v>
      </c>
      <c r="I6" s="98">
        <v>5</v>
      </c>
      <c r="J6" s="98">
        <v>5.5</v>
      </c>
      <c r="K6" s="98">
        <v>0</v>
      </c>
      <c r="L6" s="98">
        <v>3.25</v>
      </c>
      <c r="M6" s="98">
        <v>1.25</v>
      </c>
      <c r="N6" s="98">
        <v>0.25</v>
      </c>
      <c r="O6" s="98">
        <v>48</v>
      </c>
      <c r="P6" s="98">
        <v>29</v>
      </c>
      <c r="Q6" s="148">
        <v>40.75</v>
      </c>
      <c r="R6" s="98" t="s">
        <v>73</v>
      </c>
    </row>
    <row r="7" spans="1:18" ht="15.6" hidden="1" customHeight="1" x14ac:dyDescent="0.3">
      <c r="A7" s="98" t="s">
        <v>15</v>
      </c>
      <c r="B7" s="153">
        <v>1</v>
      </c>
      <c r="C7" s="98" t="s">
        <v>25</v>
      </c>
      <c r="D7" s="166" t="s">
        <v>88</v>
      </c>
      <c r="E7" s="98">
        <v>12.75</v>
      </c>
      <c r="F7" s="98">
        <v>0</v>
      </c>
      <c r="G7" s="98">
        <v>1</v>
      </c>
      <c r="H7" s="98">
        <v>1</v>
      </c>
      <c r="I7" s="98">
        <v>0.75</v>
      </c>
      <c r="J7" s="98">
        <v>3.5</v>
      </c>
      <c r="K7" s="98">
        <v>0</v>
      </c>
      <c r="L7" s="98">
        <v>0</v>
      </c>
      <c r="M7" s="98">
        <v>-0.25</v>
      </c>
      <c r="N7" s="98">
        <v>0</v>
      </c>
      <c r="O7" s="98">
        <v>23</v>
      </c>
      <c r="P7" s="98">
        <v>17</v>
      </c>
      <c r="Q7" s="148">
        <v>18.75</v>
      </c>
      <c r="R7" s="98" t="s">
        <v>73</v>
      </c>
    </row>
    <row r="8" spans="1:18" ht="15.6" hidden="1" customHeight="1" x14ac:dyDescent="0.3">
      <c r="A8" s="98" t="s">
        <v>15</v>
      </c>
      <c r="B8" s="153">
        <v>1</v>
      </c>
      <c r="C8" s="96" t="s">
        <v>22</v>
      </c>
      <c r="D8" s="166" t="s">
        <v>91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148">
        <v>0</v>
      </c>
      <c r="R8" s="98" t="s">
        <v>73</v>
      </c>
    </row>
    <row r="9" spans="1:18" ht="15.6" hidden="1" customHeight="1" x14ac:dyDescent="0.3">
      <c r="A9" s="98" t="s">
        <v>15</v>
      </c>
      <c r="B9" s="153">
        <v>1</v>
      </c>
      <c r="C9" s="96" t="s">
        <v>29</v>
      </c>
      <c r="D9" s="166" t="s">
        <v>91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148">
        <v>0</v>
      </c>
      <c r="R9" s="98" t="s">
        <v>73</v>
      </c>
    </row>
    <row r="10" spans="1:18" ht="15.6" hidden="1" customHeight="1" x14ac:dyDescent="0.3">
      <c r="A10" s="98" t="s">
        <v>15</v>
      </c>
      <c r="B10" s="153">
        <v>1</v>
      </c>
      <c r="C10" s="96" t="s">
        <v>23</v>
      </c>
      <c r="D10" s="166" t="s">
        <v>91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98">
        <v>0</v>
      </c>
      <c r="P10" s="98">
        <v>0</v>
      </c>
      <c r="Q10" s="148">
        <v>0</v>
      </c>
      <c r="R10" s="98" t="s">
        <v>73</v>
      </c>
    </row>
    <row r="11" spans="1:18" ht="15.6" customHeight="1" x14ac:dyDescent="0.3">
      <c r="A11" s="98" t="s">
        <v>15</v>
      </c>
      <c r="B11" s="153">
        <v>1</v>
      </c>
      <c r="C11" s="96" t="s">
        <v>56</v>
      </c>
      <c r="D11" s="166" t="s">
        <v>91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148">
        <v>0</v>
      </c>
      <c r="R11" s="98" t="s">
        <v>73</v>
      </c>
    </row>
    <row r="12" spans="1:18" ht="15.6" hidden="1" customHeight="1" x14ac:dyDescent="0.3">
      <c r="A12" s="102" t="s">
        <v>15</v>
      </c>
      <c r="B12" s="154">
        <v>2</v>
      </c>
      <c r="C12" s="102" t="s">
        <v>26</v>
      </c>
      <c r="D12" s="167" t="s">
        <v>88</v>
      </c>
      <c r="E12" s="102">
        <v>8.75</v>
      </c>
      <c r="F12" s="102">
        <v>0.75</v>
      </c>
      <c r="G12" s="102">
        <v>-0.5</v>
      </c>
      <c r="H12" s="102">
        <v>0</v>
      </c>
      <c r="I12" s="102">
        <v>1.25</v>
      </c>
      <c r="J12" s="102">
        <v>1.75</v>
      </c>
      <c r="K12" s="102">
        <v>-0.75</v>
      </c>
      <c r="L12" s="102">
        <v>0.75</v>
      </c>
      <c r="M12" s="102">
        <v>-0.5</v>
      </c>
      <c r="N12" s="102">
        <v>0.75</v>
      </c>
      <c r="O12" s="102">
        <v>28</v>
      </c>
      <c r="P12" s="102">
        <v>59</v>
      </c>
      <c r="Q12" s="102">
        <v>13.25</v>
      </c>
      <c r="R12" s="102" t="s">
        <v>40</v>
      </c>
    </row>
    <row r="13" spans="1:18" ht="15.6" hidden="1" customHeight="1" x14ac:dyDescent="0.3">
      <c r="A13" s="102" t="s">
        <v>15</v>
      </c>
      <c r="B13" s="155">
        <v>2</v>
      </c>
      <c r="C13" s="102" t="s">
        <v>21</v>
      </c>
      <c r="D13" s="167" t="s">
        <v>88</v>
      </c>
      <c r="E13" s="102">
        <v>28.75</v>
      </c>
      <c r="F13" s="102">
        <v>1.5</v>
      </c>
      <c r="G13" s="102">
        <v>2.75</v>
      </c>
      <c r="H13" s="102">
        <v>2.5</v>
      </c>
      <c r="I13" s="102">
        <v>2.75</v>
      </c>
      <c r="J13" s="102">
        <v>3.25</v>
      </c>
      <c r="K13" s="102">
        <v>3</v>
      </c>
      <c r="L13" s="102">
        <v>-0.5</v>
      </c>
      <c r="M13" s="102">
        <v>0.5</v>
      </c>
      <c r="N13" s="102">
        <v>-1.25</v>
      </c>
      <c r="O13" s="102">
        <v>51</v>
      </c>
      <c r="P13" s="102">
        <v>31</v>
      </c>
      <c r="Q13" s="102">
        <v>43.25</v>
      </c>
      <c r="R13" s="102" t="s">
        <v>40</v>
      </c>
    </row>
    <row r="14" spans="1:18" ht="15.6" customHeight="1" x14ac:dyDescent="0.3">
      <c r="A14" s="102" t="s">
        <v>15</v>
      </c>
      <c r="B14" s="155">
        <v>2</v>
      </c>
      <c r="C14" s="102" t="s">
        <v>24</v>
      </c>
      <c r="D14" s="167" t="s">
        <v>88</v>
      </c>
      <c r="E14" s="102">
        <v>10.25</v>
      </c>
      <c r="F14" s="102">
        <v>-0.25</v>
      </c>
      <c r="G14" s="102">
        <v>-0.5</v>
      </c>
      <c r="H14" s="102">
        <v>0</v>
      </c>
      <c r="I14" s="102">
        <v>1.5</v>
      </c>
      <c r="J14" s="102">
        <v>4.25</v>
      </c>
      <c r="K14" s="102">
        <v>1</v>
      </c>
      <c r="L14" s="102">
        <v>1.5</v>
      </c>
      <c r="M14" s="102">
        <v>1</v>
      </c>
      <c r="N14" s="102">
        <v>0.5</v>
      </c>
      <c r="O14" s="102">
        <v>24</v>
      </c>
      <c r="P14" s="102">
        <v>19</v>
      </c>
      <c r="Q14" s="102">
        <v>19.25</v>
      </c>
      <c r="R14" s="102" t="s">
        <v>40</v>
      </c>
    </row>
    <row r="15" spans="1:18" ht="15.6" hidden="1" customHeight="1" x14ac:dyDescent="0.3">
      <c r="A15" s="102" t="s">
        <v>15</v>
      </c>
      <c r="B15" s="154">
        <v>2</v>
      </c>
      <c r="C15" s="102" t="s">
        <v>22</v>
      </c>
      <c r="D15" s="167" t="s">
        <v>88</v>
      </c>
      <c r="E15" s="102">
        <v>22.75</v>
      </c>
      <c r="F15" s="102">
        <v>3</v>
      </c>
      <c r="G15" s="102">
        <v>3</v>
      </c>
      <c r="H15" s="102">
        <v>2.5</v>
      </c>
      <c r="I15" s="102">
        <v>2.75</v>
      </c>
      <c r="J15" s="102">
        <v>-2.25</v>
      </c>
      <c r="K15" s="102">
        <v>0</v>
      </c>
      <c r="L15" s="102">
        <v>0</v>
      </c>
      <c r="M15" s="102">
        <v>0</v>
      </c>
      <c r="N15" s="102">
        <v>0.25</v>
      </c>
      <c r="O15" s="102">
        <v>41</v>
      </c>
      <c r="P15" s="102">
        <v>29</v>
      </c>
      <c r="Q15" s="102">
        <v>33.75</v>
      </c>
      <c r="R15" s="102" t="s">
        <v>40</v>
      </c>
    </row>
    <row r="16" spans="1:18" ht="15.6" hidden="1" customHeight="1" x14ac:dyDescent="0.3">
      <c r="A16" s="102" t="s">
        <v>15</v>
      </c>
      <c r="B16" s="154">
        <v>2</v>
      </c>
      <c r="C16" s="102" t="s">
        <v>27</v>
      </c>
      <c r="D16" s="167" t="s">
        <v>88</v>
      </c>
      <c r="E16" s="102">
        <v>9.5</v>
      </c>
      <c r="F16" s="102">
        <v>0</v>
      </c>
      <c r="G16" s="102">
        <v>1.5</v>
      </c>
      <c r="H16" s="102">
        <v>0.25</v>
      </c>
      <c r="I16" s="102">
        <v>-0.25</v>
      </c>
      <c r="J16" s="102">
        <v>-0.75</v>
      </c>
      <c r="K16" s="102">
        <v>0</v>
      </c>
      <c r="L16" s="102">
        <v>0.75</v>
      </c>
      <c r="M16" s="102">
        <v>0.75</v>
      </c>
      <c r="N16" s="102">
        <v>-0.25</v>
      </c>
      <c r="O16" s="102">
        <v>21</v>
      </c>
      <c r="P16" s="102">
        <v>38</v>
      </c>
      <c r="Q16" s="102">
        <v>11.5</v>
      </c>
      <c r="R16" s="102" t="s">
        <v>40</v>
      </c>
    </row>
    <row r="17" spans="1:18" ht="15.6" hidden="1" customHeight="1" x14ac:dyDescent="0.3">
      <c r="A17" s="102" t="s">
        <v>15</v>
      </c>
      <c r="B17" s="155">
        <v>2</v>
      </c>
      <c r="C17" s="102" t="s">
        <v>20</v>
      </c>
      <c r="D17" s="167" t="s">
        <v>88</v>
      </c>
      <c r="E17" s="102">
        <v>29.25</v>
      </c>
      <c r="F17" s="102">
        <v>0.5</v>
      </c>
      <c r="G17" s="102">
        <v>2.5</v>
      </c>
      <c r="H17" s="102">
        <v>3</v>
      </c>
      <c r="I17" s="102">
        <v>4</v>
      </c>
      <c r="J17" s="102">
        <v>3</v>
      </c>
      <c r="K17" s="102">
        <v>0</v>
      </c>
      <c r="L17" s="102">
        <v>3.25</v>
      </c>
      <c r="M17" s="102">
        <v>1.25</v>
      </c>
      <c r="N17" s="102">
        <v>1</v>
      </c>
      <c r="O17" s="102">
        <v>55</v>
      </c>
      <c r="P17" s="102">
        <v>29</v>
      </c>
      <c r="Q17" s="102">
        <v>47.25</v>
      </c>
      <c r="R17" s="102" t="s">
        <v>40</v>
      </c>
    </row>
    <row r="18" spans="1:18" ht="15.6" hidden="1" customHeight="1" x14ac:dyDescent="0.3">
      <c r="A18" s="102" t="s">
        <v>15</v>
      </c>
      <c r="B18" s="155">
        <v>2</v>
      </c>
      <c r="C18" s="102" t="s">
        <v>25</v>
      </c>
      <c r="D18" s="167" t="s">
        <v>88</v>
      </c>
      <c r="E18" s="102">
        <v>8</v>
      </c>
      <c r="F18" s="102">
        <v>0</v>
      </c>
      <c r="G18" s="102">
        <v>1.75</v>
      </c>
      <c r="H18" s="102">
        <v>-0.25</v>
      </c>
      <c r="I18" s="102">
        <v>1.75</v>
      </c>
      <c r="J18" s="102">
        <v>4.5</v>
      </c>
      <c r="K18" s="102">
        <v>0</v>
      </c>
      <c r="L18" s="102">
        <v>-0.75</v>
      </c>
      <c r="M18" s="102">
        <v>0.5</v>
      </c>
      <c r="N18" s="102">
        <v>1</v>
      </c>
      <c r="O18" s="102">
        <v>23</v>
      </c>
      <c r="P18" s="102">
        <v>13</v>
      </c>
      <c r="Q18" s="102">
        <v>17.25</v>
      </c>
      <c r="R18" s="102" t="s">
        <v>40</v>
      </c>
    </row>
    <row r="19" spans="1:18" ht="15.6" hidden="1" customHeight="1" x14ac:dyDescent="0.3">
      <c r="A19" s="102" t="s">
        <v>15</v>
      </c>
      <c r="B19" s="154">
        <v>2</v>
      </c>
      <c r="C19" s="102" t="s">
        <v>23</v>
      </c>
      <c r="D19" s="167" t="s">
        <v>88</v>
      </c>
      <c r="E19" s="102">
        <v>19.5</v>
      </c>
      <c r="F19" s="102">
        <v>1.25</v>
      </c>
      <c r="G19" s="102">
        <v>2.5</v>
      </c>
      <c r="H19" s="102">
        <v>0</v>
      </c>
      <c r="I19" s="102">
        <v>1.5</v>
      </c>
      <c r="J19" s="102">
        <v>-0.5</v>
      </c>
      <c r="K19" s="102">
        <v>0</v>
      </c>
      <c r="L19" s="102">
        <v>-0.5</v>
      </c>
      <c r="M19" s="102">
        <v>-0.5</v>
      </c>
      <c r="N19" s="102">
        <v>-0.75</v>
      </c>
      <c r="O19" s="102">
        <v>32</v>
      </c>
      <c r="P19" s="102">
        <v>28</v>
      </c>
      <c r="Q19" s="102">
        <v>19.25</v>
      </c>
      <c r="R19" s="102" t="s">
        <v>40</v>
      </c>
    </row>
    <row r="20" spans="1:18" ht="15.6" hidden="1" customHeight="1" x14ac:dyDescent="0.3">
      <c r="A20" s="102" t="s">
        <v>15</v>
      </c>
      <c r="B20" s="184">
        <v>2</v>
      </c>
      <c r="C20" s="33" t="s">
        <v>28</v>
      </c>
      <c r="D20" s="185" t="s">
        <v>91</v>
      </c>
      <c r="E20" s="34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 t="s">
        <v>40</v>
      </c>
    </row>
    <row r="21" spans="1:18" ht="15.6" hidden="1" customHeight="1" x14ac:dyDescent="0.3">
      <c r="A21" s="102" t="s">
        <v>15</v>
      </c>
      <c r="B21" s="154">
        <v>2</v>
      </c>
      <c r="C21" s="33" t="s">
        <v>29</v>
      </c>
      <c r="D21" s="167" t="s">
        <v>91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 t="s">
        <v>40</v>
      </c>
    </row>
    <row r="22" spans="1:18" ht="15.6" customHeight="1" x14ac:dyDescent="0.3">
      <c r="A22" s="102" t="s">
        <v>15</v>
      </c>
      <c r="B22" s="154">
        <v>2</v>
      </c>
      <c r="C22" s="33" t="s">
        <v>56</v>
      </c>
      <c r="D22" s="167" t="s">
        <v>91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 t="s">
        <v>40</v>
      </c>
    </row>
    <row r="23" spans="1:18" ht="15.6" hidden="1" customHeight="1" x14ac:dyDescent="0.3">
      <c r="A23" s="103" t="s">
        <v>15</v>
      </c>
      <c r="B23" s="156">
        <v>3</v>
      </c>
      <c r="C23" s="103" t="s">
        <v>28</v>
      </c>
      <c r="D23" s="167" t="s">
        <v>88</v>
      </c>
      <c r="E23" s="103">
        <v>23.5</v>
      </c>
      <c r="F23" s="103">
        <v>4</v>
      </c>
      <c r="G23" s="103">
        <v>4</v>
      </c>
      <c r="H23" s="103">
        <v>1.5</v>
      </c>
      <c r="I23" s="103">
        <v>2</v>
      </c>
      <c r="J23" s="103">
        <v>2.25</v>
      </c>
      <c r="K23" s="103">
        <v>0</v>
      </c>
      <c r="L23" s="103">
        <v>1</v>
      </c>
      <c r="M23" s="103">
        <v>0</v>
      </c>
      <c r="N23" s="103">
        <v>0</v>
      </c>
      <c r="O23" s="103">
        <v>42</v>
      </c>
      <c r="P23" s="103">
        <v>14</v>
      </c>
      <c r="Q23" s="103">
        <v>38.5</v>
      </c>
      <c r="R23" s="103" t="s">
        <v>37</v>
      </c>
    </row>
    <row r="24" spans="1:18" ht="15.6" hidden="1" customHeight="1" x14ac:dyDescent="0.3">
      <c r="A24" s="103" t="s">
        <v>15</v>
      </c>
      <c r="B24" s="156">
        <v>3</v>
      </c>
      <c r="C24" s="103" t="s">
        <v>26</v>
      </c>
      <c r="D24" s="167" t="s">
        <v>88</v>
      </c>
      <c r="E24" s="103">
        <v>14.25</v>
      </c>
      <c r="F24" s="103">
        <v>2</v>
      </c>
      <c r="G24" s="103">
        <v>1</v>
      </c>
      <c r="H24" s="103">
        <v>0.75</v>
      </c>
      <c r="I24" s="103">
        <v>0</v>
      </c>
      <c r="J24" s="103">
        <v>2.75</v>
      </c>
      <c r="K24" s="103">
        <v>0</v>
      </c>
      <c r="L24" s="103">
        <v>0</v>
      </c>
      <c r="M24" s="103">
        <v>0</v>
      </c>
      <c r="N24" s="103">
        <v>0.25</v>
      </c>
      <c r="O24" s="103">
        <v>33</v>
      </c>
      <c r="P24" s="103">
        <v>48</v>
      </c>
      <c r="Q24" s="103">
        <v>21</v>
      </c>
      <c r="R24" s="103" t="s">
        <v>37</v>
      </c>
    </row>
    <row r="25" spans="1:18" ht="15.6" hidden="1" customHeight="1" x14ac:dyDescent="0.3">
      <c r="A25" s="103" t="s">
        <v>15</v>
      </c>
      <c r="B25" s="156">
        <v>3</v>
      </c>
      <c r="C25" s="103" t="s">
        <v>21</v>
      </c>
      <c r="D25" s="167" t="s">
        <v>88</v>
      </c>
      <c r="E25" s="103">
        <v>20</v>
      </c>
      <c r="F25" s="103">
        <v>1.25</v>
      </c>
      <c r="G25" s="103">
        <v>1</v>
      </c>
      <c r="H25" s="103">
        <v>0</v>
      </c>
      <c r="I25" s="103">
        <v>1</v>
      </c>
      <c r="J25" s="103">
        <v>2</v>
      </c>
      <c r="K25" s="103">
        <v>0</v>
      </c>
      <c r="L25" s="103">
        <v>1</v>
      </c>
      <c r="M25" s="103">
        <v>1</v>
      </c>
      <c r="N25" s="103">
        <v>1.25</v>
      </c>
      <c r="O25" s="103">
        <v>46</v>
      </c>
      <c r="P25" s="103">
        <v>46</v>
      </c>
      <c r="Q25" s="103">
        <v>34.5</v>
      </c>
      <c r="R25" s="103" t="s">
        <v>37</v>
      </c>
    </row>
    <row r="26" spans="1:18" ht="15.6" customHeight="1" x14ac:dyDescent="0.3">
      <c r="A26" s="103" t="s">
        <v>15</v>
      </c>
      <c r="B26" s="156">
        <v>3</v>
      </c>
      <c r="C26" s="103" t="s">
        <v>24</v>
      </c>
      <c r="D26" s="167" t="s">
        <v>88</v>
      </c>
      <c r="E26" s="103">
        <v>7.5</v>
      </c>
      <c r="F26" s="103">
        <v>2</v>
      </c>
      <c r="G26" s="103">
        <v>2</v>
      </c>
      <c r="H26" s="103">
        <v>0</v>
      </c>
      <c r="I26" s="103">
        <v>0</v>
      </c>
      <c r="J26" s="103">
        <v>4</v>
      </c>
      <c r="K26" s="103">
        <v>0</v>
      </c>
      <c r="L26" s="103">
        <v>-0.5</v>
      </c>
      <c r="M26" s="103">
        <v>0</v>
      </c>
      <c r="N26" s="103">
        <v>0</v>
      </c>
      <c r="O26" s="103">
        <v>22</v>
      </c>
      <c r="P26" s="103">
        <v>28</v>
      </c>
      <c r="Q26" s="103">
        <v>15</v>
      </c>
      <c r="R26" s="103" t="s">
        <v>37</v>
      </c>
    </row>
    <row r="27" spans="1:18" ht="15.6" hidden="1" customHeight="1" x14ac:dyDescent="0.3">
      <c r="A27" s="103" t="s">
        <v>15</v>
      </c>
      <c r="B27" s="156">
        <v>3</v>
      </c>
      <c r="C27" s="103" t="s">
        <v>22</v>
      </c>
      <c r="D27" s="167" t="s">
        <v>88</v>
      </c>
      <c r="E27" s="103">
        <v>17</v>
      </c>
      <c r="F27" s="103">
        <v>2</v>
      </c>
      <c r="G27" s="103">
        <v>2</v>
      </c>
      <c r="H27" s="103">
        <v>2</v>
      </c>
      <c r="I27" s="103">
        <v>2.5</v>
      </c>
      <c r="J27" s="103">
        <v>2.75</v>
      </c>
      <c r="K27" s="103">
        <v>0</v>
      </c>
      <c r="L27" s="103">
        <v>1</v>
      </c>
      <c r="M27" s="103">
        <v>1</v>
      </c>
      <c r="N27" s="103">
        <v>1.5</v>
      </c>
      <c r="O27" s="103">
        <v>40</v>
      </c>
      <c r="P27" s="103">
        <v>33</v>
      </c>
      <c r="Q27" s="103">
        <v>31.75</v>
      </c>
      <c r="R27" s="103" t="s">
        <v>37</v>
      </c>
    </row>
    <row r="28" spans="1:18" ht="15.6" hidden="1" customHeight="1" x14ac:dyDescent="0.3">
      <c r="A28" s="103" t="s">
        <v>15</v>
      </c>
      <c r="B28" s="156">
        <v>3</v>
      </c>
      <c r="C28" s="103" t="s">
        <v>27</v>
      </c>
      <c r="D28" s="167" t="s">
        <v>88</v>
      </c>
      <c r="E28" s="103">
        <v>10.25</v>
      </c>
      <c r="F28" s="103">
        <v>3</v>
      </c>
      <c r="G28" s="103">
        <v>2</v>
      </c>
      <c r="H28" s="103">
        <v>2</v>
      </c>
      <c r="I28" s="103">
        <v>0</v>
      </c>
      <c r="J28" s="103">
        <v>0.75</v>
      </c>
      <c r="K28" s="103">
        <v>0</v>
      </c>
      <c r="L28" s="103">
        <v>1</v>
      </c>
      <c r="M28" s="103">
        <v>1</v>
      </c>
      <c r="N28" s="103">
        <v>1.25</v>
      </c>
      <c r="O28" s="103">
        <v>27</v>
      </c>
      <c r="P28" s="103">
        <v>23</v>
      </c>
      <c r="Q28" s="103">
        <v>21.25</v>
      </c>
      <c r="R28" s="103" t="s">
        <v>37</v>
      </c>
    </row>
    <row r="29" spans="1:18" ht="15.6" hidden="1" customHeight="1" x14ac:dyDescent="0.3">
      <c r="A29" s="103" t="s">
        <v>15</v>
      </c>
      <c r="B29" s="156">
        <v>3</v>
      </c>
      <c r="C29" s="103" t="s">
        <v>20</v>
      </c>
      <c r="D29" s="167" t="s">
        <v>88</v>
      </c>
      <c r="E29" s="103">
        <v>26</v>
      </c>
      <c r="F29" s="103">
        <v>2</v>
      </c>
      <c r="G29" s="103">
        <v>2.5</v>
      </c>
      <c r="H29" s="103">
        <v>0</v>
      </c>
      <c r="I29" s="103">
        <v>0</v>
      </c>
      <c r="J29" s="103">
        <v>6</v>
      </c>
      <c r="K29" s="103">
        <v>0</v>
      </c>
      <c r="L29" s="103">
        <v>1</v>
      </c>
      <c r="M29" s="103">
        <v>1</v>
      </c>
      <c r="N29" s="103">
        <v>2</v>
      </c>
      <c r="O29" s="103">
        <v>52</v>
      </c>
      <c r="P29" s="103">
        <v>38</v>
      </c>
      <c r="Q29" s="103">
        <v>42.5</v>
      </c>
      <c r="R29" s="103" t="s">
        <v>37</v>
      </c>
    </row>
    <row r="30" spans="1:18" ht="15.6" hidden="1" customHeight="1" x14ac:dyDescent="0.3">
      <c r="A30" s="103" t="s">
        <v>15</v>
      </c>
      <c r="B30" s="156">
        <v>3</v>
      </c>
      <c r="C30" s="103" t="s">
        <v>25</v>
      </c>
      <c r="D30" s="167" t="s">
        <v>88</v>
      </c>
      <c r="E30" s="103">
        <v>6.25</v>
      </c>
      <c r="F30" s="103">
        <v>2</v>
      </c>
      <c r="G30" s="103">
        <v>1.25</v>
      </c>
      <c r="H30" s="103">
        <v>0</v>
      </c>
      <c r="I30" s="103">
        <v>0</v>
      </c>
      <c r="J30" s="103">
        <v>5.25</v>
      </c>
      <c r="K30" s="103">
        <v>0</v>
      </c>
      <c r="L30" s="103">
        <v>1</v>
      </c>
      <c r="M30" s="103">
        <v>0</v>
      </c>
      <c r="N30" s="103">
        <v>0</v>
      </c>
      <c r="O30" s="103">
        <v>24</v>
      </c>
      <c r="P30" s="103">
        <v>31</v>
      </c>
      <c r="Q30" s="103">
        <v>16.25</v>
      </c>
      <c r="R30" s="103" t="s">
        <v>37</v>
      </c>
    </row>
    <row r="31" spans="1:18" hidden="1" x14ac:dyDescent="0.3">
      <c r="A31" s="103" t="s">
        <v>15</v>
      </c>
      <c r="B31" s="156">
        <v>3</v>
      </c>
      <c r="C31" s="103" t="s">
        <v>23</v>
      </c>
      <c r="D31" s="167" t="s">
        <v>88</v>
      </c>
      <c r="E31" s="103">
        <v>14.25</v>
      </c>
      <c r="F31" s="103">
        <v>2</v>
      </c>
      <c r="G31" s="103">
        <v>2</v>
      </c>
      <c r="H31" s="103">
        <v>0</v>
      </c>
      <c r="I31" s="103">
        <v>0</v>
      </c>
      <c r="J31" s="103">
        <v>0.25</v>
      </c>
      <c r="K31" s="103">
        <v>0</v>
      </c>
      <c r="L31" s="103">
        <v>1</v>
      </c>
      <c r="M31" s="103">
        <v>0.25</v>
      </c>
      <c r="N31" s="103">
        <v>0</v>
      </c>
      <c r="O31" s="103">
        <v>28</v>
      </c>
      <c r="P31" s="103">
        <v>33</v>
      </c>
      <c r="Q31" s="103">
        <v>19.25</v>
      </c>
      <c r="R31" s="103" t="s">
        <v>37</v>
      </c>
    </row>
    <row r="32" spans="1:18" hidden="1" x14ac:dyDescent="0.3">
      <c r="A32" s="103" t="s">
        <v>15</v>
      </c>
      <c r="B32" s="156">
        <v>3</v>
      </c>
      <c r="C32" s="186" t="s">
        <v>29</v>
      </c>
      <c r="D32" s="167" t="s">
        <v>91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 t="s">
        <v>37</v>
      </c>
    </row>
    <row r="33" spans="1:18" hidden="1" x14ac:dyDescent="0.3">
      <c r="A33" s="101" t="s">
        <v>15</v>
      </c>
      <c r="B33" s="157">
        <v>4</v>
      </c>
      <c r="C33" s="101" t="s">
        <v>28</v>
      </c>
      <c r="D33" s="167" t="s">
        <v>88</v>
      </c>
      <c r="E33" s="101">
        <v>23</v>
      </c>
      <c r="F33" s="101">
        <v>3</v>
      </c>
      <c r="G33" s="101">
        <v>1.75</v>
      </c>
      <c r="H33" s="101">
        <v>3</v>
      </c>
      <c r="I33" s="101">
        <v>4</v>
      </c>
      <c r="J33" s="101">
        <v>6.5</v>
      </c>
      <c r="K33" s="101">
        <v>1</v>
      </c>
      <c r="L33" s="101">
        <v>2.75</v>
      </c>
      <c r="M33" s="101">
        <v>1</v>
      </c>
      <c r="N33" s="101">
        <v>-0.75</v>
      </c>
      <c r="O33" s="101">
        <v>49</v>
      </c>
      <c r="P33" s="101">
        <v>15</v>
      </c>
      <c r="Q33" s="101">
        <v>45.25</v>
      </c>
      <c r="R33" s="101" t="s">
        <v>38</v>
      </c>
    </row>
    <row r="34" spans="1:18" hidden="1" x14ac:dyDescent="0.3">
      <c r="A34" s="101" t="s">
        <v>15</v>
      </c>
      <c r="B34" s="157">
        <v>4</v>
      </c>
      <c r="C34" s="101" t="s">
        <v>26</v>
      </c>
      <c r="D34" s="167" t="s">
        <v>88</v>
      </c>
      <c r="E34" s="101">
        <v>8</v>
      </c>
      <c r="F34" s="101">
        <v>0.25</v>
      </c>
      <c r="G34" s="101">
        <v>0.75</v>
      </c>
      <c r="H34" s="101">
        <v>-0.25</v>
      </c>
      <c r="I34" s="101">
        <v>1.25</v>
      </c>
      <c r="J34" s="101">
        <v>2</v>
      </c>
      <c r="K34" s="101">
        <v>1.5</v>
      </c>
      <c r="L34" s="101">
        <v>2.25</v>
      </c>
      <c r="M34" s="101">
        <v>1.75</v>
      </c>
      <c r="N34" s="101">
        <v>-0.75</v>
      </c>
      <c r="O34" s="101">
        <v>29</v>
      </c>
      <c r="P34" s="101">
        <v>49</v>
      </c>
      <c r="Q34" s="101">
        <v>16.75</v>
      </c>
      <c r="R34" s="101" t="s">
        <v>38</v>
      </c>
    </row>
    <row r="35" spans="1:18" hidden="1" x14ac:dyDescent="0.3">
      <c r="A35" s="101" t="s">
        <v>15</v>
      </c>
      <c r="B35" s="157">
        <v>4</v>
      </c>
      <c r="C35" s="101" t="s">
        <v>21</v>
      </c>
      <c r="D35" s="167" t="s">
        <v>88</v>
      </c>
      <c r="E35" s="101">
        <v>21.5</v>
      </c>
      <c r="F35" s="101">
        <v>2.5</v>
      </c>
      <c r="G35" s="101">
        <v>3.75</v>
      </c>
      <c r="H35" s="101">
        <v>2.5</v>
      </c>
      <c r="I35" s="101">
        <v>1.25</v>
      </c>
      <c r="J35" s="101">
        <v>2.25</v>
      </c>
      <c r="K35" s="101">
        <v>1.5</v>
      </c>
      <c r="L35" s="101">
        <v>2.5</v>
      </c>
      <c r="M35" s="101">
        <v>2.25</v>
      </c>
      <c r="N35" s="101">
        <v>1.25</v>
      </c>
      <c r="O35" s="101">
        <v>50</v>
      </c>
      <c r="P35" s="101">
        <v>35</v>
      </c>
      <c r="Q35" s="101">
        <v>41.25</v>
      </c>
      <c r="R35" s="101" t="s">
        <v>38</v>
      </c>
    </row>
    <row r="36" spans="1:18" x14ac:dyDescent="0.3">
      <c r="A36" s="101" t="s">
        <v>15</v>
      </c>
      <c r="B36" s="157">
        <v>4</v>
      </c>
      <c r="C36" s="101" t="s">
        <v>24</v>
      </c>
      <c r="D36" s="167" t="s">
        <v>88</v>
      </c>
      <c r="E36" s="101">
        <v>2.75</v>
      </c>
      <c r="F36" s="101">
        <v>2.75</v>
      </c>
      <c r="G36" s="101">
        <v>0.25</v>
      </c>
      <c r="H36" s="101">
        <v>0.75</v>
      </c>
      <c r="I36" s="101">
        <v>1.5</v>
      </c>
      <c r="J36" s="101">
        <v>8.5</v>
      </c>
      <c r="K36" s="101">
        <v>1</v>
      </c>
      <c r="L36" s="101">
        <v>2.25</v>
      </c>
      <c r="M36" s="101">
        <v>-0.25</v>
      </c>
      <c r="N36" s="101">
        <v>-0.25</v>
      </c>
      <c r="O36" s="101">
        <v>25</v>
      </c>
      <c r="P36" s="101">
        <v>23</v>
      </c>
      <c r="Q36" s="101">
        <v>19.25</v>
      </c>
      <c r="R36" s="101" t="s">
        <v>38</v>
      </c>
    </row>
    <row r="37" spans="1:18" hidden="1" x14ac:dyDescent="0.3">
      <c r="A37" s="101" t="s">
        <v>15</v>
      </c>
      <c r="B37" s="157">
        <v>4</v>
      </c>
      <c r="C37" s="101" t="s">
        <v>22</v>
      </c>
      <c r="D37" s="167" t="s">
        <v>88</v>
      </c>
      <c r="E37" s="101">
        <v>21</v>
      </c>
      <c r="F37" s="101">
        <v>1.25</v>
      </c>
      <c r="G37" s="101">
        <v>2.75</v>
      </c>
      <c r="H37" s="101">
        <v>-0.25</v>
      </c>
      <c r="I37" s="101">
        <v>0.75</v>
      </c>
      <c r="J37" s="101">
        <v>2.5</v>
      </c>
      <c r="K37" s="101">
        <v>-0.25</v>
      </c>
      <c r="L37" s="101">
        <v>0</v>
      </c>
      <c r="M37" s="101">
        <v>1.5</v>
      </c>
      <c r="N37" s="101">
        <v>1.25</v>
      </c>
      <c r="O37" s="101">
        <v>37</v>
      </c>
      <c r="P37" s="101">
        <v>26</v>
      </c>
      <c r="Q37" s="101">
        <v>30.5</v>
      </c>
      <c r="R37" s="101" t="s">
        <v>38</v>
      </c>
    </row>
    <row r="38" spans="1:18" hidden="1" x14ac:dyDescent="0.3">
      <c r="A38" s="101" t="s">
        <v>15</v>
      </c>
      <c r="B38" s="157">
        <v>4</v>
      </c>
      <c r="C38" s="101" t="s">
        <v>27</v>
      </c>
      <c r="D38" s="167" t="s">
        <v>88</v>
      </c>
      <c r="E38" s="101">
        <v>5.5</v>
      </c>
      <c r="F38" s="101">
        <v>1.5</v>
      </c>
      <c r="G38" s="101">
        <v>1.25</v>
      </c>
      <c r="H38" s="101">
        <v>1</v>
      </c>
      <c r="I38" s="101">
        <v>0</v>
      </c>
      <c r="J38" s="101">
        <v>0</v>
      </c>
      <c r="K38" s="101">
        <v>-0.5</v>
      </c>
      <c r="L38" s="101">
        <v>1.25</v>
      </c>
      <c r="M38" s="101">
        <v>1.25</v>
      </c>
      <c r="N38" s="101">
        <v>0.25</v>
      </c>
      <c r="O38" s="101">
        <v>20</v>
      </c>
      <c r="P38" s="101">
        <v>34</v>
      </c>
      <c r="Q38" s="101">
        <v>11.5</v>
      </c>
      <c r="R38" s="101" t="s">
        <v>38</v>
      </c>
    </row>
    <row r="39" spans="1:18" hidden="1" x14ac:dyDescent="0.3">
      <c r="A39" s="101" t="s">
        <v>15</v>
      </c>
      <c r="B39" s="157">
        <v>4</v>
      </c>
      <c r="C39" s="101" t="s">
        <v>20</v>
      </c>
      <c r="D39" s="167" t="s">
        <v>88</v>
      </c>
      <c r="E39" s="101">
        <v>19</v>
      </c>
      <c r="F39" s="101">
        <v>2.75</v>
      </c>
      <c r="G39" s="101">
        <v>1.25</v>
      </c>
      <c r="H39" s="101">
        <v>0.25</v>
      </c>
      <c r="I39" s="101">
        <v>5</v>
      </c>
      <c r="J39" s="101">
        <v>7.5</v>
      </c>
      <c r="K39" s="101">
        <v>0.75</v>
      </c>
      <c r="L39" s="101">
        <v>3.25</v>
      </c>
      <c r="M39" s="101">
        <v>2.25</v>
      </c>
      <c r="N39" s="101">
        <v>2.5</v>
      </c>
      <c r="O39" s="101">
        <v>52</v>
      </c>
      <c r="P39" s="101">
        <v>36</v>
      </c>
      <c r="Q39" s="101">
        <v>43</v>
      </c>
      <c r="R39" s="101" t="s">
        <v>38</v>
      </c>
    </row>
    <row r="40" spans="1:18" hidden="1" x14ac:dyDescent="0.3">
      <c r="A40" s="101" t="s">
        <v>15</v>
      </c>
      <c r="B40" s="157">
        <v>4</v>
      </c>
      <c r="C40" s="101" t="s">
        <v>25</v>
      </c>
      <c r="D40" s="167" t="s">
        <v>88</v>
      </c>
      <c r="E40" s="101">
        <v>7.5</v>
      </c>
      <c r="F40" s="101">
        <v>0</v>
      </c>
      <c r="G40" s="101">
        <v>1.25</v>
      </c>
      <c r="H40" s="101">
        <v>0.25</v>
      </c>
      <c r="I40" s="101">
        <v>2.75</v>
      </c>
      <c r="J40" s="101">
        <v>5</v>
      </c>
      <c r="K40" s="101">
        <v>1</v>
      </c>
      <c r="L40" s="101">
        <v>2.5</v>
      </c>
      <c r="M40" s="101">
        <v>1.5</v>
      </c>
      <c r="N40" s="101">
        <v>1</v>
      </c>
      <c r="O40" s="101">
        <v>32</v>
      </c>
      <c r="P40" s="101">
        <v>37</v>
      </c>
      <c r="Q40" s="101">
        <v>22.75</v>
      </c>
      <c r="R40" s="101" t="s">
        <v>38</v>
      </c>
    </row>
    <row r="41" spans="1:18" hidden="1" x14ac:dyDescent="0.3">
      <c r="A41" s="101" t="s">
        <v>15</v>
      </c>
      <c r="B41" s="157">
        <v>4</v>
      </c>
      <c r="C41" s="101" t="s">
        <v>29</v>
      </c>
      <c r="D41" s="167" t="s">
        <v>88</v>
      </c>
      <c r="E41" s="101">
        <v>10</v>
      </c>
      <c r="F41" s="101">
        <v>-0.25</v>
      </c>
      <c r="G41" s="101">
        <v>2</v>
      </c>
      <c r="H41" s="101">
        <v>-0.25</v>
      </c>
      <c r="I41" s="101">
        <v>0.75</v>
      </c>
      <c r="J41" s="101">
        <v>-1.25</v>
      </c>
      <c r="K41" s="101">
        <v>0</v>
      </c>
      <c r="L41" s="101">
        <v>0</v>
      </c>
      <c r="M41" s="101">
        <v>1.75</v>
      </c>
      <c r="N41" s="101">
        <v>-0.25</v>
      </c>
      <c r="O41" s="101">
        <v>19</v>
      </c>
      <c r="P41" s="101">
        <v>26</v>
      </c>
      <c r="Q41" s="101">
        <v>12.5</v>
      </c>
      <c r="R41" s="101" t="s">
        <v>38</v>
      </c>
    </row>
    <row r="42" spans="1:18" hidden="1" x14ac:dyDescent="0.3">
      <c r="A42" s="101" t="s">
        <v>15</v>
      </c>
      <c r="B42" s="157">
        <v>4</v>
      </c>
      <c r="C42" s="101" t="s">
        <v>23</v>
      </c>
      <c r="D42" s="167" t="s">
        <v>88</v>
      </c>
      <c r="E42" s="101">
        <v>11.25</v>
      </c>
      <c r="F42" s="101">
        <v>1.5</v>
      </c>
      <c r="G42" s="101">
        <v>1</v>
      </c>
      <c r="H42" s="101">
        <v>0</v>
      </c>
      <c r="I42" s="101">
        <v>0</v>
      </c>
      <c r="J42" s="101">
        <v>0.25</v>
      </c>
      <c r="K42" s="101">
        <v>0</v>
      </c>
      <c r="L42" s="101">
        <v>2.25</v>
      </c>
      <c r="M42" s="101">
        <v>1.5</v>
      </c>
      <c r="N42" s="101">
        <v>0.25</v>
      </c>
      <c r="O42" s="101">
        <v>24</v>
      </c>
      <c r="P42" s="101">
        <v>24</v>
      </c>
      <c r="Q42" s="101">
        <v>18</v>
      </c>
      <c r="R42" s="101" t="s">
        <v>38</v>
      </c>
    </row>
    <row r="43" spans="1:18" hidden="1" x14ac:dyDescent="0.3">
      <c r="A43" s="104" t="s">
        <v>15</v>
      </c>
      <c r="B43" s="158">
        <v>5</v>
      </c>
      <c r="C43" s="104" t="s">
        <v>28</v>
      </c>
      <c r="D43" s="167" t="s">
        <v>88</v>
      </c>
      <c r="E43" s="105">
        <v>25.5</v>
      </c>
      <c r="F43" s="105">
        <v>1.5</v>
      </c>
      <c r="G43" s="105">
        <v>0.75</v>
      </c>
      <c r="H43" s="105">
        <v>2.75</v>
      </c>
      <c r="I43" s="105">
        <v>3.75</v>
      </c>
      <c r="J43" s="105">
        <v>0.5</v>
      </c>
      <c r="K43" s="105">
        <v>0</v>
      </c>
      <c r="L43" s="105">
        <v>0.25</v>
      </c>
      <c r="M43" s="105">
        <v>1</v>
      </c>
      <c r="N43" s="105">
        <v>0.25</v>
      </c>
      <c r="O43" s="105">
        <v>41</v>
      </c>
      <c r="P43" s="105">
        <v>19</v>
      </c>
      <c r="Q43" s="105">
        <v>36.25</v>
      </c>
      <c r="R43" s="105" t="s">
        <v>41</v>
      </c>
    </row>
    <row r="44" spans="1:18" hidden="1" x14ac:dyDescent="0.3">
      <c r="A44" s="104" t="s">
        <v>15</v>
      </c>
      <c r="B44" s="158">
        <v>5</v>
      </c>
      <c r="C44" s="104" t="s">
        <v>26</v>
      </c>
      <c r="D44" s="167" t="s">
        <v>88</v>
      </c>
      <c r="E44" s="104">
        <v>12</v>
      </c>
      <c r="F44" s="104">
        <v>3</v>
      </c>
      <c r="G44" s="104">
        <v>0.5</v>
      </c>
      <c r="H44" s="104">
        <v>-0.5</v>
      </c>
      <c r="I44" s="104">
        <v>0</v>
      </c>
      <c r="J44" s="104">
        <v>-2.25</v>
      </c>
      <c r="K44" s="104">
        <v>0.5</v>
      </c>
      <c r="L44" s="104">
        <v>0</v>
      </c>
      <c r="M44" s="104">
        <v>-0.75</v>
      </c>
      <c r="N44" s="104">
        <v>0.5</v>
      </c>
      <c r="O44" s="104">
        <v>25</v>
      </c>
      <c r="P44" s="104">
        <v>48</v>
      </c>
      <c r="Q44" s="104">
        <v>13</v>
      </c>
      <c r="R44" s="105" t="s">
        <v>41</v>
      </c>
    </row>
    <row r="45" spans="1:18" x14ac:dyDescent="0.3">
      <c r="A45" s="104" t="s">
        <v>15</v>
      </c>
      <c r="B45" s="158">
        <v>5</v>
      </c>
      <c r="C45" s="104" t="s">
        <v>24</v>
      </c>
      <c r="D45" s="167" t="s">
        <v>88</v>
      </c>
      <c r="E45" s="104">
        <v>14.25</v>
      </c>
      <c r="F45" s="104">
        <v>1.75</v>
      </c>
      <c r="G45" s="104">
        <v>0.5</v>
      </c>
      <c r="H45" s="104">
        <v>0</v>
      </c>
      <c r="I45" s="104">
        <v>1.5</v>
      </c>
      <c r="J45" s="104">
        <v>1.5</v>
      </c>
      <c r="K45" s="104">
        <v>5</v>
      </c>
      <c r="L45" s="104">
        <v>1.5</v>
      </c>
      <c r="M45" s="104">
        <v>1</v>
      </c>
      <c r="N45" s="104">
        <v>0</v>
      </c>
      <c r="O45" s="104">
        <v>31</v>
      </c>
      <c r="P45" s="104">
        <v>16</v>
      </c>
      <c r="Q45" s="104">
        <v>27</v>
      </c>
      <c r="R45" s="105" t="s">
        <v>41</v>
      </c>
    </row>
    <row r="46" spans="1:18" hidden="1" x14ac:dyDescent="0.3">
      <c r="A46" s="104" t="s">
        <v>15</v>
      </c>
      <c r="B46" s="158">
        <v>5</v>
      </c>
      <c r="C46" s="104" t="s">
        <v>22</v>
      </c>
      <c r="D46" s="167" t="s">
        <v>88</v>
      </c>
      <c r="E46" s="104">
        <v>22.5</v>
      </c>
      <c r="F46" s="104">
        <v>0.5</v>
      </c>
      <c r="G46" s="104">
        <v>1.75</v>
      </c>
      <c r="H46" s="104">
        <v>0.5</v>
      </c>
      <c r="I46" s="104">
        <v>4</v>
      </c>
      <c r="J46" s="104">
        <v>0.25</v>
      </c>
      <c r="K46" s="104">
        <v>0</v>
      </c>
      <c r="L46" s="104">
        <v>-0.75</v>
      </c>
      <c r="M46" s="104">
        <v>-0.5</v>
      </c>
      <c r="N46" s="104">
        <v>-0.25</v>
      </c>
      <c r="O46" s="104">
        <v>35</v>
      </c>
      <c r="P46" s="104">
        <v>28</v>
      </c>
      <c r="Q46" s="104">
        <v>28</v>
      </c>
      <c r="R46" s="105" t="s">
        <v>41</v>
      </c>
    </row>
    <row r="47" spans="1:18" hidden="1" x14ac:dyDescent="0.3">
      <c r="A47" s="104" t="s">
        <v>15</v>
      </c>
      <c r="B47" s="158">
        <v>5</v>
      </c>
      <c r="C47" s="104" t="s">
        <v>27</v>
      </c>
      <c r="D47" s="167" t="s">
        <v>88</v>
      </c>
      <c r="E47" s="104">
        <v>2.75</v>
      </c>
      <c r="F47" s="104">
        <v>2.5</v>
      </c>
      <c r="G47" s="104">
        <v>1.5</v>
      </c>
      <c r="H47" s="104">
        <v>-0.25</v>
      </c>
      <c r="I47" s="104">
        <v>0</v>
      </c>
      <c r="J47" s="104">
        <v>-0.5</v>
      </c>
      <c r="K47" s="104">
        <v>1</v>
      </c>
      <c r="L47" s="104">
        <v>0</v>
      </c>
      <c r="M47" s="104">
        <v>-0.5</v>
      </c>
      <c r="N47" s="104">
        <v>-0.25</v>
      </c>
      <c r="O47" s="104">
        <v>14</v>
      </c>
      <c r="P47" s="104">
        <v>31</v>
      </c>
      <c r="Q47" s="104">
        <v>6.25</v>
      </c>
      <c r="R47" s="105" t="s">
        <v>41</v>
      </c>
    </row>
    <row r="48" spans="1:18" hidden="1" x14ac:dyDescent="0.3">
      <c r="A48" s="104" t="s">
        <v>15</v>
      </c>
      <c r="B48" s="158">
        <v>5</v>
      </c>
      <c r="C48" s="104" t="s">
        <v>20</v>
      </c>
      <c r="D48" s="167" t="s">
        <v>88</v>
      </c>
      <c r="E48" s="104">
        <v>23.75</v>
      </c>
      <c r="F48" s="104">
        <v>2.75</v>
      </c>
      <c r="G48" s="104">
        <v>0.75</v>
      </c>
      <c r="H48" s="104">
        <v>0.25</v>
      </c>
      <c r="I48" s="104">
        <v>3.75</v>
      </c>
      <c r="J48" s="104">
        <v>5</v>
      </c>
      <c r="K48" s="104">
        <v>0.5</v>
      </c>
      <c r="L48" s="104">
        <v>1</v>
      </c>
      <c r="M48" s="104">
        <v>2</v>
      </c>
      <c r="N48" s="104">
        <v>0</v>
      </c>
      <c r="O48" s="104">
        <v>48</v>
      </c>
      <c r="P48" s="104">
        <v>33</v>
      </c>
      <c r="Q48" s="104">
        <v>39.75</v>
      </c>
      <c r="R48" s="105" t="s">
        <v>41</v>
      </c>
    </row>
    <row r="49" spans="1:18" hidden="1" x14ac:dyDescent="0.3">
      <c r="A49" s="104" t="s">
        <v>15</v>
      </c>
      <c r="B49" s="158">
        <v>5</v>
      </c>
      <c r="C49" s="104" t="s">
        <v>25</v>
      </c>
      <c r="D49" s="167" t="s">
        <v>88</v>
      </c>
      <c r="E49" s="104">
        <v>11.5</v>
      </c>
      <c r="F49" s="104">
        <v>0</v>
      </c>
      <c r="G49" s="104">
        <v>1.5</v>
      </c>
      <c r="H49" s="104">
        <v>0.75</v>
      </c>
      <c r="I49" s="104">
        <v>5</v>
      </c>
      <c r="J49" s="104">
        <v>4.5</v>
      </c>
      <c r="K49" s="104">
        <v>-0.25</v>
      </c>
      <c r="L49" s="104">
        <v>-0.5</v>
      </c>
      <c r="M49" s="104">
        <v>-0.5</v>
      </c>
      <c r="N49" s="104">
        <v>0</v>
      </c>
      <c r="O49" s="104">
        <v>28</v>
      </c>
      <c r="P49" s="104">
        <v>24</v>
      </c>
      <c r="Q49" s="104">
        <v>22</v>
      </c>
      <c r="R49" s="105" t="s">
        <v>41</v>
      </c>
    </row>
    <row r="50" spans="1:18" hidden="1" x14ac:dyDescent="0.3">
      <c r="A50" s="104" t="s">
        <v>15</v>
      </c>
      <c r="B50" s="158">
        <v>5</v>
      </c>
      <c r="C50" s="104" t="s">
        <v>23</v>
      </c>
      <c r="D50" s="167" t="s">
        <v>88</v>
      </c>
      <c r="E50" s="104">
        <v>20</v>
      </c>
      <c r="F50" s="104">
        <v>2.5</v>
      </c>
      <c r="G50" s="104">
        <v>-0.5</v>
      </c>
      <c r="H50" s="104">
        <v>0</v>
      </c>
      <c r="I50" s="104">
        <v>0</v>
      </c>
      <c r="J50" s="104">
        <v>0.5</v>
      </c>
      <c r="K50" s="104">
        <v>0</v>
      </c>
      <c r="L50" s="104">
        <v>2.5</v>
      </c>
      <c r="M50" s="104">
        <v>-1</v>
      </c>
      <c r="N50" s="104">
        <v>0.25</v>
      </c>
      <c r="O50" s="104">
        <v>31</v>
      </c>
      <c r="P50" s="104">
        <v>27</v>
      </c>
      <c r="Q50" s="104">
        <v>24.75</v>
      </c>
      <c r="R50" s="105" t="s">
        <v>41</v>
      </c>
    </row>
    <row r="51" spans="1:18" hidden="1" x14ac:dyDescent="0.3">
      <c r="A51" s="104" t="s">
        <v>15</v>
      </c>
      <c r="B51" s="158">
        <v>5</v>
      </c>
      <c r="C51" s="104" t="s">
        <v>21</v>
      </c>
      <c r="D51" s="167" t="s">
        <v>91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5" t="s">
        <v>41</v>
      </c>
    </row>
    <row r="52" spans="1:18" hidden="1" x14ac:dyDescent="0.3">
      <c r="A52" s="104" t="s">
        <v>15</v>
      </c>
      <c r="B52" s="158">
        <v>5</v>
      </c>
      <c r="C52" s="104" t="s">
        <v>29</v>
      </c>
      <c r="D52" s="167" t="s">
        <v>91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5" t="s">
        <v>41</v>
      </c>
    </row>
    <row r="53" spans="1:18" hidden="1" x14ac:dyDescent="0.3">
      <c r="A53" s="20" t="s">
        <v>15</v>
      </c>
      <c r="B53" s="159">
        <v>6</v>
      </c>
      <c r="C53" s="20" t="s">
        <v>28</v>
      </c>
      <c r="D53" s="167" t="s">
        <v>88</v>
      </c>
      <c r="E53" s="20">
        <v>21.25</v>
      </c>
      <c r="F53" s="20">
        <v>2.75</v>
      </c>
      <c r="G53" s="20">
        <v>2</v>
      </c>
      <c r="H53" s="20">
        <v>3.75</v>
      </c>
      <c r="I53" s="20">
        <v>4</v>
      </c>
      <c r="J53" s="20">
        <v>3.75</v>
      </c>
      <c r="K53" s="20">
        <v>0</v>
      </c>
      <c r="L53" s="20">
        <v>-0.75</v>
      </c>
      <c r="M53" s="20">
        <v>-0.5</v>
      </c>
      <c r="N53" s="20">
        <v>0.5</v>
      </c>
      <c r="O53" s="20">
        <v>41</v>
      </c>
      <c r="P53" s="20">
        <v>17</v>
      </c>
      <c r="Q53" s="20">
        <v>36.75</v>
      </c>
      <c r="R53" s="20" t="s">
        <v>52</v>
      </c>
    </row>
    <row r="54" spans="1:18" hidden="1" x14ac:dyDescent="0.3">
      <c r="A54" s="20" t="s">
        <v>15</v>
      </c>
      <c r="B54" s="159">
        <v>6</v>
      </c>
      <c r="C54" s="20" t="s">
        <v>26</v>
      </c>
      <c r="D54" s="167" t="s">
        <v>88</v>
      </c>
      <c r="E54" s="20">
        <v>6</v>
      </c>
      <c r="F54" s="20">
        <v>-0.5</v>
      </c>
      <c r="G54" s="20">
        <v>1.25</v>
      </c>
      <c r="H54" s="20">
        <v>-0.25</v>
      </c>
      <c r="I54" s="20">
        <v>-1</v>
      </c>
      <c r="J54" s="20">
        <v>1</v>
      </c>
      <c r="K54" s="20">
        <v>0</v>
      </c>
      <c r="L54" s="20">
        <v>0.5</v>
      </c>
      <c r="M54" s="20">
        <v>-1.25</v>
      </c>
      <c r="N54" s="20">
        <v>-0.75</v>
      </c>
      <c r="O54" s="20">
        <v>16</v>
      </c>
      <c r="P54" s="20">
        <v>44</v>
      </c>
      <c r="Q54" s="20">
        <v>5</v>
      </c>
      <c r="R54" s="20" t="s">
        <v>52</v>
      </c>
    </row>
    <row r="55" spans="1:18" hidden="1" x14ac:dyDescent="0.3">
      <c r="A55" s="20" t="s">
        <v>15</v>
      </c>
      <c r="B55" s="159">
        <v>6</v>
      </c>
      <c r="C55" s="20" t="s">
        <v>21</v>
      </c>
      <c r="D55" s="167" t="s">
        <v>88</v>
      </c>
      <c r="E55" s="20">
        <v>25.5</v>
      </c>
      <c r="F55" s="20">
        <v>1.75</v>
      </c>
      <c r="G55" s="20">
        <v>2.5</v>
      </c>
      <c r="H55" s="20">
        <v>2.75</v>
      </c>
      <c r="I55" s="20">
        <v>2.75</v>
      </c>
      <c r="J55" s="20">
        <v>0.75</v>
      </c>
      <c r="K55" s="20">
        <v>-0.5</v>
      </c>
      <c r="L55" s="20">
        <v>0</v>
      </c>
      <c r="M55" s="20">
        <v>0</v>
      </c>
      <c r="N55" s="20">
        <v>2.5</v>
      </c>
      <c r="O55" s="20">
        <v>46</v>
      </c>
      <c r="P55" s="20">
        <v>32</v>
      </c>
      <c r="Q55" s="20">
        <v>38</v>
      </c>
      <c r="R55" s="20" t="s">
        <v>52</v>
      </c>
    </row>
    <row r="56" spans="1:18" x14ac:dyDescent="0.3">
      <c r="A56" s="20" t="s">
        <v>15</v>
      </c>
      <c r="B56" s="159">
        <v>6</v>
      </c>
      <c r="C56" s="20" t="s">
        <v>24</v>
      </c>
      <c r="D56" s="167" t="s">
        <v>88</v>
      </c>
      <c r="E56" s="20">
        <v>14.25</v>
      </c>
      <c r="F56" s="20">
        <v>1.5</v>
      </c>
      <c r="G56" s="20">
        <v>0.75</v>
      </c>
      <c r="H56" s="20">
        <v>0</v>
      </c>
      <c r="I56" s="20">
        <v>2.75</v>
      </c>
      <c r="J56" s="20">
        <v>3.25</v>
      </c>
      <c r="K56" s="20">
        <v>1</v>
      </c>
      <c r="L56" s="20">
        <v>1</v>
      </c>
      <c r="M56" s="20">
        <v>-0.5</v>
      </c>
      <c r="N56" s="20">
        <v>-0.25</v>
      </c>
      <c r="O56" s="20">
        <v>30</v>
      </c>
      <c r="P56" s="20">
        <v>25</v>
      </c>
      <c r="Q56" s="20">
        <v>23.75</v>
      </c>
      <c r="R56" s="20" t="s">
        <v>52</v>
      </c>
    </row>
    <row r="57" spans="1:18" hidden="1" x14ac:dyDescent="0.3">
      <c r="A57" s="20" t="s">
        <v>15</v>
      </c>
      <c r="B57" s="159">
        <v>6</v>
      </c>
      <c r="C57" s="20" t="s">
        <v>22</v>
      </c>
      <c r="D57" s="167" t="s">
        <v>88</v>
      </c>
      <c r="E57" s="20">
        <v>25.75</v>
      </c>
      <c r="F57" s="20">
        <v>0.5</v>
      </c>
      <c r="G57" s="20">
        <v>1.5</v>
      </c>
      <c r="H57" s="20">
        <v>3.75</v>
      </c>
      <c r="I57" s="20">
        <v>3</v>
      </c>
      <c r="J57" s="20">
        <v>4</v>
      </c>
      <c r="K57" s="20">
        <v>0</v>
      </c>
      <c r="L57" s="20">
        <v>-0.5</v>
      </c>
      <c r="M57" s="20">
        <v>0.5</v>
      </c>
      <c r="N57" s="20">
        <v>0.5</v>
      </c>
      <c r="O57" s="20">
        <v>45</v>
      </c>
      <c r="P57" s="20">
        <v>24</v>
      </c>
      <c r="Q57" s="20">
        <v>39</v>
      </c>
      <c r="R57" s="20" t="s">
        <v>52</v>
      </c>
    </row>
    <row r="58" spans="1:18" hidden="1" x14ac:dyDescent="0.3">
      <c r="A58" s="20" t="s">
        <v>15</v>
      </c>
      <c r="B58" s="159">
        <v>6</v>
      </c>
      <c r="C58" s="20" t="s">
        <v>27</v>
      </c>
      <c r="D58" s="167" t="s">
        <v>88</v>
      </c>
      <c r="E58" s="20">
        <v>11.5</v>
      </c>
      <c r="F58" s="20">
        <v>1.5</v>
      </c>
      <c r="G58" s="20">
        <v>1.25</v>
      </c>
      <c r="H58" s="20">
        <v>0</v>
      </c>
      <c r="I58" s="20">
        <v>0</v>
      </c>
      <c r="J58" s="20">
        <v>-0.75</v>
      </c>
      <c r="K58" s="20">
        <v>-0.25</v>
      </c>
      <c r="L58" s="20">
        <v>-0.25</v>
      </c>
      <c r="M58" s="20">
        <v>0.5</v>
      </c>
      <c r="N58" s="20">
        <v>0.5</v>
      </c>
      <c r="O58" s="20">
        <v>22</v>
      </c>
      <c r="P58" s="20">
        <v>32</v>
      </c>
      <c r="Q58" s="20">
        <v>14</v>
      </c>
      <c r="R58" s="20" t="s">
        <v>52</v>
      </c>
    </row>
    <row r="59" spans="1:18" hidden="1" x14ac:dyDescent="0.3">
      <c r="A59" s="20" t="s">
        <v>15</v>
      </c>
      <c r="B59" s="159">
        <v>6</v>
      </c>
      <c r="C59" s="20" t="s">
        <v>20</v>
      </c>
      <c r="D59" s="167" t="s">
        <v>88</v>
      </c>
      <c r="E59" s="20">
        <v>26</v>
      </c>
      <c r="F59" s="20">
        <v>0.25</v>
      </c>
      <c r="G59" s="20">
        <v>2.5</v>
      </c>
      <c r="H59" s="20">
        <v>2.5</v>
      </c>
      <c r="I59" s="20">
        <v>4</v>
      </c>
      <c r="J59" s="20">
        <v>8.25</v>
      </c>
      <c r="K59" s="20">
        <v>0</v>
      </c>
      <c r="L59" s="20">
        <v>1.25</v>
      </c>
      <c r="M59" s="20">
        <v>-0.5</v>
      </c>
      <c r="N59" s="20">
        <v>1.25</v>
      </c>
      <c r="O59" s="20">
        <v>53</v>
      </c>
      <c r="P59" s="20">
        <v>30</v>
      </c>
      <c r="Q59" s="20">
        <v>45.5</v>
      </c>
      <c r="R59" s="20" t="s">
        <v>52</v>
      </c>
    </row>
    <row r="60" spans="1:18" hidden="1" x14ac:dyDescent="0.3">
      <c r="A60" s="20" t="s">
        <v>15</v>
      </c>
      <c r="B60" s="159">
        <v>6</v>
      </c>
      <c r="C60" s="20" t="s">
        <v>25</v>
      </c>
      <c r="D60" s="167" t="s">
        <v>88</v>
      </c>
      <c r="E60" s="20">
        <v>16</v>
      </c>
      <c r="F60" s="20">
        <v>1</v>
      </c>
      <c r="G60" s="20">
        <v>0.75</v>
      </c>
      <c r="H60" s="20">
        <v>0</v>
      </c>
      <c r="I60" s="20">
        <v>2</v>
      </c>
      <c r="J60" s="20">
        <v>6.75</v>
      </c>
      <c r="K60" s="20">
        <v>-0.25</v>
      </c>
      <c r="L60" s="20">
        <v>0</v>
      </c>
      <c r="M60" s="20">
        <v>-1</v>
      </c>
      <c r="N60" s="20">
        <v>1</v>
      </c>
      <c r="O60" s="20">
        <v>32</v>
      </c>
      <c r="P60" s="20">
        <v>23</v>
      </c>
      <c r="Q60" s="20">
        <v>26.25</v>
      </c>
      <c r="R60" s="20" t="s">
        <v>52</v>
      </c>
    </row>
    <row r="61" spans="1:18" hidden="1" x14ac:dyDescent="0.3">
      <c r="A61" s="20" t="s">
        <v>15</v>
      </c>
      <c r="B61" s="159">
        <v>6</v>
      </c>
      <c r="C61" s="20" t="s">
        <v>29</v>
      </c>
      <c r="D61" s="167" t="s">
        <v>88</v>
      </c>
      <c r="E61" s="20">
        <v>17</v>
      </c>
      <c r="F61" s="20">
        <v>0</v>
      </c>
      <c r="G61" s="20">
        <v>0</v>
      </c>
      <c r="H61" s="20">
        <v>2</v>
      </c>
      <c r="I61" s="20">
        <v>1.75</v>
      </c>
      <c r="J61" s="20">
        <v>0</v>
      </c>
      <c r="K61" s="20">
        <v>0</v>
      </c>
      <c r="L61" s="20">
        <v>0.5</v>
      </c>
      <c r="M61" s="20">
        <v>0.75</v>
      </c>
      <c r="N61" s="20">
        <v>1.5</v>
      </c>
      <c r="O61" s="20">
        <v>27</v>
      </c>
      <c r="P61" s="20">
        <v>14</v>
      </c>
      <c r="Q61" s="20">
        <v>23.5</v>
      </c>
      <c r="R61" s="20" t="s">
        <v>52</v>
      </c>
    </row>
    <row r="62" spans="1:18" hidden="1" x14ac:dyDescent="0.3">
      <c r="A62" s="20" t="s">
        <v>15</v>
      </c>
      <c r="B62" s="159">
        <v>6</v>
      </c>
      <c r="C62" s="20" t="s">
        <v>23</v>
      </c>
      <c r="D62" s="167" t="s">
        <v>88</v>
      </c>
      <c r="E62" s="20">
        <v>15.75</v>
      </c>
      <c r="F62" s="20">
        <v>1.5</v>
      </c>
      <c r="G62" s="20">
        <v>0</v>
      </c>
      <c r="H62" s="20">
        <v>0</v>
      </c>
      <c r="I62" s="20">
        <v>0</v>
      </c>
      <c r="J62" s="20">
        <v>1.25</v>
      </c>
      <c r="K62" s="20">
        <v>-0.75</v>
      </c>
      <c r="L62" s="20">
        <v>2.25</v>
      </c>
      <c r="M62" s="20">
        <v>0.75</v>
      </c>
      <c r="N62" s="20">
        <v>-0.75</v>
      </c>
      <c r="O62" s="20">
        <v>27</v>
      </c>
      <c r="P62" s="20">
        <v>28</v>
      </c>
      <c r="Q62" s="20">
        <v>20</v>
      </c>
      <c r="R62" s="20" t="s">
        <v>52</v>
      </c>
    </row>
    <row r="63" spans="1:18" hidden="1" x14ac:dyDescent="0.3">
      <c r="A63" s="106" t="s">
        <v>15</v>
      </c>
      <c r="B63" s="160">
        <v>7</v>
      </c>
      <c r="C63" s="106" t="s">
        <v>28</v>
      </c>
      <c r="D63" s="167" t="s">
        <v>88</v>
      </c>
      <c r="E63" s="106">
        <v>31</v>
      </c>
      <c r="F63" s="106">
        <v>3</v>
      </c>
      <c r="G63" s="106">
        <v>1.75</v>
      </c>
      <c r="H63" s="106">
        <v>6.5</v>
      </c>
      <c r="I63" s="106">
        <v>1</v>
      </c>
      <c r="J63" s="106">
        <v>3</v>
      </c>
      <c r="K63" s="106">
        <v>0</v>
      </c>
      <c r="L63" s="106">
        <v>1.75</v>
      </c>
      <c r="M63" s="106">
        <v>1.75</v>
      </c>
      <c r="N63" s="106">
        <v>-0.5</v>
      </c>
      <c r="O63" s="106">
        <v>52</v>
      </c>
      <c r="P63" s="106">
        <v>11</v>
      </c>
      <c r="Q63" s="106">
        <v>49.25</v>
      </c>
      <c r="R63" s="106" t="s">
        <v>53</v>
      </c>
    </row>
    <row r="64" spans="1:18" hidden="1" x14ac:dyDescent="0.3">
      <c r="A64" s="106" t="s">
        <v>15</v>
      </c>
      <c r="B64" s="160">
        <v>7</v>
      </c>
      <c r="C64" s="106" t="s">
        <v>26</v>
      </c>
      <c r="D64" s="167" t="s">
        <v>88</v>
      </c>
      <c r="E64" s="106">
        <v>16.5</v>
      </c>
      <c r="F64" s="106">
        <v>1</v>
      </c>
      <c r="G64" s="106">
        <v>-0.25</v>
      </c>
      <c r="H64" s="106">
        <v>1.5</v>
      </c>
      <c r="I64" s="106">
        <v>2</v>
      </c>
      <c r="J64" s="106">
        <v>4.75</v>
      </c>
      <c r="K64" s="106">
        <v>1.75</v>
      </c>
      <c r="L64" s="106">
        <v>1</v>
      </c>
      <c r="M64" s="106">
        <v>0.75</v>
      </c>
      <c r="N64" s="106">
        <v>1</v>
      </c>
      <c r="O64" s="106">
        <v>36</v>
      </c>
      <c r="P64" s="106">
        <v>24</v>
      </c>
      <c r="Q64" s="106">
        <v>30</v>
      </c>
      <c r="R64" s="106" t="s">
        <v>53</v>
      </c>
    </row>
    <row r="65" spans="1:18" hidden="1" x14ac:dyDescent="0.3">
      <c r="A65" s="106" t="s">
        <v>15</v>
      </c>
      <c r="B65" s="160">
        <v>7</v>
      </c>
      <c r="C65" s="106" t="s">
        <v>21</v>
      </c>
      <c r="D65" s="167" t="s">
        <v>88</v>
      </c>
      <c r="E65" s="106">
        <v>29.25</v>
      </c>
      <c r="F65" s="106">
        <v>1.75</v>
      </c>
      <c r="G65" s="106">
        <v>0.25</v>
      </c>
      <c r="H65" s="106">
        <v>6.25</v>
      </c>
      <c r="I65" s="106">
        <v>1</v>
      </c>
      <c r="J65" s="106">
        <v>4.5</v>
      </c>
      <c r="K65" s="106">
        <v>1.25</v>
      </c>
      <c r="L65" s="106">
        <v>3.25</v>
      </c>
      <c r="M65" s="106">
        <v>0.25</v>
      </c>
      <c r="N65" s="106">
        <v>1.25</v>
      </c>
      <c r="O65" s="106">
        <v>56</v>
      </c>
      <c r="P65" s="106">
        <v>28</v>
      </c>
      <c r="Q65" s="106">
        <v>49</v>
      </c>
      <c r="R65" s="106" t="s">
        <v>53</v>
      </c>
    </row>
    <row r="66" spans="1:18" x14ac:dyDescent="0.3">
      <c r="A66" s="106" t="s">
        <v>15</v>
      </c>
      <c r="B66" s="160">
        <v>7</v>
      </c>
      <c r="C66" s="106" t="s">
        <v>24</v>
      </c>
      <c r="D66" s="167" t="s">
        <v>88</v>
      </c>
      <c r="E66" s="106">
        <v>23.25</v>
      </c>
      <c r="F66" s="106">
        <v>-0.75</v>
      </c>
      <c r="G66" s="106">
        <v>1.75</v>
      </c>
      <c r="H66" s="106">
        <v>2.5</v>
      </c>
      <c r="I66" s="106">
        <v>1</v>
      </c>
      <c r="J66" s="106">
        <v>5</v>
      </c>
      <c r="K66" s="106">
        <v>3.75</v>
      </c>
      <c r="L66" s="106">
        <v>2.75</v>
      </c>
      <c r="M66" s="106">
        <v>-0.5</v>
      </c>
      <c r="N66" s="106">
        <v>-0.5</v>
      </c>
      <c r="O66" s="106">
        <v>44</v>
      </c>
      <c r="P66" s="106">
        <v>23</v>
      </c>
      <c r="Q66" s="106">
        <v>38.25</v>
      </c>
      <c r="R66" s="106" t="s">
        <v>53</v>
      </c>
    </row>
    <row r="67" spans="1:18" hidden="1" x14ac:dyDescent="0.3">
      <c r="A67" s="106" t="s">
        <v>15</v>
      </c>
      <c r="B67" s="160">
        <v>7</v>
      </c>
      <c r="C67" s="106" t="s">
        <v>22</v>
      </c>
      <c r="D67" s="167" t="s">
        <v>88</v>
      </c>
      <c r="E67" s="106">
        <v>31</v>
      </c>
      <c r="F67" s="106">
        <v>1.5</v>
      </c>
      <c r="G67" s="106">
        <v>1.5</v>
      </c>
      <c r="H67" s="106">
        <v>6.5</v>
      </c>
      <c r="I67" s="106">
        <v>1</v>
      </c>
      <c r="J67" s="106">
        <v>6.75</v>
      </c>
      <c r="K67" s="106">
        <v>0</v>
      </c>
      <c r="L67" s="106">
        <v>2.75</v>
      </c>
      <c r="M67" s="106">
        <v>0.5</v>
      </c>
      <c r="N67" s="106">
        <v>0.5</v>
      </c>
      <c r="O67" s="106">
        <v>56</v>
      </c>
      <c r="P67" s="106">
        <v>16</v>
      </c>
      <c r="Q67" s="106">
        <v>52</v>
      </c>
      <c r="R67" s="106" t="s">
        <v>53</v>
      </c>
    </row>
    <row r="68" spans="1:18" hidden="1" x14ac:dyDescent="0.3">
      <c r="A68" s="106" t="s">
        <v>15</v>
      </c>
      <c r="B68" s="160">
        <v>7</v>
      </c>
      <c r="C68" s="106" t="s">
        <v>27</v>
      </c>
      <c r="D68" s="167" t="s">
        <v>88</v>
      </c>
      <c r="E68" s="106">
        <v>11.5</v>
      </c>
      <c r="F68" s="106">
        <v>2.75</v>
      </c>
      <c r="G68" s="106">
        <v>0.5</v>
      </c>
      <c r="H68" s="106">
        <v>1</v>
      </c>
      <c r="I68" s="106">
        <v>1</v>
      </c>
      <c r="J68" s="106">
        <v>-0.5</v>
      </c>
      <c r="K68" s="106">
        <v>0</v>
      </c>
      <c r="L68" s="106">
        <v>2.5</v>
      </c>
      <c r="M68" s="106">
        <v>1.75</v>
      </c>
      <c r="N68" s="106">
        <v>-0.75</v>
      </c>
      <c r="O68" s="106">
        <v>26</v>
      </c>
      <c r="P68" s="106">
        <v>25</v>
      </c>
      <c r="Q68" s="106">
        <v>19.25</v>
      </c>
      <c r="R68" s="106" t="s">
        <v>53</v>
      </c>
    </row>
    <row r="69" spans="1:18" hidden="1" x14ac:dyDescent="0.3">
      <c r="A69" s="106" t="s">
        <v>15</v>
      </c>
      <c r="B69" s="160">
        <v>7</v>
      </c>
      <c r="C69" s="106" t="s">
        <v>20</v>
      </c>
      <c r="D69" s="167" t="s">
        <v>88</v>
      </c>
      <c r="E69" s="106">
        <v>24.25</v>
      </c>
      <c r="F69" s="106">
        <v>2.5</v>
      </c>
      <c r="G69" s="106">
        <v>1.75</v>
      </c>
      <c r="H69" s="106">
        <v>9</v>
      </c>
      <c r="I69" s="106">
        <v>1</v>
      </c>
      <c r="J69" s="106">
        <v>11.75</v>
      </c>
      <c r="K69" s="106">
        <v>-0.25</v>
      </c>
      <c r="L69" s="106">
        <v>3.25</v>
      </c>
      <c r="M69" s="106">
        <v>2.25</v>
      </c>
      <c r="N69" s="106">
        <v>2.25</v>
      </c>
      <c r="O69" s="106">
        <v>63</v>
      </c>
      <c r="P69" s="106">
        <v>21</v>
      </c>
      <c r="Q69" s="106">
        <v>57.75</v>
      </c>
      <c r="R69" s="106" t="s">
        <v>53</v>
      </c>
    </row>
    <row r="70" spans="1:18" hidden="1" x14ac:dyDescent="0.3">
      <c r="A70" s="106" t="s">
        <v>15</v>
      </c>
      <c r="B70" s="160">
        <v>7</v>
      </c>
      <c r="C70" s="106" t="s">
        <v>29</v>
      </c>
      <c r="D70" s="167" t="s">
        <v>88</v>
      </c>
      <c r="E70" s="106">
        <v>18.75</v>
      </c>
      <c r="F70" s="106">
        <v>-0.25</v>
      </c>
      <c r="G70" s="106">
        <v>1</v>
      </c>
      <c r="H70" s="106">
        <v>1.75</v>
      </c>
      <c r="I70" s="106">
        <v>1</v>
      </c>
      <c r="J70" s="106">
        <v>2.75</v>
      </c>
      <c r="K70" s="106">
        <v>-0.25</v>
      </c>
      <c r="L70" s="106">
        <v>0</v>
      </c>
      <c r="M70" s="106">
        <v>-0.75</v>
      </c>
      <c r="N70" s="106">
        <v>-0.75</v>
      </c>
      <c r="O70" s="106">
        <v>28</v>
      </c>
      <c r="P70" s="106">
        <v>19</v>
      </c>
      <c r="Q70" s="106">
        <v>23.25</v>
      </c>
      <c r="R70" s="106" t="s">
        <v>53</v>
      </c>
    </row>
    <row r="71" spans="1:18" hidden="1" x14ac:dyDescent="0.3">
      <c r="A71" s="106" t="s">
        <v>15</v>
      </c>
      <c r="B71" s="160">
        <v>7</v>
      </c>
      <c r="C71" s="1" t="s">
        <v>23</v>
      </c>
      <c r="D71" s="167" t="s">
        <v>91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 t="s">
        <v>53</v>
      </c>
    </row>
    <row r="72" spans="1:18" hidden="1" x14ac:dyDescent="0.3">
      <c r="A72" s="106" t="s">
        <v>15</v>
      </c>
      <c r="B72" s="160">
        <v>7</v>
      </c>
      <c r="C72" s="1" t="s">
        <v>25</v>
      </c>
      <c r="D72" s="167" t="s">
        <v>91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 t="s">
        <v>53</v>
      </c>
    </row>
    <row r="73" spans="1:18" hidden="1" x14ac:dyDescent="0.3">
      <c r="A73" s="107" t="s">
        <v>15</v>
      </c>
      <c r="B73" s="161">
        <v>8</v>
      </c>
      <c r="C73" s="107" t="s">
        <v>21</v>
      </c>
      <c r="D73" s="167" t="s">
        <v>88</v>
      </c>
      <c r="E73" s="107">
        <v>12.25</v>
      </c>
      <c r="F73" s="107">
        <v>-1</v>
      </c>
      <c r="G73" s="107">
        <v>2.5</v>
      </c>
      <c r="H73" s="107">
        <v>0.25</v>
      </c>
      <c r="I73" s="107">
        <v>1.25</v>
      </c>
      <c r="J73" s="107">
        <v>0</v>
      </c>
      <c r="K73" s="107">
        <v>0</v>
      </c>
      <c r="L73" s="107">
        <v>1.25</v>
      </c>
      <c r="M73" s="107">
        <v>3.75</v>
      </c>
      <c r="N73" s="107">
        <v>2.25</v>
      </c>
      <c r="O73" s="107">
        <v>32</v>
      </c>
      <c r="P73" s="107">
        <v>36</v>
      </c>
      <c r="Q73" s="107">
        <v>23</v>
      </c>
      <c r="R73" s="107" t="s">
        <v>54</v>
      </c>
    </row>
    <row r="74" spans="1:18" x14ac:dyDescent="0.3">
      <c r="A74" s="107" t="s">
        <v>15</v>
      </c>
      <c r="B74" s="161">
        <v>8</v>
      </c>
      <c r="C74" s="107" t="s">
        <v>24</v>
      </c>
      <c r="D74" s="167" t="s">
        <v>88</v>
      </c>
      <c r="E74" s="107">
        <v>4.5</v>
      </c>
      <c r="F74" s="107">
        <v>-0.75</v>
      </c>
      <c r="G74" s="107">
        <v>-0.75</v>
      </c>
      <c r="H74" s="107">
        <v>0</v>
      </c>
      <c r="I74" s="107">
        <v>2.5</v>
      </c>
      <c r="J74" s="107">
        <v>4.25</v>
      </c>
      <c r="K74" s="107">
        <v>0.75</v>
      </c>
      <c r="L74" s="107">
        <v>0</v>
      </c>
      <c r="M74" s="107">
        <v>-0.25</v>
      </c>
      <c r="N74" s="107">
        <v>-0.5</v>
      </c>
      <c r="O74" s="107">
        <v>19</v>
      </c>
      <c r="P74" s="107">
        <v>37</v>
      </c>
      <c r="Q74" s="107">
        <v>9.75</v>
      </c>
      <c r="R74" s="107" t="s">
        <v>54</v>
      </c>
    </row>
    <row r="75" spans="1:18" hidden="1" x14ac:dyDescent="0.3">
      <c r="A75" s="107" t="s">
        <v>15</v>
      </c>
      <c r="B75" s="161">
        <v>8</v>
      </c>
      <c r="C75" s="107" t="s">
        <v>28</v>
      </c>
      <c r="D75" s="167" t="s">
        <v>88</v>
      </c>
      <c r="E75" s="107">
        <v>24</v>
      </c>
      <c r="F75" s="107">
        <v>0.25</v>
      </c>
      <c r="G75" s="107">
        <v>1.75</v>
      </c>
      <c r="H75" s="107">
        <v>1.5</v>
      </c>
      <c r="I75" s="107">
        <v>0</v>
      </c>
      <c r="J75" s="107">
        <v>5</v>
      </c>
      <c r="K75" s="107">
        <v>0</v>
      </c>
      <c r="L75" s="107">
        <v>-0.25</v>
      </c>
      <c r="M75" s="107">
        <v>2</v>
      </c>
      <c r="N75" s="107">
        <v>0</v>
      </c>
      <c r="O75" s="107">
        <v>38</v>
      </c>
      <c r="P75" s="107">
        <v>15</v>
      </c>
      <c r="Q75" s="107">
        <v>34.25</v>
      </c>
      <c r="R75" s="107" t="s">
        <v>54</v>
      </c>
    </row>
    <row r="76" spans="1:18" hidden="1" x14ac:dyDescent="0.3">
      <c r="A76" s="107" t="s">
        <v>15</v>
      </c>
      <c r="B76" s="161">
        <v>8</v>
      </c>
      <c r="C76" s="107" t="s">
        <v>22</v>
      </c>
      <c r="D76" s="167" t="s">
        <v>88</v>
      </c>
      <c r="E76" s="107">
        <v>16.5</v>
      </c>
      <c r="F76" s="107">
        <v>0</v>
      </c>
      <c r="G76" s="107">
        <v>0.5</v>
      </c>
      <c r="H76" s="107">
        <v>-0.25</v>
      </c>
      <c r="I76" s="107">
        <v>2.75</v>
      </c>
      <c r="J76" s="107">
        <v>-0.5</v>
      </c>
      <c r="K76" s="107">
        <v>0</v>
      </c>
      <c r="L76" s="107">
        <v>-0.25</v>
      </c>
      <c r="M76" s="107">
        <v>0.25</v>
      </c>
      <c r="N76" s="107">
        <v>1.75</v>
      </c>
      <c r="O76" s="107">
        <v>26</v>
      </c>
      <c r="P76" s="107">
        <v>21</v>
      </c>
      <c r="Q76" s="107">
        <v>20.75</v>
      </c>
      <c r="R76" s="107" t="s">
        <v>54</v>
      </c>
    </row>
    <row r="77" spans="1:18" hidden="1" x14ac:dyDescent="0.3">
      <c r="A77" s="107" t="s">
        <v>15</v>
      </c>
      <c r="B77" s="161">
        <v>8</v>
      </c>
      <c r="C77" s="107" t="s">
        <v>27</v>
      </c>
      <c r="D77" s="167" t="s">
        <v>88</v>
      </c>
      <c r="E77" s="107">
        <v>2.75</v>
      </c>
      <c r="F77" s="107">
        <v>0.25</v>
      </c>
      <c r="G77" s="107">
        <v>4</v>
      </c>
      <c r="H77" s="107">
        <v>0</v>
      </c>
      <c r="I77" s="107">
        <v>0</v>
      </c>
      <c r="J77" s="107">
        <v>2.75</v>
      </c>
      <c r="K77" s="107">
        <v>0</v>
      </c>
      <c r="L77" s="107">
        <v>-0.5</v>
      </c>
      <c r="M77" s="107">
        <v>-0.75</v>
      </c>
      <c r="N77" s="107">
        <v>1.5</v>
      </c>
      <c r="O77" s="107">
        <v>18</v>
      </c>
      <c r="P77" s="107">
        <v>32</v>
      </c>
      <c r="Q77" s="107">
        <v>10</v>
      </c>
      <c r="R77" s="107" t="s">
        <v>54</v>
      </c>
    </row>
    <row r="78" spans="1:18" hidden="1" x14ac:dyDescent="0.3">
      <c r="A78" s="107" t="s">
        <v>15</v>
      </c>
      <c r="B78" s="161">
        <v>8</v>
      </c>
      <c r="C78" s="107" t="s">
        <v>20</v>
      </c>
      <c r="D78" s="167" t="s">
        <v>88</v>
      </c>
      <c r="E78" s="107">
        <v>21.75</v>
      </c>
      <c r="F78" s="107">
        <v>0.25</v>
      </c>
      <c r="G78" s="107">
        <v>1.5</v>
      </c>
      <c r="H78" s="107">
        <v>3.75</v>
      </c>
      <c r="I78" s="107">
        <v>3.75</v>
      </c>
      <c r="J78" s="107">
        <v>7.25</v>
      </c>
      <c r="K78" s="107">
        <v>0</v>
      </c>
      <c r="L78" s="107">
        <v>2</v>
      </c>
      <c r="M78" s="107">
        <v>5.75</v>
      </c>
      <c r="N78" s="107">
        <v>2.75</v>
      </c>
      <c r="O78" s="107">
        <v>56</v>
      </c>
      <c r="P78" s="107">
        <v>29</v>
      </c>
      <c r="Q78" s="107">
        <v>48.75</v>
      </c>
      <c r="R78" s="107" t="s">
        <v>54</v>
      </c>
    </row>
    <row r="79" spans="1:18" hidden="1" x14ac:dyDescent="0.3">
      <c r="A79" s="107" t="s">
        <v>15</v>
      </c>
      <c r="B79" s="161">
        <v>8</v>
      </c>
      <c r="C79" s="107" t="s">
        <v>25</v>
      </c>
      <c r="D79" s="167" t="s">
        <v>88</v>
      </c>
      <c r="E79" s="107">
        <v>11.25</v>
      </c>
      <c r="F79" s="107">
        <v>0</v>
      </c>
      <c r="G79" s="107">
        <v>1.5</v>
      </c>
      <c r="H79" s="107">
        <v>0</v>
      </c>
      <c r="I79" s="107">
        <v>2</v>
      </c>
      <c r="J79" s="107">
        <v>7</v>
      </c>
      <c r="K79" s="107">
        <v>-0.25</v>
      </c>
      <c r="L79" s="107">
        <v>0</v>
      </c>
      <c r="M79" s="107">
        <v>4</v>
      </c>
      <c r="N79" s="107">
        <v>1.75</v>
      </c>
      <c r="O79" s="107">
        <v>32</v>
      </c>
      <c r="P79" s="107">
        <v>19</v>
      </c>
      <c r="Q79" s="107">
        <v>27.25</v>
      </c>
      <c r="R79" s="107" t="s">
        <v>54</v>
      </c>
    </row>
    <row r="80" spans="1:18" hidden="1" x14ac:dyDescent="0.3">
      <c r="A80" s="107" t="s">
        <v>15</v>
      </c>
      <c r="B80" s="161">
        <v>8</v>
      </c>
      <c r="C80" s="107" t="s">
        <v>23</v>
      </c>
      <c r="D80" s="167" t="s">
        <v>88</v>
      </c>
      <c r="E80" s="107">
        <v>18</v>
      </c>
      <c r="F80" s="107">
        <v>0</v>
      </c>
      <c r="G80" s="107">
        <v>0</v>
      </c>
      <c r="H80" s="107">
        <v>0</v>
      </c>
      <c r="I80" s="107">
        <v>0</v>
      </c>
      <c r="J80" s="107">
        <v>2</v>
      </c>
      <c r="K80" s="107">
        <v>-0.5</v>
      </c>
      <c r="L80" s="107">
        <v>0.75</v>
      </c>
      <c r="M80" s="107">
        <v>0.75</v>
      </c>
      <c r="N80" s="107">
        <v>1.75</v>
      </c>
      <c r="O80" s="107">
        <v>28</v>
      </c>
      <c r="P80" s="107">
        <v>25</v>
      </c>
      <c r="Q80" s="107">
        <v>21.75</v>
      </c>
      <c r="R80" s="107" t="s">
        <v>92</v>
      </c>
    </row>
    <row r="81" spans="1:18" hidden="1" x14ac:dyDescent="0.3">
      <c r="A81" s="107" t="s">
        <v>15</v>
      </c>
      <c r="B81" s="161">
        <v>8</v>
      </c>
      <c r="C81" s="1" t="s">
        <v>26</v>
      </c>
      <c r="D81" s="167" t="s">
        <v>91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 t="s">
        <v>93</v>
      </c>
    </row>
    <row r="82" spans="1:18" hidden="1" x14ac:dyDescent="0.3">
      <c r="A82" s="107" t="s">
        <v>15</v>
      </c>
      <c r="B82" s="161">
        <v>8</v>
      </c>
      <c r="C82" s="1" t="s">
        <v>29</v>
      </c>
      <c r="D82" s="167" t="s">
        <v>91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 t="s">
        <v>94</v>
      </c>
    </row>
    <row r="83" spans="1:18" hidden="1" x14ac:dyDescent="0.3">
      <c r="A83" s="94" t="s">
        <v>15</v>
      </c>
      <c r="B83" s="162">
        <v>9</v>
      </c>
      <c r="C83" s="94" t="s">
        <v>28</v>
      </c>
      <c r="D83" s="167" t="s">
        <v>88</v>
      </c>
      <c r="E83" s="94">
        <v>24.75</v>
      </c>
      <c r="F83" s="94">
        <v>2.5</v>
      </c>
      <c r="G83" s="94">
        <v>1.75</v>
      </c>
      <c r="H83" s="94">
        <v>0</v>
      </c>
      <c r="I83" s="94">
        <v>0</v>
      </c>
      <c r="J83" s="94">
        <v>4</v>
      </c>
      <c r="K83" s="94">
        <v>0</v>
      </c>
      <c r="L83" s="94">
        <v>0</v>
      </c>
      <c r="M83" s="94">
        <v>0</v>
      </c>
      <c r="N83" s="94">
        <v>0</v>
      </c>
      <c r="O83" s="94">
        <v>37</v>
      </c>
      <c r="P83" s="94">
        <v>16</v>
      </c>
      <c r="Q83" s="94">
        <v>33</v>
      </c>
      <c r="R83" s="94" t="s">
        <v>55</v>
      </c>
    </row>
    <row r="84" spans="1:18" hidden="1" x14ac:dyDescent="0.3">
      <c r="A84" s="94" t="s">
        <v>15</v>
      </c>
      <c r="B84" s="162">
        <v>9</v>
      </c>
      <c r="C84" s="94" t="s">
        <v>26</v>
      </c>
      <c r="D84" s="167" t="s">
        <v>88</v>
      </c>
      <c r="E84" s="94">
        <v>7.5</v>
      </c>
      <c r="F84" s="94">
        <v>0</v>
      </c>
      <c r="G84" s="94">
        <v>1</v>
      </c>
      <c r="H84" s="94">
        <v>0</v>
      </c>
      <c r="I84" s="94">
        <v>0</v>
      </c>
      <c r="J84" s="94">
        <v>2</v>
      </c>
      <c r="K84" s="94">
        <v>-0.25</v>
      </c>
      <c r="L84" s="94">
        <v>0.25</v>
      </c>
      <c r="M84" s="94">
        <v>-0.5</v>
      </c>
      <c r="N84" s="94">
        <v>0.5</v>
      </c>
      <c r="O84" s="94">
        <v>17</v>
      </c>
      <c r="P84" s="94">
        <v>26</v>
      </c>
      <c r="Q84" s="94">
        <v>10.5</v>
      </c>
      <c r="R84" s="94" t="s">
        <v>55</v>
      </c>
    </row>
    <row r="85" spans="1:18" hidden="1" x14ac:dyDescent="0.3">
      <c r="A85" s="94" t="s">
        <v>15</v>
      </c>
      <c r="B85" s="162">
        <v>9</v>
      </c>
      <c r="C85" s="94" t="s">
        <v>21</v>
      </c>
      <c r="D85" s="167" t="s">
        <v>88</v>
      </c>
      <c r="E85" s="94">
        <v>27.5</v>
      </c>
      <c r="F85" s="94">
        <v>1.5</v>
      </c>
      <c r="G85" s="94">
        <v>3.75</v>
      </c>
      <c r="H85" s="94">
        <v>1.25</v>
      </c>
      <c r="I85" s="94">
        <v>1.25</v>
      </c>
      <c r="J85" s="94">
        <v>5.25</v>
      </c>
      <c r="K85" s="94">
        <v>-0.25</v>
      </c>
      <c r="L85" s="94">
        <v>0.75</v>
      </c>
      <c r="M85" s="94">
        <v>1</v>
      </c>
      <c r="N85" s="94">
        <v>3.5</v>
      </c>
      <c r="O85" s="94">
        <v>54</v>
      </c>
      <c r="P85" s="94">
        <v>33</v>
      </c>
      <c r="Q85" s="94">
        <v>45.75</v>
      </c>
      <c r="R85" s="94" t="s">
        <v>55</v>
      </c>
    </row>
    <row r="86" spans="1:18" x14ac:dyDescent="0.3">
      <c r="A86" s="94" t="s">
        <v>15</v>
      </c>
      <c r="B86" s="162">
        <v>9</v>
      </c>
      <c r="C86" s="94" t="s">
        <v>24</v>
      </c>
      <c r="D86" s="167" t="s">
        <v>88</v>
      </c>
      <c r="E86" s="94">
        <v>10</v>
      </c>
      <c r="F86" s="94">
        <v>0.75</v>
      </c>
      <c r="G86" s="94">
        <v>0.75</v>
      </c>
      <c r="H86" s="94">
        <v>0</v>
      </c>
      <c r="I86" s="94">
        <v>-0.75</v>
      </c>
      <c r="J86" s="94">
        <v>11.75</v>
      </c>
      <c r="K86" s="94">
        <v>1</v>
      </c>
      <c r="L86" s="94">
        <v>1.25</v>
      </c>
      <c r="M86" s="94">
        <v>-0.5</v>
      </c>
      <c r="N86" s="94">
        <v>3.5</v>
      </c>
      <c r="O86" s="94">
        <v>34</v>
      </c>
      <c r="P86" s="94">
        <v>25</v>
      </c>
      <c r="Q86" s="94">
        <v>27.75</v>
      </c>
      <c r="R86" s="94" t="s">
        <v>55</v>
      </c>
    </row>
    <row r="87" spans="1:18" hidden="1" x14ac:dyDescent="0.3">
      <c r="A87" s="94" t="s">
        <v>15</v>
      </c>
      <c r="B87" s="162">
        <v>9</v>
      </c>
      <c r="C87" s="94" t="s">
        <v>22</v>
      </c>
      <c r="D87" s="167" t="s">
        <v>88</v>
      </c>
      <c r="E87" s="94">
        <v>20.75</v>
      </c>
      <c r="F87" s="94">
        <v>-1</v>
      </c>
      <c r="G87" s="94">
        <v>0.5</v>
      </c>
      <c r="H87" s="94">
        <v>4</v>
      </c>
      <c r="I87" s="94">
        <v>2.75</v>
      </c>
      <c r="J87" s="94">
        <v>5</v>
      </c>
      <c r="K87" s="94">
        <v>0</v>
      </c>
      <c r="L87" s="94">
        <v>1</v>
      </c>
      <c r="M87" s="94">
        <v>3</v>
      </c>
      <c r="N87" s="94">
        <v>3.75</v>
      </c>
      <c r="O87" s="94">
        <v>46</v>
      </c>
      <c r="P87" s="94">
        <v>25</v>
      </c>
      <c r="Q87" s="94">
        <v>39.75</v>
      </c>
      <c r="R87" s="94" t="s">
        <v>55</v>
      </c>
    </row>
    <row r="88" spans="1:18" hidden="1" x14ac:dyDescent="0.3">
      <c r="A88" s="94" t="s">
        <v>15</v>
      </c>
      <c r="B88" s="162">
        <v>9</v>
      </c>
      <c r="C88" s="94" t="s">
        <v>27</v>
      </c>
      <c r="D88" s="167" t="s">
        <v>88</v>
      </c>
      <c r="E88" s="94">
        <v>4.75</v>
      </c>
      <c r="F88" s="94">
        <v>1.25</v>
      </c>
      <c r="G88" s="94">
        <v>2.5</v>
      </c>
      <c r="H88" s="94">
        <v>0</v>
      </c>
      <c r="I88" s="94">
        <v>0</v>
      </c>
      <c r="J88" s="94">
        <v>0.75</v>
      </c>
      <c r="K88" s="94">
        <v>0</v>
      </c>
      <c r="L88" s="94">
        <v>-0.25</v>
      </c>
      <c r="M88" s="94">
        <v>0.25</v>
      </c>
      <c r="N88" s="94">
        <v>1.5</v>
      </c>
      <c r="O88" s="94">
        <v>20</v>
      </c>
      <c r="P88" s="94">
        <v>37</v>
      </c>
      <c r="Q88" s="94">
        <v>10.75</v>
      </c>
      <c r="R88" s="94" t="s">
        <v>55</v>
      </c>
    </row>
    <row r="89" spans="1:18" hidden="1" x14ac:dyDescent="0.3">
      <c r="A89" s="94" t="s">
        <v>15</v>
      </c>
      <c r="B89" s="162">
        <v>9</v>
      </c>
      <c r="C89" s="94" t="s">
        <v>20</v>
      </c>
      <c r="D89" s="167" t="s">
        <v>88</v>
      </c>
      <c r="E89" s="94">
        <v>22</v>
      </c>
      <c r="F89" s="94">
        <v>0.25</v>
      </c>
      <c r="G89" s="94">
        <v>1.75</v>
      </c>
      <c r="H89" s="94">
        <v>1.25</v>
      </c>
      <c r="I89" s="94">
        <v>3.75</v>
      </c>
      <c r="J89" s="94">
        <v>10.25</v>
      </c>
      <c r="K89" s="94">
        <v>0</v>
      </c>
      <c r="L89" s="94">
        <v>3.75</v>
      </c>
      <c r="M89" s="94">
        <v>5.75</v>
      </c>
      <c r="N89" s="94">
        <v>2.5</v>
      </c>
      <c r="O89" s="94">
        <v>58</v>
      </c>
      <c r="P89" s="94">
        <v>27</v>
      </c>
      <c r="Q89" s="94">
        <v>51.25</v>
      </c>
      <c r="R89" s="94" t="s">
        <v>55</v>
      </c>
    </row>
    <row r="90" spans="1:18" hidden="1" x14ac:dyDescent="0.3">
      <c r="A90" s="94" t="s">
        <v>15</v>
      </c>
      <c r="B90" s="162">
        <v>9</v>
      </c>
      <c r="C90" s="94" t="s">
        <v>25</v>
      </c>
      <c r="D90" s="167" t="s">
        <v>88</v>
      </c>
      <c r="E90" s="94">
        <v>13</v>
      </c>
      <c r="F90" s="94">
        <v>0</v>
      </c>
      <c r="G90" s="94">
        <v>0.5</v>
      </c>
      <c r="H90" s="94">
        <v>1</v>
      </c>
      <c r="I90" s="94">
        <v>-0.5</v>
      </c>
      <c r="J90" s="94">
        <v>8.25</v>
      </c>
      <c r="K90" s="94">
        <v>0</v>
      </c>
      <c r="L90" s="94">
        <v>1</v>
      </c>
      <c r="M90" s="94">
        <v>1.75</v>
      </c>
      <c r="N90" s="94">
        <v>0.5</v>
      </c>
      <c r="O90" s="94">
        <v>30</v>
      </c>
      <c r="P90" s="94">
        <v>18</v>
      </c>
      <c r="Q90" s="94">
        <v>25.5</v>
      </c>
      <c r="R90" s="94" t="s">
        <v>55</v>
      </c>
    </row>
    <row r="91" spans="1:18" hidden="1" x14ac:dyDescent="0.3">
      <c r="A91" s="94" t="s">
        <v>15</v>
      </c>
      <c r="B91" s="162">
        <v>9</v>
      </c>
      <c r="C91" s="94" t="s">
        <v>29</v>
      </c>
      <c r="D91" s="167" t="s">
        <v>88</v>
      </c>
      <c r="E91" s="94">
        <v>12.25</v>
      </c>
      <c r="F91" s="94">
        <v>1</v>
      </c>
      <c r="G91" s="94">
        <v>1</v>
      </c>
      <c r="H91" s="94">
        <v>-0.25</v>
      </c>
      <c r="I91" s="94">
        <v>2.5</v>
      </c>
      <c r="J91" s="94">
        <v>0.5</v>
      </c>
      <c r="K91" s="94">
        <v>0</v>
      </c>
      <c r="L91" s="94">
        <v>-0.75</v>
      </c>
      <c r="M91" s="94">
        <v>1.5</v>
      </c>
      <c r="N91" s="94">
        <v>-0.75</v>
      </c>
      <c r="O91" s="94">
        <v>24</v>
      </c>
      <c r="P91" s="94">
        <v>28</v>
      </c>
      <c r="Q91" s="94">
        <v>17</v>
      </c>
      <c r="R91" s="94" t="s">
        <v>55</v>
      </c>
    </row>
    <row r="92" spans="1:18" hidden="1" x14ac:dyDescent="0.3">
      <c r="A92" s="94" t="s">
        <v>15</v>
      </c>
      <c r="B92" s="162">
        <v>9</v>
      </c>
      <c r="C92" s="94" t="s">
        <v>23</v>
      </c>
      <c r="D92" s="167" t="s">
        <v>88</v>
      </c>
      <c r="E92" s="94">
        <v>10.75</v>
      </c>
      <c r="F92" s="94">
        <v>2.75</v>
      </c>
      <c r="G92" s="94">
        <v>-0.25</v>
      </c>
      <c r="H92" s="94">
        <v>2.75</v>
      </c>
      <c r="I92" s="94">
        <v>0</v>
      </c>
      <c r="J92" s="94">
        <v>0.5</v>
      </c>
      <c r="K92" s="94">
        <v>0.75</v>
      </c>
      <c r="L92" s="94">
        <v>2.25</v>
      </c>
      <c r="M92" s="94">
        <v>0.25</v>
      </c>
      <c r="N92" s="94">
        <v>1.5</v>
      </c>
      <c r="O92" s="94">
        <v>31</v>
      </c>
      <c r="P92" s="94">
        <v>39</v>
      </c>
      <c r="Q92" s="94">
        <v>21.25</v>
      </c>
      <c r="R92" s="94" t="s">
        <v>55</v>
      </c>
    </row>
    <row r="93" spans="1:18" hidden="1" x14ac:dyDescent="0.3">
      <c r="A93" s="106" t="s">
        <v>15</v>
      </c>
      <c r="B93" s="160">
        <v>10</v>
      </c>
      <c r="C93" s="106" t="s">
        <v>26</v>
      </c>
      <c r="D93" s="167" t="s">
        <v>88</v>
      </c>
      <c r="E93" s="106">
        <v>8.75</v>
      </c>
      <c r="F93" s="106">
        <v>-0.25</v>
      </c>
      <c r="G93" s="106">
        <v>-0.25</v>
      </c>
      <c r="H93" s="106">
        <v>0</v>
      </c>
      <c r="I93" s="106">
        <v>2.75</v>
      </c>
      <c r="J93" s="106">
        <v>2.25</v>
      </c>
      <c r="K93" s="106">
        <v>0</v>
      </c>
      <c r="L93" s="106">
        <v>0.25</v>
      </c>
      <c r="M93" s="106">
        <v>0.5</v>
      </c>
      <c r="N93" s="106">
        <v>-0.75</v>
      </c>
      <c r="O93" s="106">
        <v>21</v>
      </c>
      <c r="P93" s="106">
        <v>31</v>
      </c>
      <c r="Q93" s="106">
        <v>13.25</v>
      </c>
      <c r="R93" s="106" t="s">
        <v>58</v>
      </c>
    </row>
    <row r="94" spans="1:18" hidden="1" x14ac:dyDescent="0.3">
      <c r="A94" s="106" t="s">
        <v>15</v>
      </c>
      <c r="B94" s="160">
        <v>10</v>
      </c>
      <c r="C94" s="106" t="s">
        <v>21</v>
      </c>
      <c r="D94" s="167" t="s">
        <v>88</v>
      </c>
      <c r="E94" s="106">
        <v>21.75</v>
      </c>
      <c r="F94" s="106">
        <v>2.75</v>
      </c>
      <c r="G94" s="106">
        <v>0.25</v>
      </c>
      <c r="H94" s="106">
        <v>3.75</v>
      </c>
      <c r="I94" s="106">
        <v>2.5</v>
      </c>
      <c r="J94" s="106">
        <v>4</v>
      </c>
      <c r="K94" s="106">
        <v>0</v>
      </c>
      <c r="L94" s="106">
        <v>3.25</v>
      </c>
      <c r="M94" s="106">
        <v>-0.25</v>
      </c>
      <c r="N94" s="106">
        <v>-1</v>
      </c>
      <c r="O94" s="106">
        <v>46</v>
      </c>
      <c r="P94" s="106">
        <v>36</v>
      </c>
      <c r="Q94" s="106">
        <v>37</v>
      </c>
      <c r="R94" s="106" t="s">
        <v>58</v>
      </c>
    </row>
    <row r="95" spans="1:18" x14ac:dyDescent="0.3">
      <c r="A95" s="106" t="s">
        <v>15</v>
      </c>
      <c r="B95" s="160">
        <v>10</v>
      </c>
      <c r="C95" s="106" t="s">
        <v>24</v>
      </c>
      <c r="D95" s="167" t="s">
        <v>88</v>
      </c>
      <c r="E95" s="106">
        <v>7.5</v>
      </c>
      <c r="F95" s="106">
        <v>0.75</v>
      </c>
      <c r="G95" s="106">
        <v>1.75</v>
      </c>
      <c r="H95" s="106">
        <v>0</v>
      </c>
      <c r="I95" s="106">
        <v>-0.25</v>
      </c>
      <c r="J95" s="106">
        <v>5.75</v>
      </c>
      <c r="K95" s="106">
        <v>0.75</v>
      </c>
      <c r="L95" s="106">
        <v>-0.5</v>
      </c>
      <c r="M95" s="106">
        <v>0.5</v>
      </c>
      <c r="N95" s="106">
        <v>0</v>
      </c>
      <c r="O95" s="106">
        <v>24</v>
      </c>
      <c r="P95" s="106">
        <v>31</v>
      </c>
      <c r="Q95" s="106">
        <v>16.25</v>
      </c>
      <c r="R95" s="106" t="s">
        <v>58</v>
      </c>
    </row>
    <row r="96" spans="1:18" hidden="1" x14ac:dyDescent="0.3">
      <c r="A96" s="106" t="s">
        <v>15</v>
      </c>
      <c r="B96" s="160">
        <v>10</v>
      </c>
      <c r="C96" s="106" t="s">
        <v>22</v>
      </c>
      <c r="D96" s="167" t="s">
        <v>88</v>
      </c>
      <c r="E96" s="106">
        <v>19.5</v>
      </c>
      <c r="F96" s="106">
        <v>3</v>
      </c>
      <c r="G96" s="106">
        <v>0.5</v>
      </c>
      <c r="H96" s="106">
        <v>3.75</v>
      </c>
      <c r="I96" s="106">
        <v>2.75</v>
      </c>
      <c r="J96" s="106">
        <v>5.75</v>
      </c>
      <c r="K96" s="106">
        <v>0</v>
      </c>
      <c r="L96" s="106">
        <v>-0.5</v>
      </c>
      <c r="M96" s="106">
        <v>2.75</v>
      </c>
      <c r="N96" s="106">
        <v>-1.25</v>
      </c>
      <c r="O96" s="106">
        <v>43</v>
      </c>
      <c r="P96" s="106">
        <v>27</v>
      </c>
      <c r="Q96" s="106">
        <v>36.25</v>
      </c>
      <c r="R96" s="106" t="s">
        <v>58</v>
      </c>
    </row>
    <row r="97" spans="1:18" hidden="1" x14ac:dyDescent="0.3">
      <c r="A97" s="106" t="s">
        <v>15</v>
      </c>
      <c r="B97" s="160">
        <v>10</v>
      </c>
      <c r="C97" s="106" t="s">
        <v>20</v>
      </c>
      <c r="D97" s="167" t="s">
        <v>88</v>
      </c>
      <c r="E97" s="106">
        <v>23.5</v>
      </c>
      <c r="F97" s="106">
        <v>2.75</v>
      </c>
      <c r="G97" s="106">
        <v>0.5</v>
      </c>
      <c r="H97" s="106">
        <v>3.75</v>
      </c>
      <c r="I97" s="106">
        <v>3.75</v>
      </c>
      <c r="J97" s="106">
        <v>10</v>
      </c>
      <c r="K97" s="106">
        <v>0</v>
      </c>
      <c r="L97" s="106">
        <v>0.75</v>
      </c>
      <c r="M97" s="106">
        <v>4.5</v>
      </c>
      <c r="N97" s="106">
        <v>0</v>
      </c>
      <c r="O97" s="106">
        <v>58</v>
      </c>
      <c r="P97" s="106">
        <v>29</v>
      </c>
      <c r="Q97" s="106">
        <v>50.75</v>
      </c>
      <c r="R97" s="106" t="s">
        <v>58</v>
      </c>
    </row>
    <row r="98" spans="1:18" hidden="1" x14ac:dyDescent="0.3">
      <c r="A98" s="106" t="s">
        <v>15</v>
      </c>
      <c r="B98" s="160">
        <v>10</v>
      </c>
      <c r="C98" s="106" t="s">
        <v>25</v>
      </c>
      <c r="D98" s="167" t="s">
        <v>88</v>
      </c>
      <c r="E98" s="106">
        <v>2.5</v>
      </c>
      <c r="F98" s="106">
        <v>1</v>
      </c>
      <c r="G98" s="106">
        <v>-0.25</v>
      </c>
      <c r="H98" s="106">
        <v>0</v>
      </c>
      <c r="I98" s="106">
        <v>0</v>
      </c>
      <c r="J98" s="106">
        <v>6.25</v>
      </c>
      <c r="K98" s="106">
        <v>0</v>
      </c>
      <c r="L98" s="106">
        <v>0</v>
      </c>
      <c r="M98" s="106">
        <v>1.75</v>
      </c>
      <c r="N98" s="106">
        <v>0.75</v>
      </c>
      <c r="O98" s="106">
        <v>16</v>
      </c>
      <c r="P98" s="106">
        <v>22</v>
      </c>
      <c r="Q98" s="106">
        <v>10.5</v>
      </c>
      <c r="R98" s="106" t="s">
        <v>58</v>
      </c>
    </row>
    <row r="99" spans="1:18" hidden="1" x14ac:dyDescent="0.3">
      <c r="A99" s="106" t="s">
        <v>15</v>
      </c>
      <c r="B99" s="160">
        <v>10</v>
      </c>
      <c r="C99" s="106" t="s">
        <v>29</v>
      </c>
      <c r="D99" s="167" t="s">
        <v>88</v>
      </c>
      <c r="E99" s="106">
        <v>13</v>
      </c>
      <c r="F99" s="106">
        <v>1</v>
      </c>
      <c r="G99" s="106">
        <v>0</v>
      </c>
      <c r="H99" s="106">
        <v>0</v>
      </c>
      <c r="I99" s="106">
        <v>0.25</v>
      </c>
      <c r="J99" s="106">
        <v>-1.75</v>
      </c>
      <c r="K99" s="106">
        <v>1</v>
      </c>
      <c r="L99" s="106">
        <v>-1</v>
      </c>
      <c r="M99" s="106">
        <v>1.5</v>
      </c>
      <c r="N99" s="106">
        <v>0.5</v>
      </c>
      <c r="O99" s="106">
        <v>23</v>
      </c>
      <c r="P99" s="106">
        <v>34</v>
      </c>
      <c r="Q99" s="106">
        <v>14.5</v>
      </c>
      <c r="R99" s="106" t="s">
        <v>58</v>
      </c>
    </row>
    <row r="100" spans="1:18" hidden="1" x14ac:dyDescent="0.3">
      <c r="A100" s="106" t="s">
        <v>15</v>
      </c>
      <c r="B100" s="160">
        <v>10</v>
      </c>
      <c r="C100" s="106" t="s">
        <v>23</v>
      </c>
      <c r="D100" s="167" t="s">
        <v>88</v>
      </c>
      <c r="E100" s="106">
        <v>10.25</v>
      </c>
      <c r="F100" s="106">
        <v>1</v>
      </c>
      <c r="G100" s="106">
        <v>1.75</v>
      </c>
      <c r="H100" s="106">
        <v>1.5</v>
      </c>
      <c r="I100" s="106">
        <v>0</v>
      </c>
      <c r="J100" s="106">
        <v>5</v>
      </c>
      <c r="K100" s="106">
        <v>-0.25</v>
      </c>
      <c r="L100" s="106">
        <v>-1.5</v>
      </c>
      <c r="M100" s="106">
        <v>1</v>
      </c>
      <c r="N100" s="106">
        <v>0.25</v>
      </c>
      <c r="O100" s="106">
        <v>30</v>
      </c>
      <c r="P100" s="106">
        <v>44</v>
      </c>
      <c r="Q100" s="106">
        <v>19</v>
      </c>
      <c r="R100" s="106" t="s">
        <v>58</v>
      </c>
    </row>
    <row r="101" spans="1:18" hidden="1" x14ac:dyDescent="0.3">
      <c r="A101" s="106" t="s">
        <v>15</v>
      </c>
      <c r="B101" s="160">
        <v>10</v>
      </c>
      <c r="C101" s="106" t="s">
        <v>28</v>
      </c>
      <c r="D101" s="167" t="s">
        <v>91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 t="s">
        <v>58</v>
      </c>
    </row>
    <row r="102" spans="1:18" hidden="1" x14ac:dyDescent="0.3">
      <c r="A102" s="106" t="s">
        <v>15</v>
      </c>
      <c r="B102" s="160">
        <v>10</v>
      </c>
      <c r="C102" s="94" t="s">
        <v>27</v>
      </c>
      <c r="D102" s="167" t="s">
        <v>91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 t="s">
        <v>58</v>
      </c>
    </row>
    <row r="103" spans="1:18" hidden="1" x14ac:dyDescent="0.3">
      <c r="A103" s="102" t="s">
        <v>15</v>
      </c>
      <c r="B103" s="154">
        <v>11</v>
      </c>
      <c r="C103" s="102" t="s">
        <v>28</v>
      </c>
      <c r="D103" s="167" t="s">
        <v>88</v>
      </c>
      <c r="E103" s="102">
        <v>29.25</v>
      </c>
      <c r="F103" s="102">
        <v>3.75</v>
      </c>
      <c r="G103" s="102">
        <v>1</v>
      </c>
      <c r="H103" s="102">
        <v>5</v>
      </c>
      <c r="I103" s="102">
        <v>3.75</v>
      </c>
      <c r="J103" s="102">
        <v>3.75</v>
      </c>
      <c r="K103" s="102">
        <v>0</v>
      </c>
      <c r="L103" s="102">
        <v>0.5</v>
      </c>
      <c r="M103" s="102">
        <v>-1.25</v>
      </c>
      <c r="N103" s="102">
        <v>1.75</v>
      </c>
      <c r="O103" s="102">
        <v>52</v>
      </c>
      <c r="P103" s="102">
        <v>18</v>
      </c>
      <c r="Q103" s="102">
        <v>47.5</v>
      </c>
      <c r="R103" s="102" t="s">
        <v>69</v>
      </c>
    </row>
    <row r="104" spans="1:18" hidden="1" x14ac:dyDescent="0.3">
      <c r="A104" s="102" t="s">
        <v>15</v>
      </c>
      <c r="B104" s="154">
        <v>11</v>
      </c>
      <c r="C104" s="102" t="s">
        <v>26</v>
      </c>
      <c r="D104" s="167" t="s">
        <v>88</v>
      </c>
      <c r="E104" s="102">
        <v>17.55</v>
      </c>
      <c r="F104" s="102">
        <v>0.75</v>
      </c>
      <c r="G104" s="102">
        <v>0</v>
      </c>
      <c r="H104" s="102">
        <v>0</v>
      </c>
      <c r="I104" s="102">
        <v>1.75</v>
      </c>
      <c r="J104" s="102">
        <v>4.25</v>
      </c>
      <c r="K104" s="102">
        <v>0</v>
      </c>
      <c r="L104" s="102">
        <v>1</v>
      </c>
      <c r="M104" s="102">
        <v>1.75</v>
      </c>
      <c r="N104" s="102">
        <v>-0.75</v>
      </c>
      <c r="O104" s="102">
        <v>32</v>
      </c>
      <c r="P104" s="102">
        <v>24</v>
      </c>
      <c r="Q104" s="102">
        <v>26</v>
      </c>
      <c r="R104" s="102" t="s">
        <v>69</v>
      </c>
    </row>
    <row r="105" spans="1:18" hidden="1" x14ac:dyDescent="0.3">
      <c r="A105" s="102" t="s">
        <v>15</v>
      </c>
      <c r="B105" s="154">
        <v>11</v>
      </c>
      <c r="C105" s="102" t="s">
        <v>21</v>
      </c>
      <c r="D105" s="167" t="s">
        <v>88</v>
      </c>
      <c r="E105" s="102">
        <v>21.75</v>
      </c>
      <c r="F105" s="102">
        <v>2.5</v>
      </c>
      <c r="G105" s="102">
        <v>1.5</v>
      </c>
      <c r="H105" s="102">
        <v>5</v>
      </c>
      <c r="I105" s="102">
        <v>3.75</v>
      </c>
      <c r="J105" s="102">
        <v>6.25</v>
      </c>
      <c r="K105" s="102">
        <v>0.75</v>
      </c>
      <c r="L105" s="102">
        <v>-1.25</v>
      </c>
      <c r="M105" s="102">
        <v>0.75</v>
      </c>
      <c r="N105" s="102">
        <v>0.5</v>
      </c>
      <c r="O105" s="102">
        <v>51</v>
      </c>
      <c r="P105" s="102">
        <v>38</v>
      </c>
      <c r="Q105" s="102">
        <v>41.5</v>
      </c>
      <c r="R105" s="102" t="s">
        <v>69</v>
      </c>
    </row>
    <row r="106" spans="1:18" x14ac:dyDescent="0.3">
      <c r="A106" s="102" t="s">
        <v>15</v>
      </c>
      <c r="B106" s="154">
        <v>11</v>
      </c>
      <c r="C106" s="102" t="s">
        <v>24</v>
      </c>
      <c r="D106" s="167" t="s">
        <v>88</v>
      </c>
      <c r="E106" s="102">
        <v>16.25</v>
      </c>
      <c r="F106" s="102">
        <v>2.75</v>
      </c>
      <c r="G106" s="102">
        <v>0.25</v>
      </c>
      <c r="H106" s="102">
        <v>0</v>
      </c>
      <c r="I106" s="102">
        <v>3.75</v>
      </c>
      <c r="J106" s="102">
        <v>18</v>
      </c>
      <c r="K106" s="102">
        <v>3.5</v>
      </c>
      <c r="L106" s="102">
        <v>0.25</v>
      </c>
      <c r="M106" s="102">
        <v>0.5</v>
      </c>
      <c r="N106" s="102">
        <v>0.25</v>
      </c>
      <c r="O106" s="102">
        <v>54</v>
      </c>
      <c r="P106" s="102">
        <v>34</v>
      </c>
      <c r="Q106" s="102">
        <v>45.5</v>
      </c>
      <c r="R106" s="102" t="s">
        <v>69</v>
      </c>
    </row>
    <row r="107" spans="1:18" hidden="1" x14ac:dyDescent="0.3">
      <c r="A107" s="102" t="s">
        <v>15</v>
      </c>
      <c r="B107" s="154">
        <v>11</v>
      </c>
      <c r="C107" s="102" t="s">
        <v>22</v>
      </c>
      <c r="D107" s="167" t="s">
        <v>88</v>
      </c>
      <c r="E107" s="102">
        <v>27.25</v>
      </c>
      <c r="F107" s="102">
        <v>4</v>
      </c>
      <c r="G107" s="102">
        <v>1.75</v>
      </c>
      <c r="H107" s="102">
        <v>5</v>
      </c>
      <c r="I107" s="102">
        <v>4</v>
      </c>
      <c r="J107" s="102">
        <v>5.75</v>
      </c>
      <c r="K107" s="102">
        <v>0</v>
      </c>
      <c r="L107" s="102">
        <v>-0.5</v>
      </c>
      <c r="M107" s="102">
        <v>0.5</v>
      </c>
      <c r="N107" s="102">
        <v>0.25</v>
      </c>
      <c r="O107" s="102">
        <v>53</v>
      </c>
      <c r="P107" s="102">
        <v>20</v>
      </c>
      <c r="Q107" s="102">
        <v>48</v>
      </c>
      <c r="R107" s="102" t="s">
        <v>69</v>
      </c>
    </row>
    <row r="108" spans="1:18" hidden="1" x14ac:dyDescent="0.3">
      <c r="A108" s="102" t="s">
        <v>15</v>
      </c>
      <c r="B108" s="154">
        <v>11</v>
      </c>
      <c r="C108" s="102" t="s">
        <v>27</v>
      </c>
      <c r="D108" s="167" t="s">
        <v>88</v>
      </c>
      <c r="E108" s="102">
        <v>15.25</v>
      </c>
      <c r="F108" s="102">
        <v>2.75</v>
      </c>
      <c r="G108" s="102">
        <v>2</v>
      </c>
      <c r="H108" s="102">
        <v>0</v>
      </c>
      <c r="I108" s="102">
        <v>0</v>
      </c>
      <c r="J108" s="102">
        <v>5.25</v>
      </c>
      <c r="K108" s="102">
        <v>-1.25</v>
      </c>
      <c r="L108" s="102">
        <v>-0.25</v>
      </c>
      <c r="M108" s="102">
        <v>3.5</v>
      </c>
      <c r="N108" s="102">
        <v>-1.25</v>
      </c>
      <c r="O108" s="102">
        <v>37</v>
      </c>
      <c r="P108" s="102">
        <v>45</v>
      </c>
      <c r="Q108" s="102">
        <v>25.75</v>
      </c>
      <c r="R108" s="102" t="s">
        <v>69</v>
      </c>
    </row>
    <row r="109" spans="1:18" hidden="1" x14ac:dyDescent="0.3">
      <c r="A109" s="102" t="s">
        <v>15</v>
      </c>
      <c r="B109" s="154">
        <v>11</v>
      </c>
      <c r="C109" s="102" t="s">
        <v>29</v>
      </c>
      <c r="D109" s="167" t="s">
        <v>88</v>
      </c>
      <c r="E109" s="102">
        <v>13.75</v>
      </c>
      <c r="F109" s="102">
        <v>3</v>
      </c>
      <c r="G109" s="102">
        <v>-0.25</v>
      </c>
      <c r="H109" s="102">
        <v>3.75</v>
      </c>
      <c r="I109" s="102">
        <v>2.75</v>
      </c>
      <c r="J109" s="102">
        <v>1.25</v>
      </c>
      <c r="K109" s="102">
        <v>1</v>
      </c>
      <c r="L109" s="102">
        <v>-1</v>
      </c>
      <c r="M109" s="102">
        <v>0</v>
      </c>
      <c r="N109" s="102">
        <v>1.25</v>
      </c>
      <c r="O109" s="102">
        <v>34</v>
      </c>
      <c r="P109" s="102">
        <v>34</v>
      </c>
      <c r="Q109" s="102">
        <v>25.5</v>
      </c>
      <c r="R109" s="102" t="s">
        <v>69</v>
      </c>
    </row>
    <row r="110" spans="1:18" hidden="1" x14ac:dyDescent="0.3">
      <c r="A110" s="102" t="s">
        <v>15</v>
      </c>
      <c r="B110" s="154">
        <v>11</v>
      </c>
      <c r="C110" s="102" t="s">
        <v>23</v>
      </c>
      <c r="D110" s="167" t="s">
        <v>88</v>
      </c>
      <c r="E110" s="102">
        <v>14.75</v>
      </c>
      <c r="F110" s="102">
        <v>3</v>
      </c>
      <c r="G110" s="102">
        <v>2</v>
      </c>
      <c r="H110" s="102">
        <v>0</v>
      </c>
      <c r="I110" s="102">
        <v>0</v>
      </c>
      <c r="J110" s="102">
        <v>5.25</v>
      </c>
      <c r="K110" s="102">
        <v>-1.25</v>
      </c>
      <c r="L110" s="102">
        <v>-0.25</v>
      </c>
      <c r="M110" s="102">
        <v>3.5</v>
      </c>
      <c r="N110" s="102">
        <v>-1.25</v>
      </c>
      <c r="O110" s="102">
        <v>37</v>
      </c>
      <c r="P110" s="102">
        <v>45</v>
      </c>
      <c r="Q110" s="102">
        <v>25.75</v>
      </c>
      <c r="R110" s="102" t="s">
        <v>69</v>
      </c>
    </row>
    <row r="111" spans="1:18" hidden="1" x14ac:dyDescent="0.3">
      <c r="A111" s="102" t="s">
        <v>15</v>
      </c>
      <c r="B111" s="154">
        <v>11</v>
      </c>
      <c r="C111" s="102" t="s">
        <v>20</v>
      </c>
      <c r="D111" s="167" t="s">
        <v>91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 t="s">
        <v>69</v>
      </c>
    </row>
    <row r="112" spans="1:18" hidden="1" x14ac:dyDescent="0.3">
      <c r="A112" s="102" t="s">
        <v>15</v>
      </c>
      <c r="B112" s="154">
        <v>11</v>
      </c>
      <c r="C112" s="102" t="s">
        <v>25</v>
      </c>
      <c r="D112" s="167" t="s">
        <v>91</v>
      </c>
      <c r="E112" s="102">
        <v>0</v>
      </c>
      <c r="F112" s="102">
        <v>0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 t="s">
        <v>69</v>
      </c>
    </row>
    <row r="113" spans="1:18" hidden="1" x14ac:dyDescent="0.3">
      <c r="A113" s="130" t="s">
        <v>15</v>
      </c>
      <c r="B113" s="163">
        <v>12</v>
      </c>
      <c r="C113" s="130" t="s">
        <v>26</v>
      </c>
      <c r="D113" s="167" t="s">
        <v>88</v>
      </c>
      <c r="E113" s="130">
        <v>15</v>
      </c>
      <c r="F113" s="130">
        <v>2</v>
      </c>
      <c r="G113" s="130">
        <v>-0.5</v>
      </c>
      <c r="H113" s="130">
        <v>-0.5</v>
      </c>
      <c r="I113" s="130">
        <v>0</v>
      </c>
      <c r="J113" s="130">
        <v>1.25</v>
      </c>
      <c r="K113" s="130">
        <v>0</v>
      </c>
      <c r="L113" s="130">
        <v>0.25</v>
      </c>
      <c r="M113" s="130">
        <v>-0.75</v>
      </c>
      <c r="N113" s="130">
        <v>-0.5</v>
      </c>
      <c r="O113" s="130">
        <v>27</v>
      </c>
      <c r="P113" s="130">
        <v>32</v>
      </c>
      <c r="Q113" s="130">
        <v>19</v>
      </c>
      <c r="R113" s="130" t="s">
        <v>76</v>
      </c>
    </row>
    <row r="114" spans="1:18" hidden="1" x14ac:dyDescent="0.3">
      <c r="A114" s="130" t="s">
        <v>15</v>
      </c>
      <c r="B114" s="163">
        <v>12</v>
      </c>
      <c r="C114" s="130" t="s">
        <v>21</v>
      </c>
      <c r="D114" s="167" t="s">
        <v>88</v>
      </c>
      <c r="E114" s="130">
        <v>25.25</v>
      </c>
      <c r="F114" s="130">
        <v>0.5</v>
      </c>
      <c r="G114" s="130">
        <v>1.5</v>
      </c>
      <c r="H114" s="130">
        <v>1.25</v>
      </c>
      <c r="I114" s="130">
        <v>0</v>
      </c>
      <c r="J114" s="130">
        <v>4</v>
      </c>
      <c r="K114" s="130">
        <v>-0.25</v>
      </c>
      <c r="L114" s="130">
        <v>0</v>
      </c>
      <c r="M114" s="130">
        <v>0.75</v>
      </c>
      <c r="N114" s="130">
        <v>2.25</v>
      </c>
      <c r="O114" s="130">
        <v>47</v>
      </c>
      <c r="P114" s="130">
        <v>37</v>
      </c>
      <c r="Q114" s="130">
        <v>37.75</v>
      </c>
      <c r="R114" s="130" t="s">
        <v>76</v>
      </c>
    </row>
    <row r="115" spans="1:18" x14ac:dyDescent="0.3">
      <c r="A115" s="130" t="s">
        <v>15</v>
      </c>
      <c r="B115" s="163">
        <v>12</v>
      </c>
      <c r="C115" s="130" t="s">
        <v>24</v>
      </c>
      <c r="D115" s="167" t="s">
        <v>88</v>
      </c>
      <c r="E115" s="130">
        <v>15.25</v>
      </c>
      <c r="F115" s="130">
        <v>1</v>
      </c>
      <c r="G115" s="130">
        <v>0.25</v>
      </c>
      <c r="H115" s="130">
        <v>0</v>
      </c>
      <c r="I115" s="130">
        <v>0</v>
      </c>
      <c r="J115" s="130">
        <v>5.75</v>
      </c>
      <c r="K115" s="130">
        <v>-0.5</v>
      </c>
      <c r="L115" s="130">
        <v>0.5</v>
      </c>
      <c r="M115" s="130">
        <v>0</v>
      </c>
      <c r="N115" s="130">
        <v>0.5</v>
      </c>
      <c r="O115" s="130">
        <v>29</v>
      </c>
      <c r="P115" s="130">
        <v>29</v>
      </c>
      <c r="Q115" s="130">
        <v>21.75</v>
      </c>
      <c r="R115" s="130" t="s">
        <v>76</v>
      </c>
    </row>
    <row r="116" spans="1:18" hidden="1" x14ac:dyDescent="0.3">
      <c r="A116" s="130" t="s">
        <v>15</v>
      </c>
      <c r="B116" s="163">
        <v>12</v>
      </c>
      <c r="C116" s="130" t="s">
        <v>27</v>
      </c>
      <c r="D116" s="167" t="s">
        <v>88</v>
      </c>
      <c r="E116" s="130">
        <v>4.25</v>
      </c>
      <c r="F116" s="130">
        <v>2.75</v>
      </c>
      <c r="G116" s="130">
        <v>1.75</v>
      </c>
      <c r="H116" s="130">
        <v>0</v>
      </c>
      <c r="I116" s="130">
        <v>0</v>
      </c>
      <c r="J116" s="130">
        <v>-2.75</v>
      </c>
      <c r="K116" s="130">
        <v>-0.25</v>
      </c>
      <c r="L116" s="130">
        <v>2.25</v>
      </c>
      <c r="M116" s="130">
        <v>-1</v>
      </c>
      <c r="N116" s="130">
        <v>1.25</v>
      </c>
      <c r="O116" s="130">
        <v>18</v>
      </c>
      <c r="P116" s="130">
        <v>39</v>
      </c>
      <c r="Q116" s="130">
        <v>8.25</v>
      </c>
      <c r="R116" s="130" t="s">
        <v>76</v>
      </c>
    </row>
    <row r="117" spans="1:18" hidden="1" x14ac:dyDescent="0.3">
      <c r="A117" s="130" t="s">
        <v>15</v>
      </c>
      <c r="B117" s="163">
        <v>12</v>
      </c>
      <c r="C117" s="130" t="s">
        <v>20</v>
      </c>
      <c r="D117" s="167" t="s">
        <v>88</v>
      </c>
      <c r="E117" s="130">
        <v>25.25</v>
      </c>
      <c r="F117" s="130">
        <v>1.25</v>
      </c>
      <c r="G117" s="130">
        <v>1.5</v>
      </c>
      <c r="H117" s="130">
        <v>2.5</v>
      </c>
      <c r="I117" s="130">
        <v>0</v>
      </c>
      <c r="J117" s="130">
        <v>9.25</v>
      </c>
      <c r="K117" s="130">
        <v>0</v>
      </c>
      <c r="L117" s="130">
        <v>1</v>
      </c>
      <c r="M117" s="130">
        <v>3.5</v>
      </c>
      <c r="N117" s="130">
        <v>4.75</v>
      </c>
      <c r="O117" s="130">
        <v>59</v>
      </c>
      <c r="P117" s="130">
        <v>25</v>
      </c>
      <c r="Q117" s="130">
        <v>52.75</v>
      </c>
      <c r="R117" s="130" t="s">
        <v>76</v>
      </c>
    </row>
    <row r="118" spans="1:18" hidden="1" x14ac:dyDescent="0.3">
      <c r="A118" s="130" t="s">
        <v>15</v>
      </c>
      <c r="B118" s="163">
        <v>12</v>
      </c>
      <c r="C118" s="130" t="s">
        <v>25</v>
      </c>
      <c r="D118" s="167" t="s">
        <v>88</v>
      </c>
      <c r="E118" s="130">
        <v>14.5</v>
      </c>
      <c r="F118" s="130">
        <v>1</v>
      </c>
      <c r="G118" s="130">
        <v>-0.5</v>
      </c>
      <c r="H118" s="130">
        <v>0.75</v>
      </c>
      <c r="I118" s="130">
        <v>0</v>
      </c>
      <c r="J118" s="130">
        <v>6</v>
      </c>
      <c r="K118" s="130">
        <v>0</v>
      </c>
      <c r="L118" s="130">
        <v>0</v>
      </c>
      <c r="M118" s="130">
        <v>0.5</v>
      </c>
      <c r="N118" s="130">
        <v>-0.25</v>
      </c>
      <c r="O118" s="130">
        <v>30</v>
      </c>
      <c r="P118" s="130">
        <v>22</v>
      </c>
      <c r="Q118" s="130">
        <v>24.5</v>
      </c>
      <c r="R118" s="130" t="s">
        <v>76</v>
      </c>
    </row>
    <row r="119" spans="1:18" hidden="1" x14ac:dyDescent="0.3">
      <c r="A119" s="130" t="s">
        <v>15</v>
      </c>
      <c r="B119" s="163">
        <v>12</v>
      </c>
      <c r="C119" s="130" t="s">
        <v>29</v>
      </c>
      <c r="D119" s="167" t="s">
        <v>88</v>
      </c>
      <c r="E119" s="130">
        <v>12</v>
      </c>
      <c r="F119" s="130">
        <v>0.5</v>
      </c>
      <c r="G119" s="130">
        <v>0.75</v>
      </c>
      <c r="H119" s="130">
        <v>-0.25</v>
      </c>
      <c r="I119" s="130">
        <v>0</v>
      </c>
      <c r="J119" s="130">
        <v>-0.25</v>
      </c>
      <c r="K119" s="130">
        <v>1</v>
      </c>
      <c r="L119" s="130">
        <v>0.75</v>
      </c>
      <c r="M119" s="130">
        <v>-0.75</v>
      </c>
      <c r="N119" s="130">
        <v>1.5</v>
      </c>
      <c r="O119" s="130">
        <v>26</v>
      </c>
      <c r="P119" s="130">
        <v>28</v>
      </c>
      <c r="Q119" s="130">
        <v>19</v>
      </c>
      <c r="R119" s="130" t="s">
        <v>76</v>
      </c>
    </row>
    <row r="120" spans="1:18" hidden="1" x14ac:dyDescent="0.3">
      <c r="A120" s="130" t="s">
        <v>15</v>
      </c>
      <c r="B120" s="163">
        <v>12</v>
      </c>
      <c r="C120" s="130" t="s">
        <v>23</v>
      </c>
      <c r="D120" s="167" t="s">
        <v>88</v>
      </c>
      <c r="E120" s="130">
        <v>12</v>
      </c>
      <c r="F120" s="130">
        <v>2.75</v>
      </c>
      <c r="G120" s="130">
        <v>0.25</v>
      </c>
      <c r="H120" s="130">
        <v>0</v>
      </c>
      <c r="I120" s="130">
        <v>0</v>
      </c>
      <c r="J120" s="130">
        <v>-3</v>
      </c>
      <c r="K120" s="130">
        <v>0</v>
      </c>
      <c r="L120" s="130">
        <v>1.25</v>
      </c>
      <c r="M120" s="130">
        <v>-1.25</v>
      </c>
      <c r="N120" s="130">
        <v>1</v>
      </c>
      <c r="O120" s="130">
        <v>25</v>
      </c>
      <c r="P120" s="130">
        <v>48</v>
      </c>
      <c r="Q120" s="130">
        <v>13</v>
      </c>
      <c r="R120" s="130" t="s">
        <v>76</v>
      </c>
    </row>
    <row r="121" spans="1:18" hidden="1" x14ac:dyDescent="0.3">
      <c r="A121" s="130" t="s">
        <v>15</v>
      </c>
      <c r="B121" s="163">
        <v>12</v>
      </c>
      <c r="C121" s="130" t="s">
        <v>22</v>
      </c>
      <c r="D121" s="167" t="s">
        <v>91</v>
      </c>
      <c r="E121" s="130">
        <v>0</v>
      </c>
      <c r="F121" s="130">
        <v>0</v>
      </c>
      <c r="G121" s="130">
        <v>0</v>
      </c>
      <c r="H121" s="130">
        <v>0</v>
      </c>
      <c r="I121" s="130">
        <v>0</v>
      </c>
      <c r="J121" s="130">
        <v>0</v>
      </c>
      <c r="K121" s="130">
        <v>0</v>
      </c>
      <c r="L121" s="130">
        <v>0</v>
      </c>
      <c r="M121" s="130">
        <v>0</v>
      </c>
      <c r="N121" s="130">
        <v>0</v>
      </c>
      <c r="O121" s="130">
        <v>0</v>
      </c>
      <c r="P121" s="130">
        <v>0</v>
      </c>
      <c r="Q121" s="130">
        <v>0</v>
      </c>
      <c r="R121" s="130" t="s">
        <v>95</v>
      </c>
    </row>
    <row r="122" spans="1:18" hidden="1" x14ac:dyDescent="0.3">
      <c r="A122" s="130" t="s">
        <v>15</v>
      </c>
      <c r="B122" s="163">
        <v>12</v>
      </c>
      <c r="C122" s="130" t="s">
        <v>28</v>
      </c>
      <c r="D122" s="167" t="s">
        <v>91</v>
      </c>
      <c r="E122" s="130">
        <v>0</v>
      </c>
      <c r="F122" s="130">
        <v>0</v>
      </c>
      <c r="G122" s="130">
        <v>0</v>
      </c>
      <c r="H122" s="130">
        <v>0</v>
      </c>
      <c r="I122" s="130">
        <v>0</v>
      </c>
      <c r="J122" s="130">
        <v>0</v>
      </c>
      <c r="K122" s="130">
        <v>0</v>
      </c>
      <c r="L122" s="130">
        <v>0</v>
      </c>
      <c r="M122" s="130">
        <v>0</v>
      </c>
      <c r="N122" s="130">
        <v>0</v>
      </c>
      <c r="O122" s="130">
        <v>0</v>
      </c>
      <c r="P122" s="130">
        <v>0</v>
      </c>
      <c r="Q122" s="130">
        <v>0</v>
      </c>
      <c r="R122" s="130" t="s">
        <v>96</v>
      </c>
    </row>
    <row r="123" spans="1:18" hidden="1" x14ac:dyDescent="0.3">
      <c r="A123" s="132" t="s">
        <v>15</v>
      </c>
      <c r="B123" s="160">
        <v>13</v>
      </c>
      <c r="C123" s="106" t="s">
        <v>70</v>
      </c>
      <c r="D123" s="167" t="s">
        <v>88</v>
      </c>
      <c r="E123" s="106">
        <v>36.5</v>
      </c>
      <c r="F123" s="106">
        <v>4</v>
      </c>
      <c r="G123" s="106">
        <v>0</v>
      </c>
      <c r="H123" s="106">
        <v>2.5</v>
      </c>
      <c r="I123" s="106">
        <v>5</v>
      </c>
      <c r="J123" s="106">
        <v>11.25</v>
      </c>
      <c r="K123" s="106">
        <v>0</v>
      </c>
      <c r="L123" s="106">
        <v>-0.25</v>
      </c>
      <c r="M123" s="106">
        <v>0.5</v>
      </c>
      <c r="N123" s="106">
        <v>0.75</v>
      </c>
      <c r="O123" s="106">
        <v>63</v>
      </c>
      <c r="P123" s="106">
        <v>11</v>
      </c>
      <c r="Q123" s="106">
        <v>60.25</v>
      </c>
      <c r="R123" s="106" t="s">
        <v>72</v>
      </c>
    </row>
    <row r="124" spans="1:18" hidden="1" x14ac:dyDescent="0.3">
      <c r="A124" s="106" t="s">
        <v>15</v>
      </c>
      <c r="B124" s="160">
        <v>13</v>
      </c>
      <c r="C124" s="106" t="s">
        <v>20</v>
      </c>
      <c r="D124" s="167" t="s">
        <v>88</v>
      </c>
      <c r="E124" s="106">
        <v>28.25</v>
      </c>
      <c r="F124" s="106">
        <v>4</v>
      </c>
      <c r="G124" s="106">
        <v>0.5</v>
      </c>
      <c r="H124" s="106">
        <v>3.75</v>
      </c>
      <c r="I124" s="106">
        <v>2.5</v>
      </c>
      <c r="J124" s="106">
        <v>2.75</v>
      </c>
      <c r="K124" s="106">
        <v>0</v>
      </c>
      <c r="L124" s="106">
        <v>3.5</v>
      </c>
      <c r="M124" s="106">
        <v>3.25</v>
      </c>
      <c r="N124" s="106">
        <v>1.25</v>
      </c>
      <c r="O124" s="106">
        <v>56</v>
      </c>
      <c r="P124" s="106">
        <v>25</v>
      </c>
      <c r="Q124" s="106">
        <v>49.75</v>
      </c>
      <c r="R124" s="106" t="s">
        <v>72</v>
      </c>
    </row>
    <row r="125" spans="1:18" hidden="1" x14ac:dyDescent="0.3">
      <c r="A125" s="106" t="s">
        <v>15</v>
      </c>
      <c r="B125" s="160">
        <v>13</v>
      </c>
      <c r="C125" s="106" t="s">
        <v>21</v>
      </c>
      <c r="D125" s="167" t="s">
        <v>88</v>
      </c>
      <c r="E125" s="106">
        <v>28.75</v>
      </c>
      <c r="F125" s="106">
        <v>1.25</v>
      </c>
      <c r="G125" s="106">
        <v>1.25</v>
      </c>
      <c r="H125" s="106">
        <v>3.75</v>
      </c>
      <c r="I125" s="106">
        <v>1.25</v>
      </c>
      <c r="J125" s="106">
        <v>-0.75</v>
      </c>
      <c r="K125" s="106">
        <v>2.75</v>
      </c>
      <c r="L125" s="106">
        <v>2.25</v>
      </c>
      <c r="M125" s="106">
        <v>2.5</v>
      </c>
      <c r="N125" s="106">
        <v>1.5</v>
      </c>
      <c r="O125" s="106">
        <v>56</v>
      </c>
      <c r="P125" s="106">
        <v>34</v>
      </c>
      <c r="Q125" s="106">
        <v>44.5</v>
      </c>
      <c r="R125" s="106" t="s">
        <v>72</v>
      </c>
    </row>
    <row r="126" spans="1:18" hidden="1" x14ac:dyDescent="0.3">
      <c r="A126" s="106" t="s">
        <v>15</v>
      </c>
      <c r="B126" s="160">
        <v>13</v>
      </c>
      <c r="C126" s="106" t="s">
        <v>22</v>
      </c>
      <c r="D126" s="167" t="s">
        <v>88</v>
      </c>
      <c r="E126" s="106">
        <v>28.5</v>
      </c>
      <c r="F126" s="106">
        <v>2.5</v>
      </c>
      <c r="G126" s="106">
        <v>-0.75</v>
      </c>
      <c r="H126" s="106">
        <v>1.25</v>
      </c>
      <c r="I126" s="106">
        <v>1.5</v>
      </c>
      <c r="J126" s="106">
        <v>2.75</v>
      </c>
      <c r="K126" s="106">
        <v>0</v>
      </c>
      <c r="L126" s="106">
        <v>0.5</v>
      </c>
      <c r="M126" s="106">
        <v>3</v>
      </c>
      <c r="N126" s="106">
        <v>0.5</v>
      </c>
      <c r="O126" s="106">
        <v>45</v>
      </c>
      <c r="P126" s="106">
        <v>21</v>
      </c>
      <c r="Q126" s="106">
        <v>39.75</v>
      </c>
      <c r="R126" s="106" t="s">
        <v>72</v>
      </c>
    </row>
    <row r="127" spans="1:18" hidden="1" x14ac:dyDescent="0.3">
      <c r="A127" s="132" t="s">
        <v>15</v>
      </c>
      <c r="B127" s="160">
        <v>13</v>
      </c>
      <c r="C127" s="106" t="s">
        <v>28</v>
      </c>
      <c r="D127" s="167" t="s">
        <v>88</v>
      </c>
      <c r="E127" s="106">
        <v>26.5</v>
      </c>
      <c r="F127" s="106">
        <v>3.75</v>
      </c>
      <c r="G127" s="106">
        <v>-0.25</v>
      </c>
      <c r="H127" s="106">
        <v>2.75</v>
      </c>
      <c r="I127" s="106">
        <v>4</v>
      </c>
      <c r="J127" s="106">
        <v>-0.75</v>
      </c>
      <c r="K127" s="106">
        <v>0</v>
      </c>
      <c r="L127" s="106">
        <v>-0.25</v>
      </c>
      <c r="M127" s="106">
        <v>0.75</v>
      </c>
      <c r="N127" s="106">
        <v>0</v>
      </c>
      <c r="O127" s="106">
        <v>41</v>
      </c>
      <c r="P127" s="106">
        <v>18</v>
      </c>
      <c r="Q127" s="106">
        <v>36.5</v>
      </c>
      <c r="R127" s="106" t="s">
        <v>72</v>
      </c>
    </row>
    <row r="128" spans="1:18" hidden="1" x14ac:dyDescent="0.3">
      <c r="A128" s="106" t="s">
        <v>15</v>
      </c>
      <c r="B128" s="160">
        <v>13</v>
      </c>
      <c r="C128" s="106" t="s">
        <v>25</v>
      </c>
      <c r="D128" s="167" t="s">
        <v>88</v>
      </c>
      <c r="E128" s="106">
        <v>15.5</v>
      </c>
      <c r="F128" s="106">
        <v>2</v>
      </c>
      <c r="G128" s="106">
        <v>1</v>
      </c>
      <c r="H128" s="106">
        <v>0</v>
      </c>
      <c r="I128" s="106">
        <v>1.75</v>
      </c>
      <c r="J128" s="106">
        <v>1.75</v>
      </c>
      <c r="K128" s="106">
        <v>0</v>
      </c>
      <c r="L128" s="106">
        <v>0.25</v>
      </c>
      <c r="M128" s="106">
        <v>0.75</v>
      </c>
      <c r="N128" s="106">
        <v>0.5</v>
      </c>
      <c r="O128" s="106">
        <v>28</v>
      </c>
      <c r="P128" s="106">
        <v>18</v>
      </c>
      <c r="Q128" s="106">
        <v>23.5</v>
      </c>
      <c r="R128" s="106" t="s">
        <v>72</v>
      </c>
    </row>
    <row r="129" spans="1:18" hidden="1" x14ac:dyDescent="0.3">
      <c r="A129" s="106" t="s">
        <v>15</v>
      </c>
      <c r="B129" s="160">
        <v>13</v>
      </c>
      <c r="C129" s="106" t="s">
        <v>26</v>
      </c>
      <c r="D129" s="167" t="s">
        <v>88</v>
      </c>
      <c r="E129" s="106">
        <v>16.25</v>
      </c>
      <c r="F129" s="106">
        <v>0.5</v>
      </c>
      <c r="G129" s="106">
        <v>-0.25</v>
      </c>
      <c r="H129" s="106">
        <v>0</v>
      </c>
      <c r="I129" s="106">
        <v>0.5</v>
      </c>
      <c r="J129" s="106">
        <v>1</v>
      </c>
      <c r="K129" s="106">
        <v>0</v>
      </c>
      <c r="L129" s="106">
        <v>1</v>
      </c>
      <c r="M129" s="106">
        <v>2</v>
      </c>
      <c r="N129" s="106">
        <v>-1</v>
      </c>
      <c r="O129" s="106">
        <v>28</v>
      </c>
      <c r="P129" s="106">
        <v>32</v>
      </c>
      <c r="Q129" s="106">
        <v>20</v>
      </c>
      <c r="R129" s="106" t="s">
        <v>72</v>
      </c>
    </row>
    <row r="130" spans="1:18" x14ac:dyDescent="0.3">
      <c r="A130" s="106" t="s">
        <v>15</v>
      </c>
      <c r="B130" s="160">
        <v>13</v>
      </c>
      <c r="C130" s="106" t="s">
        <v>24</v>
      </c>
      <c r="D130" s="167" t="s">
        <v>88</v>
      </c>
      <c r="E130" s="106">
        <v>9</v>
      </c>
      <c r="F130" s="106">
        <v>0.5</v>
      </c>
      <c r="G130" s="106">
        <v>1.75</v>
      </c>
      <c r="H130" s="106">
        <v>0</v>
      </c>
      <c r="I130" s="106">
        <v>-0.25</v>
      </c>
      <c r="J130" s="106">
        <v>4</v>
      </c>
      <c r="K130" s="106">
        <v>1</v>
      </c>
      <c r="L130" s="106">
        <v>1</v>
      </c>
      <c r="M130" s="106">
        <v>0.5</v>
      </c>
      <c r="N130" s="106">
        <v>0</v>
      </c>
      <c r="O130" s="106">
        <v>22</v>
      </c>
      <c r="P130" s="106">
        <v>18</v>
      </c>
      <c r="Q130" s="106">
        <v>17.5</v>
      </c>
      <c r="R130" s="106" t="s">
        <v>72</v>
      </c>
    </row>
    <row r="131" spans="1:18" hidden="1" x14ac:dyDescent="0.3">
      <c r="A131" s="132" t="s">
        <v>15</v>
      </c>
      <c r="B131" s="160">
        <v>13</v>
      </c>
      <c r="C131" s="106" t="s">
        <v>27</v>
      </c>
      <c r="D131" s="167" t="s">
        <v>88</v>
      </c>
      <c r="E131" s="106">
        <v>5</v>
      </c>
      <c r="F131" s="106">
        <v>0.25</v>
      </c>
      <c r="G131" s="106">
        <v>1.5</v>
      </c>
      <c r="H131" s="106">
        <v>0</v>
      </c>
      <c r="I131" s="106">
        <v>0</v>
      </c>
      <c r="J131" s="106">
        <v>0</v>
      </c>
      <c r="K131" s="106">
        <v>0</v>
      </c>
      <c r="L131" s="106">
        <v>1.5</v>
      </c>
      <c r="M131" s="106">
        <v>1.5</v>
      </c>
      <c r="N131" s="106">
        <v>1.5</v>
      </c>
      <c r="O131" s="106">
        <v>18</v>
      </c>
      <c r="P131" s="106">
        <v>27</v>
      </c>
      <c r="Q131" s="106">
        <v>11.25</v>
      </c>
      <c r="R131" s="106" t="s">
        <v>97</v>
      </c>
    </row>
    <row r="132" spans="1:18" hidden="1" x14ac:dyDescent="0.3">
      <c r="A132" s="106" t="s">
        <v>15</v>
      </c>
      <c r="B132" s="160">
        <v>13</v>
      </c>
      <c r="C132" s="59" t="s">
        <v>29</v>
      </c>
      <c r="D132" s="167" t="s">
        <v>91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 t="s">
        <v>98</v>
      </c>
    </row>
    <row r="133" spans="1:18" hidden="1" x14ac:dyDescent="0.3">
      <c r="A133" s="132" t="s">
        <v>15</v>
      </c>
      <c r="B133" s="160">
        <v>13</v>
      </c>
      <c r="C133" s="59" t="s">
        <v>23</v>
      </c>
      <c r="D133" s="167" t="s">
        <v>91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 t="s">
        <v>99</v>
      </c>
    </row>
    <row r="134" spans="1:18" hidden="1" x14ac:dyDescent="0.3">
      <c r="A134" s="20" t="s">
        <v>15</v>
      </c>
      <c r="B134" s="159">
        <v>14</v>
      </c>
      <c r="C134" s="20" t="s">
        <v>20</v>
      </c>
      <c r="D134" s="167" t="s">
        <v>88</v>
      </c>
      <c r="E134" s="20">
        <v>23.75</v>
      </c>
      <c r="F134" s="20">
        <v>1.25</v>
      </c>
      <c r="G134" s="20">
        <v>2.5</v>
      </c>
      <c r="H134" s="20">
        <v>0.25</v>
      </c>
      <c r="I134" s="20">
        <v>3.75</v>
      </c>
      <c r="J134" s="20">
        <v>18.5</v>
      </c>
      <c r="K134" s="20">
        <v>1</v>
      </c>
      <c r="L134" s="20">
        <v>3.5</v>
      </c>
      <c r="M134" s="20">
        <v>3.5</v>
      </c>
      <c r="N134" s="20">
        <v>3.75</v>
      </c>
      <c r="O134" s="20">
        <v>68</v>
      </c>
      <c r="P134" s="20">
        <v>25</v>
      </c>
      <c r="Q134" s="20">
        <v>61.75</v>
      </c>
      <c r="R134" s="20" t="s">
        <v>74</v>
      </c>
    </row>
    <row r="135" spans="1:18" hidden="1" x14ac:dyDescent="0.3">
      <c r="A135" s="20" t="s">
        <v>15</v>
      </c>
      <c r="B135" s="159">
        <v>14</v>
      </c>
      <c r="C135" s="20" t="s">
        <v>70</v>
      </c>
      <c r="D135" s="167" t="s">
        <v>88</v>
      </c>
      <c r="E135" s="20">
        <v>28.75</v>
      </c>
      <c r="F135" s="20">
        <v>5</v>
      </c>
      <c r="G135" s="20">
        <v>0.75</v>
      </c>
      <c r="H135" s="20">
        <v>0.75</v>
      </c>
      <c r="I135" s="20">
        <v>2.75</v>
      </c>
      <c r="J135" s="20">
        <v>13.25</v>
      </c>
      <c r="K135" s="20">
        <v>1</v>
      </c>
      <c r="L135" s="20">
        <v>1</v>
      </c>
      <c r="M135" s="20">
        <v>4</v>
      </c>
      <c r="N135" s="20">
        <v>2</v>
      </c>
      <c r="O135" s="20">
        <v>62</v>
      </c>
      <c r="P135" s="20">
        <v>11</v>
      </c>
      <c r="Q135" s="20">
        <v>59.25</v>
      </c>
      <c r="R135" s="20" t="s">
        <v>74</v>
      </c>
    </row>
    <row r="136" spans="1:18" hidden="1" x14ac:dyDescent="0.3">
      <c r="A136" s="20" t="s">
        <v>15</v>
      </c>
      <c r="B136" s="159">
        <v>14</v>
      </c>
      <c r="C136" s="20" t="s">
        <v>22</v>
      </c>
      <c r="D136" s="167" t="s">
        <v>88</v>
      </c>
      <c r="E136" s="20">
        <v>24</v>
      </c>
      <c r="F136" s="20">
        <v>4</v>
      </c>
      <c r="G136" s="20">
        <v>1.25</v>
      </c>
      <c r="H136" s="20">
        <v>0.5</v>
      </c>
      <c r="I136" s="20">
        <v>1.25</v>
      </c>
      <c r="J136" s="20">
        <v>3.75</v>
      </c>
      <c r="K136" s="20">
        <v>0</v>
      </c>
      <c r="L136" s="20">
        <v>-0.25</v>
      </c>
      <c r="M136" s="20">
        <v>0</v>
      </c>
      <c r="N136" s="20">
        <v>3.75</v>
      </c>
      <c r="O136" s="20">
        <v>45</v>
      </c>
      <c r="P136" s="20">
        <v>27</v>
      </c>
      <c r="Q136" s="20">
        <v>38.25</v>
      </c>
      <c r="R136" s="20" t="s">
        <v>74</v>
      </c>
    </row>
    <row r="137" spans="1:18" hidden="1" x14ac:dyDescent="0.3">
      <c r="A137" s="20" t="s">
        <v>15</v>
      </c>
      <c r="B137" s="159">
        <v>14</v>
      </c>
      <c r="C137" s="20" t="s">
        <v>21</v>
      </c>
      <c r="D137" s="167" t="s">
        <v>88</v>
      </c>
      <c r="E137" s="20">
        <v>24.5</v>
      </c>
      <c r="F137" s="20">
        <v>1.5</v>
      </c>
      <c r="G137" s="20">
        <v>3.75</v>
      </c>
      <c r="H137" s="20">
        <v>0.25</v>
      </c>
      <c r="I137" s="20">
        <v>1.25</v>
      </c>
      <c r="J137" s="20">
        <v>3.5</v>
      </c>
      <c r="K137" s="20">
        <v>0.75</v>
      </c>
      <c r="L137" s="20">
        <v>-1.5</v>
      </c>
      <c r="M137" s="20">
        <v>1.25</v>
      </c>
      <c r="N137" s="20">
        <v>1.5</v>
      </c>
      <c r="O137" s="20">
        <v>45</v>
      </c>
      <c r="P137" s="20">
        <v>33</v>
      </c>
      <c r="Q137" s="20">
        <v>36.75</v>
      </c>
      <c r="R137" s="20" t="s">
        <v>75</v>
      </c>
    </row>
    <row r="138" spans="1:18" x14ac:dyDescent="0.3">
      <c r="A138" s="20" t="s">
        <v>15</v>
      </c>
      <c r="B138" s="159">
        <v>14</v>
      </c>
      <c r="C138" s="20" t="s">
        <v>24</v>
      </c>
      <c r="D138" s="167" t="s">
        <v>88</v>
      </c>
      <c r="E138" s="20">
        <v>8.5</v>
      </c>
      <c r="F138" s="20">
        <v>0.25</v>
      </c>
      <c r="G138" s="20">
        <v>2.75</v>
      </c>
      <c r="H138" s="20">
        <v>0</v>
      </c>
      <c r="I138" s="20">
        <v>3.75</v>
      </c>
      <c r="J138" s="20">
        <v>11.75</v>
      </c>
      <c r="K138" s="20">
        <v>7</v>
      </c>
      <c r="L138" s="20">
        <v>0</v>
      </c>
      <c r="M138" s="20">
        <v>-0.75</v>
      </c>
      <c r="N138" s="20">
        <v>3</v>
      </c>
      <c r="O138" s="20">
        <v>44</v>
      </c>
      <c r="P138" s="20">
        <v>31</v>
      </c>
      <c r="Q138" s="20">
        <v>36.25</v>
      </c>
      <c r="R138" s="20" t="s">
        <v>75</v>
      </c>
    </row>
    <row r="139" spans="1:18" hidden="1" x14ac:dyDescent="0.3">
      <c r="A139" s="20" t="s">
        <v>15</v>
      </c>
      <c r="B139" s="159">
        <v>14</v>
      </c>
      <c r="C139" s="20" t="s">
        <v>23</v>
      </c>
      <c r="D139" s="167" t="s">
        <v>88</v>
      </c>
      <c r="E139" s="20">
        <v>23.5</v>
      </c>
      <c r="F139" s="20">
        <v>1.5</v>
      </c>
      <c r="G139" s="20">
        <v>2</v>
      </c>
      <c r="H139" s="20">
        <v>-0.25</v>
      </c>
      <c r="I139" s="20">
        <v>0</v>
      </c>
      <c r="J139" s="20">
        <v>4.25</v>
      </c>
      <c r="K139" s="20">
        <v>0.75</v>
      </c>
      <c r="L139" s="20">
        <v>-1.25</v>
      </c>
      <c r="M139" s="20">
        <v>2.25</v>
      </c>
      <c r="N139" s="20">
        <v>0.25</v>
      </c>
      <c r="O139" s="20">
        <v>41</v>
      </c>
      <c r="P139" s="20">
        <v>32</v>
      </c>
      <c r="Q139" s="20">
        <v>33</v>
      </c>
      <c r="R139" s="20" t="s">
        <v>75</v>
      </c>
    </row>
    <row r="140" spans="1:18" hidden="1" x14ac:dyDescent="0.3">
      <c r="A140" s="20" t="s">
        <v>15</v>
      </c>
      <c r="B140" s="159">
        <v>14</v>
      </c>
      <c r="C140" s="20" t="s">
        <v>25</v>
      </c>
      <c r="D140" s="167" t="s">
        <v>88</v>
      </c>
      <c r="E140" s="20">
        <v>15.75</v>
      </c>
      <c r="F140" s="20">
        <v>0.75</v>
      </c>
      <c r="G140" s="20">
        <v>1.5</v>
      </c>
      <c r="H140" s="20">
        <v>0</v>
      </c>
      <c r="I140" s="20">
        <v>0.25</v>
      </c>
      <c r="J140" s="20">
        <v>12.5</v>
      </c>
      <c r="K140" s="20">
        <v>0</v>
      </c>
      <c r="L140" s="20">
        <v>-0.5</v>
      </c>
      <c r="M140" s="20">
        <v>1.75</v>
      </c>
      <c r="N140" s="20">
        <v>0.5</v>
      </c>
      <c r="O140" s="20">
        <v>37</v>
      </c>
      <c r="P140" s="20">
        <v>18</v>
      </c>
      <c r="Q140" s="20">
        <v>32.5</v>
      </c>
      <c r="R140" s="20" t="s">
        <v>75</v>
      </c>
    </row>
    <row r="141" spans="1:18" hidden="1" x14ac:dyDescent="0.3">
      <c r="A141" s="20" t="s">
        <v>15</v>
      </c>
      <c r="B141" s="159">
        <v>14</v>
      </c>
      <c r="C141" s="20" t="s">
        <v>27</v>
      </c>
      <c r="D141" s="167" t="s">
        <v>88</v>
      </c>
      <c r="E141" s="20">
        <v>9.75</v>
      </c>
      <c r="F141" s="20">
        <v>2.75</v>
      </c>
      <c r="G141" s="20">
        <v>0.5</v>
      </c>
      <c r="H141" s="20">
        <v>0</v>
      </c>
      <c r="I141" s="20">
        <v>0</v>
      </c>
      <c r="J141" s="20">
        <v>1.25</v>
      </c>
      <c r="K141" s="20">
        <v>0</v>
      </c>
      <c r="L141" s="20">
        <v>2.25</v>
      </c>
      <c r="M141" s="20">
        <v>1.5</v>
      </c>
      <c r="N141" s="20">
        <v>2.75</v>
      </c>
      <c r="O141" s="20">
        <v>27</v>
      </c>
      <c r="P141" s="20">
        <v>25</v>
      </c>
      <c r="Q141" s="20">
        <v>20.75</v>
      </c>
      <c r="R141" s="20" t="s">
        <v>75</v>
      </c>
    </row>
    <row r="142" spans="1:18" hidden="1" x14ac:dyDescent="0.3">
      <c r="A142" s="20" t="s">
        <v>15</v>
      </c>
      <c r="B142" s="159">
        <v>14</v>
      </c>
      <c r="C142" s="20" t="s">
        <v>29</v>
      </c>
      <c r="D142" s="167" t="s">
        <v>88</v>
      </c>
      <c r="E142" s="20">
        <v>14</v>
      </c>
      <c r="F142" s="20">
        <v>0.5</v>
      </c>
      <c r="G142" s="20">
        <v>0</v>
      </c>
      <c r="H142" s="20">
        <v>3</v>
      </c>
      <c r="I142" s="20">
        <v>2.75</v>
      </c>
      <c r="J142" s="20">
        <v>-0.75</v>
      </c>
      <c r="K142" s="20">
        <v>0</v>
      </c>
      <c r="L142" s="20">
        <v>-0.75</v>
      </c>
      <c r="M142" s="20">
        <v>1.5</v>
      </c>
      <c r="N142" s="20">
        <v>0.5</v>
      </c>
      <c r="O142" s="20">
        <v>28</v>
      </c>
      <c r="P142" s="20">
        <v>29</v>
      </c>
      <c r="Q142" s="20">
        <v>20.75</v>
      </c>
      <c r="R142" s="20" t="s">
        <v>85</v>
      </c>
    </row>
    <row r="143" spans="1:18" hidden="1" x14ac:dyDescent="0.3">
      <c r="A143" s="20" t="s">
        <v>15</v>
      </c>
      <c r="B143" s="159">
        <v>14</v>
      </c>
      <c r="C143" s="20" t="s">
        <v>26</v>
      </c>
      <c r="D143" s="167" t="s">
        <v>91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 t="s">
        <v>90</v>
      </c>
    </row>
    <row r="144" spans="1:18" hidden="1" x14ac:dyDescent="0.3">
      <c r="A144" s="20" t="s">
        <v>15</v>
      </c>
      <c r="B144" s="159">
        <v>14</v>
      </c>
      <c r="C144" s="20" t="s">
        <v>28</v>
      </c>
      <c r="D144" s="167" t="s">
        <v>91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 t="s">
        <v>100</v>
      </c>
    </row>
    <row r="145" spans="1:18" hidden="1" x14ac:dyDescent="0.3">
      <c r="A145" s="117" t="s">
        <v>15</v>
      </c>
      <c r="B145" s="164">
        <v>15</v>
      </c>
      <c r="C145" s="117" t="s">
        <v>22</v>
      </c>
      <c r="D145" s="167" t="s">
        <v>88</v>
      </c>
      <c r="E145" s="117">
        <v>24.5</v>
      </c>
      <c r="F145" s="117">
        <v>1.75</v>
      </c>
      <c r="G145" s="117">
        <v>1.25</v>
      </c>
      <c r="H145" s="117">
        <v>2.5</v>
      </c>
      <c r="I145" s="117">
        <v>5</v>
      </c>
      <c r="J145" s="117">
        <v>8.25</v>
      </c>
      <c r="K145" s="117">
        <v>-0.25</v>
      </c>
      <c r="L145" s="117">
        <v>0.5</v>
      </c>
      <c r="M145" s="117">
        <v>1.75</v>
      </c>
      <c r="N145" s="117">
        <v>2.5</v>
      </c>
      <c r="O145" s="117">
        <v>54</v>
      </c>
      <c r="P145" s="117">
        <v>25</v>
      </c>
      <c r="Q145" s="117">
        <v>47.75</v>
      </c>
      <c r="R145" s="117" t="s">
        <v>77</v>
      </c>
    </row>
    <row r="146" spans="1:18" hidden="1" x14ac:dyDescent="0.3">
      <c r="A146" s="117" t="s">
        <v>15</v>
      </c>
      <c r="B146" s="164">
        <v>15</v>
      </c>
      <c r="C146" s="117" t="s">
        <v>21</v>
      </c>
      <c r="D146" s="167" t="s">
        <v>88</v>
      </c>
      <c r="E146" s="117">
        <v>15.25</v>
      </c>
      <c r="F146" s="117">
        <v>2.75</v>
      </c>
      <c r="G146" s="117">
        <v>3</v>
      </c>
      <c r="H146" s="117">
        <v>1.75</v>
      </c>
      <c r="I146" s="117">
        <v>5</v>
      </c>
      <c r="J146" s="117">
        <v>6.75</v>
      </c>
      <c r="K146" s="117">
        <v>1.75</v>
      </c>
      <c r="L146" s="117">
        <v>0</v>
      </c>
      <c r="M146" s="117">
        <v>4.75</v>
      </c>
      <c r="N146" s="117">
        <v>2.5</v>
      </c>
      <c r="O146" s="117">
        <v>53</v>
      </c>
      <c r="P146" s="117">
        <v>30</v>
      </c>
      <c r="Q146" s="117">
        <v>45.5</v>
      </c>
      <c r="R146" s="117" t="s">
        <v>77</v>
      </c>
    </row>
    <row r="147" spans="1:18" x14ac:dyDescent="0.3">
      <c r="A147" s="117" t="s">
        <v>15</v>
      </c>
      <c r="B147" s="164">
        <v>15</v>
      </c>
      <c r="C147" s="117" t="s">
        <v>24</v>
      </c>
      <c r="D147" s="167" t="s">
        <v>88</v>
      </c>
      <c r="E147" s="117">
        <v>5.25</v>
      </c>
      <c r="F147" s="117">
        <v>1.25</v>
      </c>
      <c r="G147" s="117">
        <v>1</v>
      </c>
      <c r="H147" s="117">
        <v>0</v>
      </c>
      <c r="I147" s="117">
        <v>2.5</v>
      </c>
      <c r="J147" s="117">
        <v>12.5</v>
      </c>
      <c r="K147" s="117">
        <v>2.75</v>
      </c>
      <c r="L147" s="117">
        <v>3</v>
      </c>
      <c r="M147" s="117">
        <v>1.75</v>
      </c>
      <c r="N147" s="117">
        <v>0.25</v>
      </c>
      <c r="O147" s="117">
        <v>38</v>
      </c>
      <c r="P147" s="117">
        <v>31</v>
      </c>
      <c r="Q147" s="117">
        <v>30.25</v>
      </c>
      <c r="R147" s="117" t="s">
        <v>77</v>
      </c>
    </row>
    <row r="148" spans="1:18" hidden="1" x14ac:dyDescent="0.3">
      <c r="A148" s="117" t="s">
        <v>15</v>
      </c>
      <c r="B148" s="164">
        <v>15</v>
      </c>
      <c r="C148" s="117" t="s">
        <v>29</v>
      </c>
      <c r="D148" s="167" t="s">
        <v>88</v>
      </c>
      <c r="E148" s="117">
        <v>17.75</v>
      </c>
      <c r="F148" s="117">
        <v>0.5</v>
      </c>
      <c r="G148" s="117">
        <v>-0.25</v>
      </c>
      <c r="H148" s="117">
        <v>3</v>
      </c>
      <c r="I148" s="117">
        <v>2.5</v>
      </c>
      <c r="J148" s="117">
        <v>-0.5</v>
      </c>
      <c r="K148" s="117">
        <v>-0.25</v>
      </c>
      <c r="L148" s="117">
        <v>-0.25</v>
      </c>
      <c r="M148" s="117">
        <v>2.75</v>
      </c>
      <c r="N148" s="117">
        <v>0</v>
      </c>
      <c r="O148" s="117">
        <v>32</v>
      </c>
      <c r="P148" s="117">
        <v>27</v>
      </c>
      <c r="Q148" s="117">
        <v>25.25</v>
      </c>
      <c r="R148" s="117" t="s">
        <v>77</v>
      </c>
    </row>
    <row r="149" spans="1:18" hidden="1" x14ac:dyDescent="0.3">
      <c r="A149" s="117" t="s">
        <v>15</v>
      </c>
      <c r="B149" s="164">
        <v>15</v>
      </c>
      <c r="C149" s="117" t="s">
        <v>23</v>
      </c>
      <c r="D149" s="167" t="s">
        <v>88</v>
      </c>
      <c r="E149" s="117">
        <v>16</v>
      </c>
      <c r="F149" s="117">
        <v>1.25</v>
      </c>
      <c r="G149" s="117">
        <v>0</v>
      </c>
      <c r="H149" s="117">
        <v>0</v>
      </c>
      <c r="I149" s="117">
        <v>0</v>
      </c>
      <c r="J149" s="117">
        <v>3.75</v>
      </c>
      <c r="K149" s="117">
        <v>-0.5</v>
      </c>
      <c r="L149" s="117">
        <v>-0.25</v>
      </c>
      <c r="M149" s="117">
        <v>0</v>
      </c>
      <c r="N149" s="117">
        <v>1.5</v>
      </c>
      <c r="O149" s="117">
        <v>30</v>
      </c>
      <c r="P149" s="117">
        <v>45</v>
      </c>
      <c r="Q149" s="117">
        <v>18.75</v>
      </c>
      <c r="R149" s="117" t="s">
        <v>77</v>
      </c>
    </row>
    <row r="150" spans="1:18" hidden="1" x14ac:dyDescent="0.3">
      <c r="A150" s="117" t="s">
        <v>15</v>
      </c>
      <c r="B150" s="164">
        <v>15</v>
      </c>
      <c r="C150" s="117" t="s">
        <v>26</v>
      </c>
      <c r="D150" s="167" t="s">
        <v>88</v>
      </c>
      <c r="E150" s="117">
        <v>10</v>
      </c>
      <c r="F150" s="117">
        <v>-0.75</v>
      </c>
      <c r="G150" s="117">
        <v>-0.5</v>
      </c>
      <c r="H150" s="117">
        <v>0</v>
      </c>
      <c r="I150" s="117">
        <v>2.75</v>
      </c>
      <c r="J150" s="117">
        <v>3.75</v>
      </c>
      <c r="K150" s="117">
        <v>0</v>
      </c>
      <c r="L150" s="117">
        <v>-0.5</v>
      </c>
      <c r="M150" s="117">
        <v>0.5</v>
      </c>
      <c r="N150" s="117">
        <v>2</v>
      </c>
      <c r="O150" s="117">
        <v>25</v>
      </c>
      <c r="P150" s="117">
        <v>31</v>
      </c>
      <c r="Q150" s="117">
        <v>17.25</v>
      </c>
      <c r="R150" s="117" t="s">
        <v>77</v>
      </c>
    </row>
    <row r="151" spans="1:18" hidden="1" x14ac:dyDescent="0.3">
      <c r="A151" s="117" t="s">
        <v>15</v>
      </c>
      <c r="B151" s="164">
        <v>15</v>
      </c>
      <c r="C151" s="117" t="s">
        <v>27</v>
      </c>
      <c r="D151" s="167" t="s">
        <v>88</v>
      </c>
      <c r="E151" s="117">
        <v>2.5</v>
      </c>
      <c r="F151" s="117">
        <v>0.5</v>
      </c>
      <c r="G151" s="117">
        <v>1.75</v>
      </c>
      <c r="H151" s="117">
        <v>0</v>
      </c>
      <c r="I151" s="117">
        <v>0</v>
      </c>
      <c r="J151" s="117">
        <v>4.25</v>
      </c>
      <c r="K151" s="117">
        <v>0</v>
      </c>
      <c r="L151" s="117">
        <v>-0.25</v>
      </c>
      <c r="M151" s="117">
        <v>0</v>
      </c>
      <c r="N151" s="117">
        <v>0.25</v>
      </c>
      <c r="O151" s="117">
        <v>17</v>
      </c>
      <c r="P151" s="117">
        <v>32</v>
      </c>
      <c r="Q151" s="117">
        <v>9</v>
      </c>
      <c r="R151" s="117" t="s">
        <v>77</v>
      </c>
    </row>
    <row r="152" spans="1:18" hidden="1" x14ac:dyDescent="0.3">
      <c r="A152" s="117" t="s">
        <v>15</v>
      </c>
      <c r="B152" s="164">
        <v>15</v>
      </c>
      <c r="C152" s="117" t="s">
        <v>25</v>
      </c>
      <c r="D152" s="167" t="s">
        <v>88</v>
      </c>
      <c r="E152" s="117">
        <v>8.75</v>
      </c>
      <c r="F152" s="117">
        <v>0</v>
      </c>
      <c r="G152" s="117">
        <v>1</v>
      </c>
      <c r="H152" s="117">
        <v>0</v>
      </c>
      <c r="I152" s="117">
        <v>2.5</v>
      </c>
      <c r="J152" s="117">
        <v>12</v>
      </c>
      <c r="K152" s="117">
        <v>1</v>
      </c>
      <c r="L152" s="117">
        <v>1</v>
      </c>
      <c r="M152" s="117">
        <v>1.5</v>
      </c>
      <c r="N152" s="117">
        <v>0.5</v>
      </c>
      <c r="O152" s="117">
        <v>32</v>
      </c>
      <c r="P152" s="117">
        <v>15</v>
      </c>
      <c r="Q152" s="117">
        <v>28.25</v>
      </c>
      <c r="R152" s="117" t="s">
        <v>77</v>
      </c>
    </row>
    <row r="153" spans="1:18" hidden="1" x14ac:dyDescent="0.3">
      <c r="A153" s="117" t="s">
        <v>15</v>
      </c>
      <c r="B153" s="164">
        <v>15</v>
      </c>
      <c r="C153" s="151" t="s">
        <v>28</v>
      </c>
      <c r="D153" s="167" t="s">
        <v>91</v>
      </c>
      <c r="E153" s="117">
        <v>0</v>
      </c>
      <c r="F153" s="117">
        <v>0</v>
      </c>
      <c r="G153" s="117">
        <v>0</v>
      </c>
      <c r="H153" s="117">
        <v>0</v>
      </c>
      <c r="I153" s="117">
        <v>0</v>
      </c>
      <c r="J153" s="117">
        <v>0</v>
      </c>
      <c r="K153" s="117">
        <v>0</v>
      </c>
      <c r="L153" s="117">
        <v>0</v>
      </c>
      <c r="M153" s="117">
        <v>0</v>
      </c>
      <c r="N153" s="117">
        <v>0</v>
      </c>
      <c r="O153" s="117">
        <v>0</v>
      </c>
      <c r="P153" s="117">
        <v>0</v>
      </c>
      <c r="Q153" s="117">
        <v>0</v>
      </c>
      <c r="R153" s="117" t="s">
        <v>77</v>
      </c>
    </row>
    <row r="154" spans="1:18" hidden="1" x14ac:dyDescent="0.3">
      <c r="A154" s="117" t="s">
        <v>15</v>
      </c>
      <c r="B154" s="164">
        <v>15</v>
      </c>
      <c r="C154" s="151" t="s">
        <v>70</v>
      </c>
      <c r="D154" s="167" t="s">
        <v>91</v>
      </c>
      <c r="E154" s="117">
        <v>0</v>
      </c>
      <c r="F154" s="117">
        <v>0</v>
      </c>
      <c r="G154" s="117">
        <v>0</v>
      </c>
      <c r="H154" s="117">
        <v>0</v>
      </c>
      <c r="I154" s="117">
        <v>0</v>
      </c>
      <c r="J154" s="117">
        <v>0</v>
      </c>
      <c r="K154" s="117">
        <v>0</v>
      </c>
      <c r="L154" s="117">
        <v>0</v>
      </c>
      <c r="M154" s="117">
        <v>0</v>
      </c>
      <c r="N154" s="117">
        <v>0</v>
      </c>
      <c r="O154" s="117">
        <v>0</v>
      </c>
      <c r="P154" s="117">
        <v>0</v>
      </c>
      <c r="Q154" s="117">
        <v>0</v>
      </c>
      <c r="R154" s="117" t="s">
        <v>77</v>
      </c>
    </row>
    <row r="155" spans="1:18" hidden="1" x14ac:dyDescent="0.3">
      <c r="A155" s="117" t="s">
        <v>15</v>
      </c>
      <c r="B155" s="164">
        <v>15</v>
      </c>
      <c r="C155" s="151" t="s">
        <v>20</v>
      </c>
      <c r="D155" s="167" t="s">
        <v>91</v>
      </c>
      <c r="E155" s="117">
        <v>0</v>
      </c>
      <c r="F155" s="117">
        <v>0</v>
      </c>
      <c r="G155" s="117">
        <v>0</v>
      </c>
      <c r="H155" s="117">
        <v>0</v>
      </c>
      <c r="I155" s="117">
        <v>0</v>
      </c>
      <c r="J155" s="117">
        <v>0</v>
      </c>
      <c r="K155" s="117">
        <v>0</v>
      </c>
      <c r="L155" s="117">
        <v>0</v>
      </c>
      <c r="M155" s="117">
        <v>0</v>
      </c>
      <c r="N155" s="117">
        <v>0</v>
      </c>
      <c r="O155" s="117">
        <v>0</v>
      </c>
      <c r="P155" s="117">
        <v>0</v>
      </c>
      <c r="Q155" s="117">
        <v>0</v>
      </c>
      <c r="R155" s="117" t="s">
        <v>77</v>
      </c>
    </row>
    <row r="156" spans="1:18" hidden="1" x14ac:dyDescent="0.3">
      <c r="A156" s="106" t="s">
        <v>15</v>
      </c>
      <c r="B156" s="160">
        <v>16</v>
      </c>
      <c r="C156" s="106" t="s">
        <v>70</v>
      </c>
      <c r="D156" s="167" t="s">
        <v>88</v>
      </c>
      <c r="E156" s="106">
        <v>32.75</v>
      </c>
      <c r="F156" s="106">
        <v>3.75</v>
      </c>
      <c r="G156" s="106">
        <v>5</v>
      </c>
      <c r="H156" s="106">
        <v>4</v>
      </c>
      <c r="I156" s="106">
        <v>3.75</v>
      </c>
      <c r="J156" s="106">
        <v>14.5</v>
      </c>
      <c r="K156" s="106">
        <v>0</v>
      </c>
      <c r="L156" s="106">
        <v>-0.5</v>
      </c>
      <c r="M156" s="106">
        <v>0.5</v>
      </c>
      <c r="N156" s="106">
        <v>0.5</v>
      </c>
      <c r="O156" s="106">
        <v>70</v>
      </c>
      <c r="P156" s="106">
        <v>18</v>
      </c>
      <c r="Q156" s="106">
        <v>65.5</v>
      </c>
      <c r="R156" s="106" t="s">
        <v>85</v>
      </c>
    </row>
    <row r="157" spans="1:18" hidden="1" x14ac:dyDescent="0.3">
      <c r="A157" s="106" t="s">
        <v>15</v>
      </c>
      <c r="B157" s="160">
        <v>16</v>
      </c>
      <c r="C157" s="106" t="s">
        <v>20</v>
      </c>
      <c r="D157" s="167" t="s">
        <v>88</v>
      </c>
      <c r="E157" s="106">
        <v>27.25</v>
      </c>
      <c r="F157" s="106">
        <v>2.5</v>
      </c>
      <c r="G157" s="106">
        <v>3</v>
      </c>
      <c r="H157" s="106">
        <v>1.5</v>
      </c>
      <c r="I157" s="106">
        <v>2.5</v>
      </c>
      <c r="J157" s="106">
        <v>14.25</v>
      </c>
      <c r="K157" s="106">
        <v>0</v>
      </c>
      <c r="L157" s="106">
        <v>3.5</v>
      </c>
      <c r="M157" s="106">
        <v>3.5</v>
      </c>
      <c r="N157" s="106">
        <v>2.25</v>
      </c>
      <c r="O157" s="106">
        <v>66</v>
      </c>
      <c r="P157" s="106">
        <v>23</v>
      </c>
      <c r="Q157" s="106">
        <v>60.25</v>
      </c>
      <c r="R157" s="106" t="s">
        <v>85</v>
      </c>
    </row>
    <row r="158" spans="1:18" hidden="1" x14ac:dyDescent="0.3">
      <c r="A158" s="106" t="s">
        <v>15</v>
      </c>
      <c r="B158" s="160">
        <v>16</v>
      </c>
      <c r="C158" s="106" t="s">
        <v>22</v>
      </c>
      <c r="D158" s="167" t="s">
        <v>88</v>
      </c>
      <c r="E158" s="106">
        <v>24.25</v>
      </c>
      <c r="F158" s="106">
        <v>2.5</v>
      </c>
      <c r="G158" s="106">
        <v>3.75</v>
      </c>
      <c r="H158" s="106">
        <v>1.5</v>
      </c>
      <c r="I158" s="106">
        <v>4</v>
      </c>
      <c r="J158" s="106">
        <v>8.5</v>
      </c>
      <c r="K158" s="106">
        <v>0</v>
      </c>
      <c r="L158" s="106">
        <v>-0.25</v>
      </c>
      <c r="M158" s="106">
        <v>3</v>
      </c>
      <c r="N158" s="106">
        <v>1.5</v>
      </c>
      <c r="O158" s="106">
        <v>53</v>
      </c>
      <c r="P158" s="106">
        <v>17</v>
      </c>
      <c r="Q158" s="106">
        <v>48.75</v>
      </c>
      <c r="R158" s="106" t="s">
        <v>85</v>
      </c>
    </row>
    <row r="159" spans="1:18" hidden="1" x14ac:dyDescent="0.3">
      <c r="A159" s="106" t="s">
        <v>15</v>
      </c>
      <c r="B159" s="160">
        <v>16</v>
      </c>
      <c r="C159" s="106" t="s">
        <v>21</v>
      </c>
      <c r="D159" s="167" t="s">
        <v>88</v>
      </c>
      <c r="E159" s="106">
        <v>24.5</v>
      </c>
      <c r="F159" s="106">
        <v>2.75</v>
      </c>
      <c r="G159" s="106">
        <v>0.75</v>
      </c>
      <c r="H159" s="106">
        <v>2</v>
      </c>
      <c r="I159" s="106">
        <v>3.75</v>
      </c>
      <c r="J159" s="106">
        <v>4</v>
      </c>
      <c r="K159" s="106">
        <v>0</v>
      </c>
      <c r="L159" s="106">
        <v>1.25</v>
      </c>
      <c r="M159" s="106">
        <v>0</v>
      </c>
      <c r="N159" s="106">
        <v>-1.5</v>
      </c>
      <c r="O159" s="106">
        <v>42</v>
      </c>
      <c r="P159" s="106">
        <v>30</v>
      </c>
      <c r="Q159" s="106">
        <v>34.5</v>
      </c>
      <c r="R159" s="106" t="s">
        <v>85</v>
      </c>
    </row>
    <row r="160" spans="1:18" hidden="1" x14ac:dyDescent="0.3">
      <c r="A160" s="106" t="s">
        <v>15</v>
      </c>
      <c r="B160" s="160">
        <v>16</v>
      </c>
      <c r="C160" s="106" t="s">
        <v>23</v>
      </c>
      <c r="D160" s="167" t="s">
        <v>88</v>
      </c>
      <c r="E160" s="106">
        <v>9.25</v>
      </c>
      <c r="F160" s="106">
        <v>2.75</v>
      </c>
      <c r="G160" s="106">
        <v>3</v>
      </c>
      <c r="H160" s="106">
        <v>-0.25</v>
      </c>
      <c r="I160" s="106">
        <v>0</v>
      </c>
      <c r="J160" s="106">
        <v>1.5</v>
      </c>
      <c r="K160" s="106">
        <v>-0.75</v>
      </c>
      <c r="L160" s="106">
        <v>-0.5</v>
      </c>
      <c r="M160" s="106">
        <v>2</v>
      </c>
      <c r="N160" s="106">
        <v>-1.25</v>
      </c>
      <c r="O160" s="106">
        <v>28</v>
      </c>
      <c r="P160" s="106">
        <v>49</v>
      </c>
      <c r="Q160" s="106">
        <v>15.75</v>
      </c>
      <c r="R160" s="106" t="s">
        <v>85</v>
      </c>
    </row>
    <row r="161" spans="1:18" hidden="1" x14ac:dyDescent="0.3">
      <c r="A161" s="106" t="s">
        <v>15</v>
      </c>
      <c r="B161" s="160">
        <v>16</v>
      </c>
      <c r="C161" s="106" t="s">
        <v>26</v>
      </c>
      <c r="D161" s="167" t="s">
        <v>88</v>
      </c>
      <c r="E161" s="106">
        <v>11.25</v>
      </c>
      <c r="F161" s="106">
        <v>2</v>
      </c>
      <c r="G161" s="106">
        <v>0.75</v>
      </c>
      <c r="H161" s="106">
        <v>0</v>
      </c>
      <c r="I161" s="106">
        <v>2</v>
      </c>
      <c r="J161" s="106">
        <v>0.25</v>
      </c>
      <c r="K161" s="106">
        <v>0</v>
      </c>
      <c r="L161" s="106">
        <v>-0.75</v>
      </c>
      <c r="M161" s="106">
        <v>-0.5</v>
      </c>
      <c r="N161" s="106">
        <v>-0.5</v>
      </c>
      <c r="O161" s="106">
        <v>22</v>
      </c>
      <c r="P161" s="106">
        <v>30</v>
      </c>
      <c r="Q161" s="106">
        <v>14.5</v>
      </c>
      <c r="R161" s="106" t="s">
        <v>85</v>
      </c>
    </row>
    <row r="162" spans="1:18" hidden="1" x14ac:dyDescent="0.3">
      <c r="A162" s="106" t="s">
        <v>15</v>
      </c>
      <c r="B162" s="160">
        <v>16</v>
      </c>
      <c r="C162" s="59" t="s">
        <v>27</v>
      </c>
      <c r="D162" s="167" t="s">
        <v>91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 t="s">
        <v>85</v>
      </c>
    </row>
    <row r="163" spans="1:18" hidden="1" x14ac:dyDescent="0.3">
      <c r="A163" s="106" t="s">
        <v>15</v>
      </c>
      <c r="B163" s="160">
        <v>16</v>
      </c>
      <c r="C163" s="59" t="s">
        <v>29</v>
      </c>
      <c r="D163" s="167" t="s">
        <v>91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 t="s">
        <v>85</v>
      </c>
    </row>
    <row r="164" spans="1:18" hidden="1" x14ac:dyDescent="0.3">
      <c r="A164" s="106" t="s">
        <v>15</v>
      </c>
      <c r="B164" s="160">
        <v>16</v>
      </c>
      <c r="C164" s="59" t="s">
        <v>25</v>
      </c>
      <c r="D164" s="167" t="s">
        <v>91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 t="s">
        <v>85</v>
      </c>
    </row>
    <row r="165" spans="1:18" x14ac:dyDescent="0.3">
      <c r="A165" s="106" t="s">
        <v>15</v>
      </c>
      <c r="B165" s="160">
        <v>16</v>
      </c>
      <c r="C165" s="59" t="s">
        <v>56</v>
      </c>
      <c r="D165" s="167" t="s">
        <v>91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 t="s">
        <v>85</v>
      </c>
    </row>
    <row r="166" spans="1:18" hidden="1" x14ac:dyDescent="0.3">
      <c r="A166" s="106" t="s">
        <v>15</v>
      </c>
      <c r="B166" s="160">
        <v>16</v>
      </c>
      <c r="C166" s="59" t="s">
        <v>28</v>
      </c>
      <c r="D166" s="167" t="s">
        <v>91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 t="s">
        <v>85</v>
      </c>
    </row>
    <row r="167" spans="1:18" hidden="1" x14ac:dyDescent="0.3">
      <c r="A167" s="20" t="s">
        <v>15</v>
      </c>
      <c r="B167" s="159">
        <v>17</v>
      </c>
      <c r="C167" s="23" t="s">
        <v>20</v>
      </c>
      <c r="D167" s="168" t="s">
        <v>88</v>
      </c>
      <c r="E167" s="20">
        <v>27.5</v>
      </c>
      <c r="F167" s="20">
        <v>2.5</v>
      </c>
      <c r="G167" s="20">
        <v>1.75</v>
      </c>
      <c r="H167" s="20">
        <v>2.75</v>
      </c>
      <c r="I167" s="20">
        <v>4</v>
      </c>
      <c r="J167" s="20">
        <v>14.75</v>
      </c>
      <c r="K167" s="20">
        <v>0</v>
      </c>
      <c r="L167" s="20">
        <v>3.5</v>
      </c>
      <c r="M167" s="20">
        <v>3.5</v>
      </c>
      <c r="N167" s="20">
        <v>3.75</v>
      </c>
      <c r="O167" s="20">
        <v>68</v>
      </c>
      <c r="P167" s="20">
        <v>15</v>
      </c>
      <c r="Q167" s="20">
        <v>64.25</v>
      </c>
      <c r="R167" s="20" t="s">
        <v>90</v>
      </c>
    </row>
    <row r="168" spans="1:18" hidden="1" x14ac:dyDescent="0.3">
      <c r="A168" s="20" t="s">
        <v>15</v>
      </c>
      <c r="B168" s="159">
        <v>17</v>
      </c>
      <c r="C168" s="23" t="s">
        <v>21</v>
      </c>
      <c r="D168" s="169" t="s">
        <v>88</v>
      </c>
      <c r="E168" s="20">
        <v>21.75</v>
      </c>
      <c r="F168" s="20">
        <v>1.5</v>
      </c>
      <c r="G168" s="20">
        <v>2.75</v>
      </c>
      <c r="H168" s="20">
        <v>3.75</v>
      </c>
      <c r="I168" s="20">
        <v>1.75</v>
      </c>
      <c r="J168" s="20">
        <v>8.25</v>
      </c>
      <c r="K168" s="20">
        <v>1</v>
      </c>
      <c r="L168" s="20">
        <v>1.25</v>
      </c>
      <c r="M168" s="20">
        <v>0.75</v>
      </c>
      <c r="N168" s="20">
        <v>1.25</v>
      </c>
      <c r="O168" s="20">
        <v>52</v>
      </c>
      <c r="P168" s="20">
        <v>32</v>
      </c>
      <c r="Q168" s="20">
        <v>44</v>
      </c>
      <c r="R168" s="20" t="s">
        <v>90</v>
      </c>
    </row>
    <row r="169" spans="1:18" hidden="1" x14ac:dyDescent="0.3">
      <c r="A169" s="20" t="s">
        <v>15</v>
      </c>
      <c r="B169" s="159">
        <v>17</v>
      </c>
      <c r="C169" s="23" t="s">
        <v>22</v>
      </c>
      <c r="D169" s="169" t="s">
        <v>88</v>
      </c>
      <c r="E169" s="20">
        <v>33.25</v>
      </c>
      <c r="F169" s="20">
        <v>1.5</v>
      </c>
      <c r="G169" s="20">
        <v>0.5</v>
      </c>
      <c r="H169" s="20">
        <v>1.5</v>
      </c>
      <c r="I169" s="20">
        <v>1.5</v>
      </c>
      <c r="J169" s="20">
        <v>8.25</v>
      </c>
      <c r="K169" s="20">
        <v>0</v>
      </c>
      <c r="L169" s="20">
        <v>0.75</v>
      </c>
      <c r="M169" s="20">
        <v>2.75</v>
      </c>
      <c r="N169" s="20">
        <v>1.5</v>
      </c>
      <c r="O169" s="20">
        <v>56</v>
      </c>
      <c r="P169" s="20">
        <v>18</v>
      </c>
      <c r="Q169" s="20">
        <v>51.25</v>
      </c>
      <c r="R169" s="20" t="s">
        <v>90</v>
      </c>
    </row>
    <row r="170" spans="1:18" hidden="1" x14ac:dyDescent="0.3">
      <c r="A170" s="20" t="s">
        <v>15</v>
      </c>
      <c r="B170" s="159">
        <v>17</v>
      </c>
      <c r="C170" s="23" t="s">
        <v>23</v>
      </c>
      <c r="D170" s="169" t="s">
        <v>91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 t="s">
        <v>90</v>
      </c>
    </row>
    <row r="171" spans="1:18" x14ac:dyDescent="0.3">
      <c r="A171" s="20" t="s">
        <v>15</v>
      </c>
      <c r="B171" s="159">
        <v>17</v>
      </c>
      <c r="C171" s="23" t="s">
        <v>24</v>
      </c>
      <c r="D171" s="169" t="s">
        <v>88</v>
      </c>
      <c r="E171" s="20">
        <v>10</v>
      </c>
      <c r="F171" s="20">
        <v>0</v>
      </c>
      <c r="G171" s="20">
        <v>1</v>
      </c>
      <c r="H171" s="20">
        <v>0</v>
      </c>
      <c r="I171" s="20">
        <v>0</v>
      </c>
      <c r="J171" s="20">
        <v>14.75</v>
      </c>
      <c r="K171" s="20">
        <v>2</v>
      </c>
      <c r="L171" s="20">
        <v>0.75</v>
      </c>
      <c r="M171" s="20">
        <v>0.75</v>
      </c>
      <c r="N171" s="20">
        <v>1</v>
      </c>
      <c r="O171" s="20">
        <v>34</v>
      </c>
      <c r="P171" s="20">
        <v>15</v>
      </c>
      <c r="Q171" s="20">
        <v>30.25</v>
      </c>
      <c r="R171" s="20" t="s">
        <v>90</v>
      </c>
    </row>
    <row r="172" spans="1:18" hidden="1" x14ac:dyDescent="0.3">
      <c r="A172" s="20" t="s">
        <v>15</v>
      </c>
      <c r="B172" s="159">
        <v>17</v>
      </c>
      <c r="C172" s="23" t="s">
        <v>25</v>
      </c>
      <c r="D172" s="169" t="s">
        <v>88</v>
      </c>
      <c r="E172" s="20">
        <v>13.25</v>
      </c>
      <c r="F172" s="20">
        <v>0</v>
      </c>
      <c r="G172" s="20">
        <v>1.75</v>
      </c>
      <c r="H172" s="20">
        <v>0</v>
      </c>
      <c r="I172" s="20">
        <v>2</v>
      </c>
      <c r="J172" s="20">
        <v>9.75</v>
      </c>
      <c r="K172" s="20">
        <v>0</v>
      </c>
      <c r="L172" s="20">
        <v>-0.25</v>
      </c>
      <c r="M172" s="20">
        <v>-1</v>
      </c>
      <c r="N172" s="20">
        <v>1.25</v>
      </c>
      <c r="O172" s="20">
        <v>32</v>
      </c>
      <c r="P172" s="20">
        <v>21</v>
      </c>
      <c r="Q172" s="20">
        <v>26.75</v>
      </c>
      <c r="R172" s="20" t="s">
        <v>90</v>
      </c>
    </row>
    <row r="173" spans="1:18" hidden="1" x14ac:dyDescent="0.3">
      <c r="A173" s="20" t="s">
        <v>15</v>
      </c>
      <c r="B173" s="159">
        <v>17</v>
      </c>
      <c r="C173" s="23" t="s">
        <v>26</v>
      </c>
      <c r="D173" s="169" t="s">
        <v>88</v>
      </c>
      <c r="E173" s="20">
        <v>15.5</v>
      </c>
      <c r="F173" s="20">
        <v>0</v>
      </c>
      <c r="G173" s="20">
        <v>0</v>
      </c>
      <c r="H173" s="20">
        <v>0</v>
      </c>
      <c r="I173" s="20">
        <v>2.75</v>
      </c>
      <c r="J173" s="20">
        <v>7.25</v>
      </c>
      <c r="K173" s="20">
        <v>0</v>
      </c>
      <c r="L173" s="20">
        <v>1</v>
      </c>
      <c r="M173" s="20">
        <v>-0.25</v>
      </c>
      <c r="N173" s="20">
        <v>-0.25</v>
      </c>
      <c r="O173" s="20">
        <v>30</v>
      </c>
      <c r="P173" s="20">
        <v>16</v>
      </c>
      <c r="Q173" s="20">
        <v>26</v>
      </c>
      <c r="R173" s="20" t="s">
        <v>90</v>
      </c>
    </row>
    <row r="174" spans="1:18" hidden="1" x14ac:dyDescent="0.3">
      <c r="A174" s="20" t="s">
        <v>15</v>
      </c>
      <c r="B174" s="159">
        <v>17</v>
      </c>
      <c r="C174" s="23" t="s">
        <v>27</v>
      </c>
      <c r="D174" s="169" t="s">
        <v>91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 t="s">
        <v>90</v>
      </c>
    </row>
    <row r="175" spans="1:18" hidden="1" x14ac:dyDescent="0.3">
      <c r="A175" s="20" t="s">
        <v>15</v>
      </c>
      <c r="B175" s="159">
        <v>17</v>
      </c>
      <c r="C175" s="20" t="s">
        <v>28</v>
      </c>
      <c r="D175" s="168" t="s">
        <v>88</v>
      </c>
      <c r="E175" s="20">
        <v>25.25</v>
      </c>
      <c r="F175" s="20">
        <v>4</v>
      </c>
      <c r="G175" s="20">
        <v>0.25</v>
      </c>
      <c r="H175" s="20">
        <v>2.75</v>
      </c>
      <c r="I175" s="20">
        <v>0.25</v>
      </c>
      <c r="J175" s="20">
        <v>6.25</v>
      </c>
      <c r="K175" s="20">
        <v>0</v>
      </c>
      <c r="L175" s="20">
        <v>-0.25</v>
      </c>
      <c r="M175" s="20">
        <v>3.75</v>
      </c>
      <c r="N175" s="20">
        <v>0.75</v>
      </c>
      <c r="O175" s="20">
        <v>48</v>
      </c>
      <c r="P175" s="20">
        <v>20</v>
      </c>
      <c r="Q175" s="20">
        <v>43</v>
      </c>
      <c r="R175" s="20" t="s">
        <v>90</v>
      </c>
    </row>
    <row r="176" spans="1:18" hidden="1" x14ac:dyDescent="0.3">
      <c r="A176" s="20" t="s">
        <v>15</v>
      </c>
      <c r="B176" s="159">
        <v>17</v>
      </c>
      <c r="C176" s="20" t="s">
        <v>29</v>
      </c>
      <c r="D176" s="169" t="s">
        <v>91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 t="s">
        <v>90</v>
      </c>
    </row>
    <row r="177" spans="1:18" hidden="1" x14ac:dyDescent="0.3">
      <c r="A177" s="20" t="s">
        <v>15</v>
      </c>
      <c r="B177" s="159">
        <v>17</v>
      </c>
      <c r="C177" s="23" t="s">
        <v>70</v>
      </c>
      <c r="D177" s="169" t="s">
        <v>91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 t="s">
        <v>90</v>
      </c>
    </row>
    <row r="178" spans="1:18" hidden="1" x14ac:dyDescent="0.3">
      <c r="A178" s="171" t="s">
        <v>15</v>
      </c>
      <c r="B178" s="172">
        <v>18</v>
      </c>
      <c r="C178" s="170" t="s">
        <v>20</v>
      </c>
      <c r="D178" s="173" t="s">
        <v>88</v>
      </c>
      <c r="E178" s="171">
        <v>21</v>
      </c>
      <c r="F178" s="171">
        <v>3.75</v>
      </c>
      <c r="G178" s="171">
        <v>1.5</v>
      </c>
      <c r="H178" s="171">
        <v>3.75</v>
      </c>
      <c r="I178" s="171">
        <v>5</v>
      </c>
      <c r="J178" s="171">
        <v>9.25</v>
      </c>
      <c r="K178" s="171">
        <v>0</v>
      </c>
      <c r="L178" s="171">
        <v>3.25</v>
      </c>
      <c r="M178" s="171">
        <v>2.25</v>
      </c>
      <c r="N178" s="171">
        <v>2.75</v>
      </c>
      <c r="O178" s="171">
        <v>59</v>
      </c>
      <c r="P178" s="171">
        <v>26</v>
      </c>
      <c r="Q178" s="171">
        <v>52.5</v>
      </c>
      <c r="R178" s="171" t="s">
        <v>101</v>
      </c>
    </row>
    <row r="179" spans="1:18" hidden="1" x14ac:dyDescent="0.3">
      <c r="A179" s="171" t="s">
        <v>15</v>
      </c>
      <c r="B179" s="172">
        <v>18</v>
      </c>
      <c r="C179" s="170" t="s">
        <v>21</v>
      </c>
      <c r="D179" s="173" t="s">
        <v>88</v>
      </c>
      <c r="E179" s="171">
        <v>27.75</v>
      </c>
      <c r="F179" s="171">
        <v>2.5</v>
      </c>
      <c r="G179" s="171">
        <v>1.25</v>
      </c>
      <c r="H179" s="171">
        <v>1.25</v>
      </c>
      <c r="I179" s="171">
        <v>5</v>
      </c>
      <c r="J179" s="171">
        <v>2.75</v>
      </c>
      <c r="K179" s="171">
        <v>2</v>
      </c>
      <c r="L179" s="171">
        <v>1</v>
      </c>
      <c r="M179" s="171">
        <v>0</v>
      </c>
      <c r="N179" s="171">
        <v>1</v>
      </c>
      <c r="O179" s="171">
        <v>52</v>
      </c>
      <c r="P179" s="171">
        <v>30</v>
      </c>
      <c r="Q179" s="171">
        <v>44.5</v>
      </c>
      <c r="R179" s="171" t="s">
        <v>101</v>
      </c>
    </row>
    <row r="180" spans="1:18" hidden="1" x14ac:dyDescent="0.3">
      <c r="A180" s="171" t="s">
        <v>15</v>
      </c>
      <c r="B180" s="172">
        <v>18</v>
      </c>
      <c r="C180" s="170" t="s">
        <v>22</v>
      </c>
      <c r="D180" s="173" t="s">
        <v>88</v>
      </c>
      <c r="E180" s="171">
        <v>15.5</v>
      </c>
      <c r="F180" s="171">
        <v>3</v>
      </c>
      <c r="G180" s="171">
        <v>0.25</v>
      </c>
      <c r="H180" s="171">
        <v>1.25</v>
      </c>
      <c r="I180" s="171">
        <v>0.25</v>
      </c>
      <c r="J180" s="171">
        <v>4</v>
      </c>
      <c r="K180" s="171">
        <v>0</v>
      </c>
      <c r="L180" s="171">
        <v>-0.75</v>
      </c>
      <c r="M180" s="171">
        <v>0.5</v>
      </c>
      <c r="N180" s="171">
        <v>0.75</v>
      </c>
      <c r="O180" s="171">
        <v>33</v>
      </c>
      <c r="P180" s="171">
        <v>33</v>
      </c>
      <c r="Q180" s="171">
        <v>24.75</v>
      </c>
      <c r="R180" s="171" t="s">
        <v>101</v>
      </c>
    </row>
    <row r="181" spans="1:18" hidden="1" x14ac:dyDescent="0.3">
      <c r="A181" s="171" t="s">
        <v>15</v>
      </c>
      <c r="B181" s="172">
        <v>18</v>
      </c>
      <c r="C181" s="170" t="s">
        <v>23</v>
      </c>
      <c r="D181" s="173" t="s">
        <v>88</v>
      </c>
      <c r="E181" s="171">
        <v>11.5</v>
      </c>
      <c r="F181" s="171">
        <v>0</v>
      </c>
      <c r="G181" s="171">
        <v>0</v>
      </c>
      <c r="H181" s="171">
        <v>0</v>
      </c>
      <c r="I181" s="171">
        <v>0</v>
      </c>
      <c r="J181" s="171">
        <v>0</v>
      </c>
      <c r="K181" s="171">
        <v>0</v>
      </c>
      <c r="L181" s="171">
        <v>2.25</v>
      </c>
      <c r="M181" s="171">
        <v>0</v>
      </c>
      <c r="N181" s="171">
        <v>1.25</v>
      </c>
      <c r="O181" s="171">
        <v>26</v>
      </c>
      <c r="P181" s="171">
        <v>44</v>
      </c>
      <c r="Q181" s="171">
        <v>15</v>
      </c>
      <c r="R181" s="171" t="s">
        <v>101</v>
      </c>
    </row>
    <row r="182" spans="1:18" x14ac:dyDescent="0.3">
      <c r="A182" s="171" t="s">
        <v>15</v>
      </c>
      <c r="B182" s="172">
        <v>18</v>
      </c>
      <c r="C182" s="170" t="s">
        <v>24</v>
      </c>
      <c r="D182" s="169" t="s">
        <v>91</v>
      </c>
      <c r="E182" s="171">
        <v>0</v>
      </c>
      <c r="F182" s="171">
        <v>0</v>
      </c>
      <c r="G182" s="171">
        <v>0</v>
      </c>
      <c r="H182" s="171">
        <v>0</v>
      </c>
      <c r="I182" s="171">
        <v>0</v>
      </c>
      <c r="J182" s="171">
        <v>0</v>
      </c>
      <c r="K182" s="171">
        <v>0</v>
      </c>
      <c r="L182" s="171">
        <v>0</v>
      </c>
      <c r="M182" s="171">
        <v>0</v>
      </c>
      <c r="N182" s="171">
        <v>0</v>
      </c>
      <c r="O182" s="171">
        <v>0</v>
      </c>
      <c r="P182" s="171">
        <v>0</v>
      </c>
      <c r="Q182" s="171">
        <v>0</v>
      </c>
      <c r="R182" s="171" t="s">
        <v>101</v>
      </c>
    </row>
    <row r="183" spans="1:18" hidden="1" x14ac:dyDescent="0.3">
      <c r="A183" s="171" t="s">
        <v>15</v>
      </c>
      <c r="B183" s="172">
        <v>18</v>
      </c>
      <c r="C183" s="170" t="s">
        <v>25</v>
      </c>
      <c r="D183" s="173" t="s">
        <v>88</v>
      </c>
      <c r="E183" s="171">
        <v>1.25</v>
      </c>
      <c r="F183" s="171">
        <v>1</v>
      </c>
      <c r="G183" s="171">
        <v>-0.5</v>
      </c>
      <c r="H183" s="171">
        <v>0</v>
      </c>
      <c r="I183" s="171">
        <v>0.25</v>
      </c>
      <c r="J183" s="171">
        <v>6.25</v>
      </c>
      <c r="K183" s="171">
        <v>0</v>
      </c>
      <c r="L183" s="171">
        <v>0.75</v>
      </c>
      <c r="M183" s="171">
        <v>-1</v>
      </c>
      <c r="N183" s="171">
        <v>-0.25</v>
      </c>
      <c r="O183" s="171">
        <v>16</v>
      </c>
      <c r="P183" s="171">
        <v>33</v>
      </c>
      <c r="Q183" s="171">
        <v>7.75</v>
      </c>
      <c r="R183" s="171" t="s">
        <v>101</v>
      </c>
    </row>
    <row r="184" spans="1:18" hidden="1" x14ac:dyDescent="0.3">
      <c r="A184" s="171" t="s">
        <v>15</v>
      </c>
      <c r="B184" s="172">
        <v>18</v>
      </c>
      <c r="C184" s="170" t="s">
        <v>26</v>
      </c>
      <c r="D184" s="173" t="s">
        <v>88</v>
      </c>
      <c r="E184" s="171">
        <v>9.5</v>
      </c>
      <c r="F184" s="171">
        <v>1</v>
      </c>
      <c r="G184" s="171">
        <v>1</v>
      </c>
      <c r="H184" s="171">
        <v>1</v>
      </c>
      <c r="I184" s="171">
        <v>-0.75</v>
      </c>
      <c r="J184" s="171">
        <v>3.5</v>
      </c>
      <c r="K184" s="171">
        <v>2</v>
      </c>
      <c r="L184" s="171">
        <v>1.75</v>
      </c>
      <c r="M184" s="171">
        <v>0.75</v>
      </c>
      <c r="N184" s="171">
        <v>1</v>
      </c>
      <c r="O184" s="171">
        <v>27</v>
      </c>
      <c r="P184" s="171">
        <v>25</v>
      </c>
      <c r="Q184" s="171">
        <v>20.75</v>
      </c>
      <c r="R184" s="171" t="s">
        <v>101</v>
      </c>
    </row>
    <row r="185" spans="1:18" hidden="1" x14ac:dyDescent="0.3">
      <c r="A185" s="171" t="s">
        <v>15</v>
      </c>
      <c r="B185" s="172">
        <v>18</v>
      </c>
      <c r="C185" s="170" t="s">
        <v>27</v>
      </c>
      <c r="D185" s="173" t="s">
        <v>88</v>
      </c>
      <c r="E185" s="171">
        <v>5.25</v>
      </c>
      <c r="F185" s="171">
        <v>0</v>
      </c>
      <c r="G185" s="171">
        <v>0</v>
      </c>
      <c r="H185" s="171">
        <v>0</v>
      </c>
      <c r="I185" s="171">
        <v>0</v>
      </c>
      <c r="J185" s="171">
        <v>0.75</v>
      </c>
      <c r="K185" s="171">
        <v>0</v>
      </c>
      <c r="L185" s="171">
        <v>-0.5</v>
      </c>
      <c r="M185" s="171">
        <v>0</v>
      </c>
      <c r="N185" s="171">
        <v>-0.25</v>
      </c>
      <c r="O185" s="171">
        <v>13</v>
      </c>
      <c r="P185" s="171">
        <v>33</v>
      </c>
      <c r="Q185" s="171">
        <v>4.75</v>
      </c>
      <c r="R185" s="171" t="s">
        <v>101</v>
      </c>
    </row>
    <row r="186" spans="1:18" hidden="1" x14ac:dyDescent="0.3">
      <c r="A186" s="171" t="s">
        <v>15</v>
      </c>
      <c r="B186" s="172">
        <v>18</v>
      </c>
      <c r="C186" s="171" t="s">
        <v>28</v>
      </c>
      <c r="D186" s="169" t="s">
        <v>91</v>
      </c>
      <c r="E186" s="171">
        <v>0</v>
      </c>
      <c r="F186" s="171">
        <v>0</v>
      </c>
      <c r="G186" s="171">
        <v>0</v>
      </c>
      <c r="H186" s="171">
        <v>0</v>
      </c>
      <c r="I186" s="171">
        <v>0</v>
      </c>
      <c r="J186" s="171">
        <v>0</v>
      </c>
      <c r="K186" s="171">
        <v>0</v>
      </c>
      <c r="L186" s="171">
        <v>0</v>
      </c>
      <c r="M186" s="171">
        <v>0</v>
      </c>
      <c r="N186" s="171">
        <v>0</v>
      </c>
      <c r="O186" s="171">
        <v>0</v>
      </c>
      <c r="P186" s="171">
        <v>0</v>
      </c>
      <c r="Q186" s="171">
        <v>0</v>
      </c>
      <c r="R186" s="171" t="s">
        <v>101</v>
      </c>
    </row>
    <row r="187" spans="1:18" hidden="1" x14ac:dyDescent="0.3">
      <c r="A187" s="171" t="s">
        <v>15</v>
      </c>
      <c r="B187" s="172">
        <v>18</v>
      </c>
      <c r="C187" s="171" t="s">
        <v>29</v>
      </c>
      <c r="D187" s="173" t="s">
        <v>88</v>
      </c>
      <c r="E187" s="171">
        <v>11</v>
      </c>
      <c r="F187" s="171">
        <v>3</v>
      </c>
      <c r="G187" s="171">
        <v>0</v>
      </c>
      <c r="H187" s="171">
        <v>-0.5</v>
      </c>
      <c r="I187" s="171">
        <v>1.5</v>
      </c>
      <c r="J187" s="171">
        <v>2.5</v>
      </c>
      <c r="K187" s="171">
        <v>0</v>
      </c>
      <c r="L187" s="171">
        <v>1</v>
      </c>
      <c r="M187" s="171">
        <v>2.25</v>
      </c>
      <c r="N187" s="171">
        <v>1.75</v>
      </c>
      <c r="O187" s="171">
        <v>29</v>
      </c>
      <c r="P187" s="171">
        <v>26</v>
      </c>
      <c r="Q187" s="171">
        <v>22.5</v>
      </c>
      <c r="R187" s="171" t="s">
        <v>101</v>
      </c>
    </row>
    <row r="188" spans="1:18" hidden="1" x14ac:dyDescent="0.3">
      <c r="A188" s="171" t="s">
        <v>15</v>
      </c>
      <c r="B188" s="172">
        <v>18</v>
      </c>
      <c r="C188" s="170" t="s">
        <v>70</v>
      </c>
      <c r="D188" s="173" t="s">
        <v>88</v>
      </c>
      <c r="E188" s="171">
        <v>28</v>
      </c>
      <c r="F188" s="171">
        <v>3.75</v>
      </c>
      <c r="G188" s="171">
        <v>-1</v>
      </c>
      <c r="H188" s="171">
        <v>3.75</v>
      </c>
      <c r="I188" s="171">
        <v>1.25</v>
      </c>
      <c r="J188" s="171">
        <v>11</v>
      </c>
      <c r="K188" s="171">
        <v>0</v>
      </c>
      <c r="L188" s="171">
        <v>0.5</v>
      </c>
      <c r="M188" s="171">
        <v>-0.5</v>
      </c>
      <c r="N188" s="171">
        <v>1.75</v>
      </c>
      <c r="O188" s="171">
        <v>56</v>
      </c>
      <c r="P188" s="171">
        <v>30</v>
      </c>
      <c r="Q188" s="171">
        <v>48.5</v>
      </c>
      <c r="R188" s="171" t="s">
        <v>101</v>
      </c>
    </row>
    <row r="189" spans="1:18" hidden="1" x14ac:dyDescent="0.3">
      <c r="A189" s="98" t="s">
        <v>15</v>
      </c>
      <c r="B189" s="98">
        <v>19</v>
      </c>
      <c r="C189" s="96" t="s">
        <v>20</v>
      </c>
      <c r="D189" s="98" t="s">
        <v>91</v>
      </c>
      <c r="E189" s="98">
        <v>0</v>
      </c>
      <c r="F189" s="98">
        <v>0</v>
      </c>
      <c r="G189" s="98">
        <v>0</v>
      </c>
      <c r="H189" s="98">
        <v>0</v>
      </c>
      <c r="I189" s="98">
        <v>0</v>
      </c>
      <c r="J189" s="98">
        <v>0</v>
      </c>
      <c r="K189" s="98">
        <v>0</v>
      </c>
      <c r="L189" s="98">
        <v>0</v>
      </c>
      <c r="M189" s="98">
        <v>0</v>
      </c>
      <c r="N189" s="98">
        <v>0</v>
      </c>
      <c r="O189" s="98">
        <v>0</v>
      </c>
      <c r="P189" s="98">
        <v>0</v>
      </c>
      <c r="Q189" s="98">
        <v>0</v>
      </c>
      <c r="R189" s="98" t="s">
        <v>100</v>
      </c>
    </row>
    <row r="190" spans="1:18" hidden="1" x14ac:dyDescent="0.3">
      <c r="A190" s="98" t="s">
        <v>15</v>
      </c>
      <c r="B190" s="98">
        <v>19</v>
      </c>
      <c r="C190" s="96" t="s">
        <v>21</v>
      </c>
      <c r="D190" s="98" t="s">
        <v>91</v>
      </c>
      <c r="E190" s="98">
        <v>0</v>
      </c>
      <c r="F190" s="98">
        <v>0</v>
      </c>
      <c r="G190" s="98">
        <v>0</v>
      </c>
      <c r="H190" s="98">
        <v>0</v>
      </c>
      <c r="I190" s="98">
        <v>0</v>
      </c>
      <c r="J190" s="98">
        <v>0</v>
      </c>
      <c r="K190" s="98">
        <v>0</v>
      </c>
      <c r="L190" s="98">
        <v>0</v>
      </c>
      <c r="M190" s="98">
        <v>0</v>
      </c>
      <c r="N190" s="98">
        <v>0</v>
      </c>
      <c r="O190" s="98">
        <v>0</v>
      </c>
      <c r="P190" s="98">
        <v>0</v>
      </c>
      <c r="Q190" s="98">
        <v>0</v>
      </c>
      <c r="R190" s="98" t="s">
        <v>100</v>
      </c>
    </row>
    <row r="191" spans="1:18" hidden="1" x14ac:dyDescent="0.3">
      <c r="A191" s="98" t="s">
        <v>15</v>
      </c>
      <c r="B191" s="98">
        <v>19</v>
      </c>
      <c r="C191" s="96" t="s">
        <v>22</v>
      </c>
      <c r="D191" s="98" t="s">
        <v>91</v>
      </c>
      <c r="E191" s="98">
        <v>0</v>
      </c>
      <c r="F191" s="98">
        <v>0</v>
      </c>
      <c r="G191" s="98">
        <v>0</v>
      </c>
      <c r="H191" s="98">
        <v>0</v>
      </c>
      <c r="I191" s="98">
        <v>0</v>
      </c>
      <c r="J191" s="98">
        <v>0</v>
      </c>
      <c r="K191" s="98">
        <v>0</v>
      </c>
      <c r="L191" s="98">
        <v>0</v>
      </c>
      <c r="M191" s="98">
        <v>0</v>
      </c>
      <c r="N191" s="98">
        <v>0</v>
      </c>
      <c r="O191" s="98">
        <v>0</v>
      </c>
      <c r="P191" s="98">
        <v>0</v>
      </c>
      <c r="Q191" s="98">
        <v>0</v>
      </c>
      <c r="R191" s="98" t="s">
        <v>100</v>
      </c>
    </row>
    <row r="192" spans="1:18" hidden="1" x14ac:dyDescent="0.3">
      <c r="A192" s="98" t="s">
        <v>15</v>
      </c>
      <c r="B192" s="98">
        <v>19</v>
      </c>
      <c r="C192" s="96" t="s">
        <v>23</v>
      </c>
      <c r="D192" s="98" t="s">
        <v>91</v>
      </c>
      <c r="E192" s="98">
        <v>0</v>
      </c>
      <c r="F192" s="98">
        <v>0</v>
      </c>
      <c r="G192" s="98">
        <v>0</v>
      </c>
      <c r="H192" s="98">
        <v>0</v>
      </c>
      <c r="I192" s="98">
        <v>0</v>
      </c>
      <c r="J192" s="98">
        <v>0</v>
      </c>
      <c r="K192" s="98">
        <v>0</v>
      </c>
      <c r="L192" s="98">
        <v>0</v>
      </c>
      <c r="M192" s="98">
        <v>0</v>
      </c>
      <c r="N192" s="98">
        <v>0</v>
      </c>
      <c r="O192" s="98">
        <v>0</v>
      </c>
      <c r="P192" s="98">
        <v>0</v>
      </c>
      <c r="Q192" s="98">
        <v>0</v>
      </c>
      <c r="R192" s="98" t="s">
        <v>100</v>
      </c>
    </row>
    <row r="193" spans="1:18" x14ac:dyDescent="0.3">
      <c r="A193" s="98" t="s">
        <v>15</v>
      </c>
      <c r="B193" s="98">
        <v>19</v>
      </c>
      <c r="C193" s="96" t="s">
        <v>24</v>
      </c>
      <c r="D193" s="98" t="s">
        <v>88</v>
      </c>
      <c r="E193" s="98">
        <v>14</v>
      </c>
      <c r="F193" s="98">
        <v>1.5</v>
      </c>
      <c r="G193" s="98">
        <v>0.25</v>
      </c>
      <c r="H193" s="98">
        <v>0</v>
      </c>
      <c r="I193" s="98">
        <v>5</v>
      </c>
      <c r="J193" s="98">
        <v>10.75</v>
      </c>
      <c r="K193" s="98">
        <v>1.25</v>
      </c>
      <c r="L193" s="98">
        <v>0.75</v>
      </c>
      <c r="M193" s="98">
        <v>1</v>
      </c>
      <c r="N193" s="98">
        <v>0.25</v>
      </c>
      <c r="O193" s="98">
        <v>42</v>
      </c>
      <c r="P193" s="98">
        <v>29</v>
      </c>
      <c r="Q193" s="98">
        <v>34.75</v>
      </c>
      <c r="R193" s="98" t="s">
        <v>100</v>
      </c>
    </row>
    <row r="194" spans="1:18" hidden="1" x14ac:dyDescent="0.3">
      <c r="A194" s="98" t="s">
        <v>15</v>
      </c>
      <c r="B194" s="98">
        <v>19</v>
      </c>
      <c r="C194" s="96" t="s">
        <v>25</v>
      </c>
      <c r="D194" s="98" t="s">
        <v>88</v>
      </c>
      <c r="E194" s="98">
        <v>8.75</v>
      </c>
      <c r="F194" s="98">
        <v>0</v>
      </c>
      <c r="G194" s="98">
        <v>-0.25</v>
      </c>
      <c r="H194" s="98">
        <v>0</v>
      </c>
      <c r="I194" s="98">
        <v>1.75</v>
      </c>
      <c r="J194" s="98">
        <v>14</v>
      </c>
      <c r="K194" s="98">
        <v>1</v>
      </c>
      <c r="L194" s="98">
        <v>0</v>
      </c>
      <c r="M194" s="98">
        <v>0</v>
      </c>
      <c r="N194" s="98">
        <v>0</v>
      </c>
      <c r="O194" s="98">
        <v>28</v>
      </c>
      <c r="P194" s="98">
        <v>11</v>
      </c>
      <c r="Q194" s="98">
        <v>25.25</v>
      </c>
      <c r="R194" s="98" t="s">
        <v>100</v>
      </c>
    </row>
    <row r="195" spans="1:18" hidden="1" x14ac:dyDescent="0.3">
      <c r="A195" s="98" t="s">
        <v>15</v>
      </c>
      <c r="B195" s="98">
        <v>19</v>
      </c>
      <c r="C195" s="96" t="s">
        <v>26</v>
      </c>
      <c r="D195" s="98" t="s">
        <v>91</v>
      </c>
      <c r="E195" s="98">
        <v>0</v>
      </c>
      <c r="F195" s="98">
        <v>0</v>
      </c>
      <c r="G195" s="98">
        <v>0</v>
      </c>
      <c r="H195" s="98">
        <v>0</v>
      </c>
      <c r="I195" s="98">
        <v>0</v>
      </c>
      <c r="J195" s="98">
        <v>0</v>
      </c>
      <c r="K195" s="98">
        <v>0</v>
      </c>
      <c r="L195" s="98">
        <v>0</v>
      </c>
      <c r="M195" s="98">
        <v>0</v>
      </c>
      <c r="N195" s="98">
        <v>0</v>
      </c>
      <c r="O195" s="98">
        <v>0</v>
      </c>
      <c r="P195" s="98">
        <v>0</v>
      </c>
      <c r="Q195" s="98">
        <v>0</v>
      </c>
      <c r="R195" s="98" t="s">
        <v>100</v>
      </c>
    </row>
    <row r="196" spans="1:18" hidden="1" x14ac:dyDescent="0.3">
      <c r="A196" s="98" t="s">
        <v>15</v>
      </c>
      <c r="B196" s="98">
        <v>19</v>
      </c>
      <c r="C196" s="96" t="s">
        <v>27</v>
      </c>
      <c r="D196" s="98" t="s">
        <v>91</v>
      </c>
      <c r="E196" s="98">
        <v>0</v>
      </c>
      <c r="F196" s="98">
        <v>0</v>
      </c>
      <c r="G196" s="98">
        <v>0</v>
      </c>
      <c r="H196" s="98">
        <v>0</v>
      </c>
      <c r="I196" s="98">
        <v>0</v>
      </c>
      <c r="J196" s="98">
        <v>0</v>
      </c>
      <c r="K196" s="98">
        <v>0</v>
      </c>
      <c r="L196" s="98">
        <v>0</v>
      </c>
      <c r="M196" s="98">
        <v>0</v>
      </c>
      <c r="N196" s="98">
        <v>0</v>
      </c>
      <c r="O196" s="98">
        <v>0</v>
      </c>
      <c r="P196" s="98">
        <v>0</v>
      </c>
      <c r="Q196" s="98">
        <v>0</v>
      </c>
      <c r="R196" s="98" t="s">
        <v>100</v>
      </c>
    </row>
    <row r="197" spans="1:18" hidden="1" x14ac:dyDescent="0.3">
      <c r="A197" s="98" t="s">
        <v>15</v>
      </c>
      <c r="B197" s="98">
        <v>19</v>
      </c>
      <c r="C197" s="98" t="s">
        <v>28</v>
      </c>
      <c r="D197" s="98" t="s">
        <v>91</v>
      </c>
      <c r="E197" s="98">
        <v>0</v>
      </c>
      <c r="F197" s="98">
        <v>0</v>
      </c>
      <c r="G197" s="98">
        <v>0</v>
      </c>
      <c r="H197" s="98">
        <v>0</v>
      </c>
      <c r="I197" s="98">
        <v>0</v>
      </c>
      <c r="J197" s="98">
        <v>0</v>
      </c>
      <c r="K197" s="98">
        <v>0</v>
      </c>
      <c r="L197" s="98">
        <v>0</v>
      </c>
      <c r="M197" s="98">
        <v>0</v>
      </c>
      <c r="N197" s="98">
        <v>0</v>
      </c>
      <c r="O197" s="98">
        <v>0</v>
      </c>
      <c r="P197" s="98">
        <v>0</v>
      </c>
      <c r="Q197" s="98">
        <v>0</v>
      </c>
      <c r="R197" s="98" t="s">
        <v>100</v>
      </c>
    </row>
    <row r="198" spans="1:18" hidden="1" x14ac:dyDescent="0.3">
      <c r="A198" s="98" t="s">
        <v>15</v>
      </c>
      <c r="B198" s="98">
        <v>19</v>
      </c>
      <c r="C198" s="98" t="s">
        <v>29</v>
      </c>
      <c r="D198" s="98" t="s">
        <v>91</v>
      </c>
      <c r="E198" s="98">
        <v>0</v>
      </c>
      <c r="F198" s="98">
        <v>0</v>
      </c>
      <c r="G198" s="98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98">
        <v>0</v>
      </c>
      <c r="R198" s="98" t="s">
        <v>100</v>
      </c>
    </row>
    <row r="199" spans="1:18" hidden="1" x14ac:dyDescent="0.3">
      <c r="A199" s="98" t="s">
        <v>15</v>
      </c>
      <c r="B199" s="98">
        <v>19</v>
      </c>
      <c r="C199" s="96" t="s">
        <v>70</v>
      </c>
      <c r="D199" s="98" t="s">
        <v>91</v>
      </c>
      <c r="E199" s="98">
        <v>0</v>
      </c>
      <c r="F199" s="98">
        <v>0</v>
      </c>
      <c r="G199" s="98">
        <v>0</v>
      </c>
      <c r="H199" s="98">
        <v>0</v>
      </c>
      <c r="I199" s="98">
        <v>0</v>
      </c>
      <c r="J199" s="98">
        <v>0</v>
      </c>
      <c r="K199" s="98">
        <v>0</v>
      </c>
      <c r="L199" s="98">
        <v>0</v>
      </c>
      <c r="M199" s="98">
        <v>0</v>
      </c>
      <c r="N199" s="98">
        <v>0</v>
      </c>
      <c r="O199" s="98">
        <v>0</v>
      </c>
      <c r="P199" s="98">
        <v>0</v>
      </c>
      <c r="Q199" s="98">
        <v>0</v>
      </c>
      <c r="R199" s="98" t="s">
        <v>100</v>
      </c>
    </row>
    <row r="200" spans="1:18" hidden="1" x14ac:dyDescent="0.3">
      <c r="A200" s="180" t="s">
        <v>15</v>
      </c>
      <c r="B200" s="180">
        <v>20</v>
      </c>
      <c r="C200" s="181" t="s">
        <v>20</v>
      </c>
      <c r="D200" s="180" t="s">
        <v>91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80">
        <v>0</v>
      </c>
      <c r="P200" s="180">
        <v>0</v>
      </c>
      <c r="Q200" s="180">
        <v>0</v>
      </c>
      <c r="R200" s="180" t="s">
        <v>106</v>
      </c>
    </row>
    <row r="201" spans="1:18" hidden="1" x14ac:dyDescent="0.3">
      <c r="A201" s="180" t="s">
        <v>15</v>
      </c>
      <c r="B201" s="180">
        <v>20</v>
      </c>
      <c r="C201" s="181" t="s">
        <v>21</v>
      </c>
      <c r="D201" s="180" t="s">
        <v>91</v>
      </c>
      <c r="E201" s="180">
        <v>0</v>
      </c>
      <c r="F201" s="180">
        <v>0</v>
      </c>
      <c r="G201" s="180">
        <v>0</v>
      </c>
      <c r="H201" s="180">
        <v>0</v>
      </c>
      <c r="I201" s="180">
        <v>0</v>
      </c>
      <c r="J201" s="180">
        <v>0</v>
      </c>
      <c r="K201" s="180">
        <v>0</v>
      </c>
      <c r="L201" s="180">
        <v>0</v>
      </c>
      <c r="M201" s="180">
        <v>0</v>
      </c>
      <c r="N201" s="180">
        <v>0</v>
      </c>
      <c r="O201" s="180">
        <v>0</v>
      </c>
      <c r="P201" s="180">
        <v>0</v>
      </c>
      <c r="Q201" s="180">
        <v>0</v>
      </c>
      <c r="R201" s="180" t="s">
        <v>106</v>
      </c>
    </row>
    <row r="202" spans="1:18" hidden="1" x14ac:dyDescent="0.3">
      <c r="A202" s="180" t="s">
        <v>15</v>
      </c>
      <c r="B202" s="180">
        <v>20</v>
      </c>
      <c r="C202" s="181" t="s">
        <v>22</v>
      </c>
      <c r="D202" s="180" t="s">
        <v>88</v>
      </c>
      <c r="E202" s="180">
        <v>26</v>
      </c>
      <c r="F202" s="180">
        <v>0.25</v>
      </c>
      <c r="G202" s="180">
        <v>3.75</v>
      </c>
      <c r="H202" s="180">
        <v>1.5</v>
      </c>
      <c r="I202" s="180">
        <v>3.75</v>
      </c>
      <c r="J202" s="180">
        <v>11</v>
      </c>
      <c r="K202" s="180">
        <v>0</v>
      </c>
      <c r="L202" s="180">
        <v>0.5</v>
      </c>
      <c r="M202" s="180">
        <v>0.75</v>
      </c>
      <c r="N202" s="180">
        <v>0.5</v>
      </c>
      <c r="O202" s="180">
        <v>54</v>
      </c>
      <c r="P202" s="180">
        <v>24</v>
      </c>
      <c r="Q202" s="180">
        <v>48</v>
      </c>
      <c r="R202" s="180" t="s">
        <v>106</v>
      </c>
    </row>
    <row r="203" spans="1:18" hidden="1" x14ac:dyDescent="0.3">
      <c r="A203" s="180" t="s">
        <v>15</v>
      </c>
      <c r="B203" s="180">
        <v>20</v>
      </c>
      <c r="C203" s="181" t="s">
        <v>23</v>
      </c>
      <c r="D203" s="180" t="s">
        <v>91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80">
        <v>0</v>
      </c>
      <c r="P203" s="180">
        <v>0</v>
      </c>
      <c r="Q203" s="180">
        <v>0</v>
      </c>
      <c r="R203" s="180" t="s">
        <v>106</v>
      </c>
    </row>
    <row r="204" spans="1:18" x14ac:dyDescent="0.3">
      <c r="A204" s="180" t="s">
        <v>15</v>
      </c>
      <c r="B204" s="180">
        <v>20</v>
      </c>
      <c r="C204" s="181" t="s">
        <v>24</v>
      </c>
      <c r="D204" s="180" t="s">
        <v>91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80">
        <v>0</v>
      </c>
      <c r="P204" s="180">
        <v>0</v>
      </c>
      <c r="Q204" s="180">
        <v>0</v>
      </c>
      <c r="R204" s="180" t="s">
        <v>106</v>
      </c>
    </row>
    <row r="205" spans="1:18" hidden="1" x14ac:dyDescent="0.3">
      <c r="A205" s="180" t="s">
        <v>15</v>
      </c>
      <c r="B205" s="180">
        <v>20</v>
      </c>
      <c r="C205" s="181" t="s">
        <v>25</v>
      </c>
      <c r="D205" s="180" t="s">
        <v>91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80">
        <v>0</v>
      </c>
      <c r="P205" s="180">
        <v>0</v>
      </c>
      <c r="Q205" s="180">
        <v>0</v>
      </c>
      <c r="R205" s="180" t="s">
        <v>106</v>
      </c>
    </row>
    <row r="206" spans="1:18" hidden="1" x14ac:dyDescent="0.3">
      <c r="A206" s="180" t="s">
        <v>15</v>
      </c>
      <c r="B206" s="180">
        <v>20</v>
      </c>
      <c r="C206" s="181" t="s">
        <v>26</v>
      </c>
      <c r="D206" s="180" t="s">
        <v>88</v>
      </c>
      <c r="E206" s="180">
        <v>16.75</v>
      </c>
      <c r="F206" s="180">
        <v>0.75</v>
      </c>
      <c r="G206" s="180">
        <v>0.75</v>
      </c>
      <c r="H206" s="180">
        <v>0</v>
      </c>
      <c r="I206" s="180">
        <v>2.75</v>
      </c>
      <c r="J206" s="180">
        <v>6.5</v>
      </c>
      <c r="K206" s="180">
        <v>0</v>
      </c>
      <c r="L206" s="180">
        <v>-0.75</v>
      </c>
      <c r="M206" s="180">
        <v>-0.25</v>
      </c>
      <c r="N206" s="180">
        <v>2</v>
      </c>
      <c r="O206" s="180">
        <v>34</v>
      </c>
      <c r="P206" s="180">
        <v>22</v>
      </c>
      <c r="Q206" s="180">
        <v>28.5</v>
      </c>
      <c r="R206" s="180" t="s">
        <v>106</v>
      </c>
    </row>
    <row r="207" spans="1:18" hidden="1" x14ac:dyDescent="0.3">
      <c r="A207" s="180" t="s">
        <v>15</v>
      </c>
      <c r="B207" s="180">
        <v>20</v>
      </c>
      <c r="C207" s="181" t="s">
        <v>27</v>
      </c>
      <c r="D207" s="180" t="s">
        <v>91</v>
      </c>
      <c r="E207" s="180">
        <v>0</v>
      </c>
      <c r="F207" s="180">
        <v>0</v>
      </c>
      <c r="G207" s="180">
        <v>0</v>
      </c>
      <c r="H207" s="180">
        <v>0</v>
      </c>
      <c r="I207" s="180">
        <v>0</v>
      </c>
      <c r="J207" s="180">
        <v>0</v>
      </c>
      <c r="K207" s="180">
        <v>0</v>
      </c>
      <c r="L207" s="180">
        <v>0</v>
      </c>
      <c r="M207" s="180">
        <v>0</v>
      </c>
      <c r="N207" s="180">
        <v>0</v>
      </c>
      <c r="O207" s="180">
        <v>0</v>
      </c>
      <c r="P207" s="180">
        <v>0</v>
      </c>
      <c r="Q207" s="180">
        <v>0</v>
      </c>
      <c r="R207" s="180" t="s">
        <v>106</v>
      </c>
    </row>
    <row r="208" spans="1:18" hidden="1" x14ac:dyDescent="0.3">
      <c r="A208" s="180" t="s">
        <v>15</v>
      </c>
      <c r="B208" s="180">
        <v>20</v>
      </c>
      <c r="C208" s="180" t="s">
        <v>28</v>
      </c>
      <c r="D208" s="180" t="s">
        <v>91</v>
      </c>
      <c r="E208" s="180">
        <v>0</v>
      </c>
      <c r="F208" s="180">
        <v>0</v>
      </c>
      <c r="G208" s="180">
        <v>0</v>
      </c>
      <c r="H208" s="180">
        <v>0</v>
      </c>
      <c r="I208" s="180">
        <v>0</v>
      </c>
      <c r="J208" s="180">
        <v>0</v>
      </c>
      <c r="K208" s="180">
        <v>0</v>
      </c>
      <c r="L208" s="180">
        <v>0</v>
      </c>
      <c r="M208" s="180">
        <v>0</v>
      </c>
      <c r="N208" s="180">
        <v>0</v>
      </c>
      <c r="O208" s="180">
        <v>0</v>
      </c>
      <c r="P208" s="180">
        <v>0</v>
      </c>
      <c r="Q208" s="180">
        <v>0</v>
      </c>
      <c r="R208" s="180" t="s">
        <v>106</v>
      </c>
    </row>
    <row r="209" spans="1:18" hidden="1" x14ac:dyDescent="0.3">
      <c r="A209" s="180" t="s">
        <v>15</v>
      </c>
      <c r="B209" s="180">
        <v>20</v>
      </c>
      <c r="C209" s="180" t="s">
        <v>29</v>
      </c>
      <c r="D209" s="180" t="s">
        <v>91</v>
      </c>
      <c r="E209" s="180">
        <v>0</v>
      </c>
      <c r="F209" s="180">
        <v>0</v>
      </c>
      <c r="G209" s="180">
        <v>0</v>
      </c>
      <c r="H209" s="180">
        <v>0</v>
      </c>
      <c r="I209" s="180">
        <v>0</v>
      </c>
      <c r="J209" s="180">
        <v>0</v>
      </c>
      <c r="K209" s="180">
        <v>0</v>
      </c>
      <c r="L209" s="180">
        <v>0</v>
      </c>
      <c r="M209" s="180">
        <v>0</v>
      </c>
      <c r="N209" s="180">
        <v>0</v>
      </c>
      <c r="O209" s="180">
        <v>0</v>
      </c>
      <c r="P209" s="180">
        <v>0</v>
      </c>
      <c r="Q209" s="180">
        <v>0</v>
      </c>
      <c r="R209" s="180" t="s">
        <v>106</v>
      </c>
    </row>
    <row r="210" spans="1:18" hidden="1" x14ac:dyDescent="0.3">
      <c r="A210" s="180" t="s">
        <v>15</v>
      </c>
      <c r="B210" s="180">
        <v>20</v>
      </c>
      <c r="C210" s="181" t="s">
        <v>70</v>
      </c>
      <c r="D210" s="180" t="s">
        <v>91</v>
      </c>
      <c r="E210" s="180">
        <v>0</v>
      </c>
      <c r="F210" s="180">
        <v>0</v>
      </c>
      <c r="G210" s="180">
        <v>0</v>
      </c>
      <c r="H210" s="180">
        <v>0</v>
      </c>
      <c r="I210" s="180">
        <v>0</v>
      </c>
      <c r="J210" s="180">
        <v>0</v>
      </c>
      <c r="K210" s="180">
        <v>0</v>
      </c>
      <c r="L210" s="180">
        <v>0</v>
      </c>
      <c r="M210" s="180">
        <v>0</v>
      </c>
      <c r="N210" s="180">
        <v>0</v>
      </c>
      <c r="O210" s="180">
        <v>0</v>
      </c>
      <c r="P210" s="180">
        <v>0</v>
      </c>
      <c r="Q210" s="180">
        <v>0</v>
      </c>
      <c r="R210" s="180" t="s">
        <v>106</v>
      </c>
    </row>
    <row r="211" spans="1:18" hidden="1" x14ac:dyDescent="0.3">
      <c r="A211" s="104" t="s">
        <v>15</v>
      </c>
      <c r="B211" s="104">
        <v>21</v>
      </c>
      <c r="C211" s="183" t="s">
        <v>20</v>
      </c>
      <c r="D211" s="104" t="s">
        <v>88</v>
      </c>
      <c r="E211" s="104">
        <v>19.75</v>
      </c>
      <c r="F211" s="104">
        <v>1.25</v>
      </c>
      <c r="G211" s="104">
        <v>3</v>
      </c>
      <c r="H211" s="104">
        <v>4</v>
      </c>
      <c r="I211" s="104">
        <v>4</v>
      </c>
      <c r="J211" s="104">
        <v>8.5</v>
      </c>
      <c r="K211" s="104">
        <v>0</v>
      </c>
      <c r="L211" s="104">
        <v>2.25</v>
      </c>
      <c r="M211" s="104">
        <v>4.75</v>
      </c>
      <c r="N211" s="104">
        <v>5</v>
      </c>
      <c r="O211" s="104">
        <v>58</v>
      </c>
      <c r="P211" s="104">
        <v>22</v>
      </c>
      <c r="Q211" s="104">
        <v>52.5</v>
      </c>
      <c r="R211" s="104" t="s">
        <v>107</v>
      </c>
    </row>
    <row r="212" spans="1:18" hidden="1" x14ac:dyDescent="0.3">
      <c r="A212" s="104" t="s">
        <v>15</v>
      </c>
      <c r="B212" s="104">
        <v>21</v>
      </c>
      <c r="C212" s="183" t="s">
        <v>21</v>
      </c>
      <c r="D212" s="104" t="s">
        <v>88</v>
      </c>
      <c r="E212" s="104">
        <v>17.25</v>
      </c>
      <c r="F212" s="104">
        <v>2.75</v>
      </c>
      <c r="G212" s="104">
        <v>0.25</v>
      </c>
      <c r="H212" s="104">
        <v>5</v>
      </c>
      <c r="I212" s="104">
        <v>2.5</v>
      </c>
      <c r="J212" s="104">
        <v>2.25</v>
      </c>
      <c r="K212" s="104">
        <v>2</v>
      </c>
      <c r="L212" s="104">
        <v>1.5</v>
      </c>
      <c r="M212" s="104">
        <v>1.25</v>
      </c>
      <c r="N212" s="104">
        <v>4</v>
      </c>
      <c r="O212" s="104">
        <v>46</v>
      </c>
      <c r="P212" s="104">
        <v>29</v>
      </c>
      <c r="Q212" s="104">
        <v>38.75</v>
      </c>
      <c r="R212" s="104" t="s">
        <v>107</v>
      </c>
    </row>
    <row r="213" spans="1:18" hidden="1" x14ac:dyDescent="0.3">
      <c r="A213" s="104" t="s">
        <v>15</v>
      </c>
      <c r="B213" s="104">
        <v>21</v>
      </c>
      <c r="C213" s="183" t="s">
        <v>22</v>
      </c>
      <c r="D213" s="104" t="s">
        <v>88</v>
      </c>
      <c r="E213" s="104">
        <v>20</v>
      </c>
      <c r="F213" s="104">
        <v>1.75</v>
      </c>
      <c r="G213" s="104">
        <v>0.25</v>
      </c>
      <c r="H213" s="104">
        <v>2.75</v>
      </c>
      <c r="I213" s="104">
        <v>2.5</v>
      </c>
      <c r="J213" s="104">
        <v>5.25</v>
      </c>
      <c r="K213" s="104">
        <v>0</v>
      </c>
      <c r="L213" s="104">
        <v>0</v>
      </c>
      <c r="M213" s="104">
        <v>2.5</v>
      </c>
      <c r="N213" s="104">
        <v>1.25</v>
      </c>
      <c r="O213" s="104">
        <v>43</v>
      </c>
      <c r="P213" s="104">
        <v>27</v>
      </c>
      <c r="Q213" s="104">
        <v>36.25</v>
      </c>
      <c r="R213" s="104" t="s">
        <v>107</v>
      </c>
    </row>
    <row r="214" spans="1:18" hidden="1" x14ac:dyDescent="0.3">
      <c r="A214" s="104" t="s">
        <v>15</v>
      </c>
      <c r="B214" s="104">
        <v>21</v>
      </c>
      <c r="C214" s="183" t="s">
        <v>23</v>
      </c>
      <c r="D214" s="104" t="s">
        <v>88</v>
      </c>
      <c r="E214" s="104">
        <v>16</v>
      </c>
      <c r="F214" s="104">
        <v>0</v>
      </c>
      <c r="G214" s="104">
        <v>0</v>
      </c>
      <c r="H214" s="104">
        <v>0</v>
      </c>
      <c r="I214" s="104">
        <v>0</v>
      </c>
      <c r="J214" s="104">
        <v>1.75</v>
      </c>
      <c r="K214" s="104">
        <v>0</v>
      </c>
      <c r="L214" s="104">
        <v>-1.25</v>
      </c>
      <c r="M214" s="104">
        <v>1.5</v>
      </c>
      <c r="N214" s="104">
        <v>0</v>
      </c>
      <c r="O214" s="104">
        <v>26</v>
      </c>
      <c r="P214" s="104">
        <v>32</v>
      </c>
      <c r="Q214" s="104">
        <v>18</v>
      </c>
      <c r="R214" s="104" t="s">
        <v>107</v>
      </c>
    </row>
    <row r="215" spans="1:18" x14ac:dyDescent="0.3">
      <c r="A215" s="104" t="s">
        <v>15</v>
      </c>
      <c r="B215" s="104">
        <v>21</v>
      </c>
      <c r="C215" s="183" t="s">
        <v>24</v>
      </c>
      <c r="D215" s="104" t="s">
        <v>88</v>
      </c>
      <c r="E215" s="104">
        <v>2.75</v>
      </c>
      <c r="F215" s="104">
        <v>2.75</v>
      </c>
      <c r="G215" s="104">
        <v>-0.75</v>
      </c>
      <c r="H215" s="104">
        <v>0</v>
      </c>
      <c r="I215" s="104">
        <v>1.25</v>
      </c>
      <c r="J215" s="104">
        <v>9.25</v>
      </c>
      <c r="K215" s="104">
        <v>2</v>
      </c>
      <c r="L215" s="104">
        <v>0</v>
      </c>
      <c r="M215" s="104">
        <v>0.75</v>
      </c>
      <c r="N215" s="104">
        <v>1</v>
      </c>
      <c r="O215" s="104">
        <v>29</v>
      </c>
      <c r="P215" s="104">
        <v>40</v>
      </c>
      <c r="Q215" s="104">
        <v>19</v>
      </c>
      <c r="R215" s="104" t="s">
        <v>107</v>
      </c>
    </row>
    <row r="216" spans="1:18" hidden="1" x14ac:dyDescent="0.3">
      <c r="A216" s="104" t="s">
        <v>15</v>
      </c>
      <c r="B216" s="104">
        <v>21</v>
      </c>
      <c r="C216" s="183" t="s">
        <v>25</v>
      </c>
      <c r="D216" s="104" t="s">
        <v>88</v>
      </c>
      <c r="E216" s="104">
        <v>9.25</v>
      </c>
      <c r="F216" s="104">
        <v>1</v>
      </c>
      <c r="G216" s="104">
        <v>2</v>
      </c>
      <c r="H216" s="104">
        <v>-0.5</v>
      </c>
      <c r="I216" s="104">
        <v>0</v>
      </c>
      <c r="J216" s="104">
        <v>5.5</v>
      </c>
      <c r="K216" s="104">
        <v>0</v>
      </c>
      <c r="L216" s="104">
        <v>0</v>
      </c>
      <c r="M216" s="104">
        <v>-0.5</v>
      </c>
      <c r="N216" s="104">
        <v>0.25</v>
      </c>
      <c r="O216" s="104">
        <v>23</v>
      </c>
      <c r="P216" s="104">
        <v>24</v>
      </c>
      <c r="Q216" s="104">
        <v>17</v>
      </c>
      <c r="R216" s="104" t="s">
        <v>107</v>
      </c>
    </row>
    <row r="217" spans="1:18" hidden="1" x14ac:dyDescent="0.3">
      <c r="A217" s="104" t="s">
        <v>15</v>
      </c>
      <c r="B217" s="104">
        <v>21</v>
      </c>
      <c r="C217" s="183" t="s">
        <v>26</v>
      </c>
      <c r="D217" s="180" t="s">
        <v>91</v>
      </c>
      <c r="E217" s="104">
        <v>0</v>
      </c>
      <c r="F217" s="104">
        <v>0</v>
      </c>
      <c r="G217" s="104">
        <v>0</v>
      </c>
      <c r="H217" s="104">
        <v>0</v>
      </c>
      <c r="I217" s="104">
        <v>0</v>
      </c>
      <c r="J217" s="104">
        <v>0</v>
      </c>
      <c r="K217" s="104">
        <v>0</v>
      </c>
      <c r="L217" s="104">
        <v>0</v>
      </c>
      <c r="M217" s="104">
        <v>0</v>
      </c>
      <c r="N217" s="104">
        <v>0</v>
      </c>
      <c r="O217" s="104">
        <v>0</v>
      </c>
      <c r="P217" s="104">
        <v>0</v>
      </c>
      <c r="Q217" s="104">
        <v>0</v>
      </c>
      <c r="R217" s="104" t="s">
        <v>107</v>
      </c>
    </row>
    <row r="218" spans="1:18" hidden="1" x14ac:dyDescent="0.3">
      <c r="A218" s="104" t="s">
        <v>15</v>
      </c>
      <c r="B218" s="104">
        <v>21</v>
      </c>
      <c r="C218" s="183" t="s">
        <v>27</v>
      </c>
      <c r="D218" s="104" t="s">
        <v>88</v>
      </c>
      <c r="E218" s="104">
        <v>12</v>
      </c>
      <c r="F218" s="104">
        <v>2.75</v>
      </c>
      <c r="G218" s="104">
        <v>0</v>
      </c>
      <c r="H218" s="104">
        <v>0</v>
      </c>
      <c r="I218" s="104">
        <v>0</v>
      </c>
      <c r="J218" s="104">
        <v>2.25</v>
      </c>
      <c r="K218" s="104">
        <v>0</v>
      </c>
      <c r="L218" s="104">
        <v>0.25</v>
      </c>
      <c r="M218" s="104">
        <v>-1.25</v>
      </c>
      <c r="N218" s="104">
        <v>0</v>
      </c>
      <c r="O218" s="104">
        <v>24</v>
      </c>
      <c r="P218" s="104">
        <v>32</v>
      </c>
      <c r="Q218" s="104">
        <v>16</v>
      </c>
      <c r="R218" s="104" t="s">
        <v>107</v>
      </c>
    </row>
    <row r="219" spans="1:18" hidden="1" x14ac:dyDescent="0.3">
      <c r="A219" s="104" t="s">
        <v>15</v>
      </c>
      <c r="B219" s="104">
        <v>21</v>
      </c>
      <c r="C219" s="104" t="s">
        <v>28</v>
      </c>
      <c r="D219" s="180" t="s">
        <v>91</v>
      </c>
      <c r="E219" s="104">
        <v>0</v>
      </c>
      <c r="F219" s="104">
        <v>0</v>
      </c>
      <c r="G219" s="104">
        <v>0</v>
      </c>
      <c r="H219" s="104">
        <v>0</v>
      </c>
      <c r="I219" s="104">
        <v>0</v>
      </c>
      <c r="J219" s="104">
        <v>0</v>
      </c>
      <c r="K219" s="104">
        <v>0</v>
      </c>
      <c r="L219" s="104">
        <v>0</v>
      </c>
      <c r="M219" s="104">
        <v>0</v>
      </c>
      <c r="N219" s="104">
        <v>0</v>
      </c>
      <c r="O219" s="104">
        <v>0</v>
      </c>
      <c r="P219" s="104">
        <v>0</v>
      </c>
      <c r="Q219" s="104">
        <v>0</v>
      </c>
      <c r="R219" s="104" t="s">
        <v>107</v>
      </c>
    </row>
    <row r="220" spans="1:18" hidden="1" x14ac:dyDescent="0.3">
      <c r="A220" s="104" t="s">
        <v>15</v>
      </c>
      <c r="B220" s="104">
        <v>21</v>
      </c>
      <c r="C220" s="104" t="s">
        <v>29</v>
      </c>
      <c r="D220" s="104" t="s">
        <v>88</v>
      </c>
      <c r="E220" s="104">
        <v>11.5</v>
      </c>
      <c r="F220" s="104">
        <v>0.5</v>
      </c>
      <c r="G220" s="104">
        <v>1</v>
      </c>
      <c r="H220" s="104">
        <v>2</v>
      </c>
      <c r="I220" s="104">
        <v>3</v>
      </c>
      <c r="J220" s="104">
        <v>1</v>
      </c>
      <c r="K220" s="104">
        <v>-0.25</v>
      </c>
      <c r="L220" s="104">
        <v>-0.5</v>
      </c>
      <c r="M220" s="104">
        <v>0.75</v>
      </c>
      <c r="N220" s="104">
        <v>2.5</v>
      </c>
      <c r="O220" s="104">
        <v>27</v>
      </c>
      <c r="P220" s="104">
        <v>22</v>
      </c>
      <c r="Q220" s="104">
        <v>21.5</v>
      </c>
      <c r="R220" s="104" t="s">
        <v>107</v>
      </c>
    </row>
    <row r="221" spans="1:18" hidden="1" x14ac:dyDescent="0.3">
      <c r="A221" s="104" t="s">
        <v>15</v>
      </c>
      <c r="B221" s="104">
        <v>21</v>
      </c>
      <c r="C221" s="183" t="s">
        <v>70</v>
      </c>
      <c r="D221" s="104" t="s">
        <v>88</v>
      </c>
      <c r="E221" s="104">
        <v>28.25</v>
      </c>
      <c r="F221" s="104">
        <v>3.75</v>
      </c>
      <c r="G221" s="104">
        <v>2</v>
      </c>
      <c r="H221" s="104">
        <v>3.75</v>
      </c>
      <c r="I221" s="104">
        <v>5</v>
      </c>
      <c r="J221" s="104">
        <v>11.5</v>
      </c>
      <c r="K221" s="104">
        <v>2</v>
      </c>
      <c r="L221" s="104">
        <v>0.75</v>
      </c>
      <c r="M221" s="104">
        <v>1</v>
      </c>
      <c r="N221" s="104">
        <v>3</v>
      </c>
      <c r="O221" s="104">
        <v>65</v>
      </c>
      <c r="P221" s="104">
        <v>16</v>
      </c>
      <c r="Q221" s="104">
        <v>61</v>
      </c>
      <c r="R221" s="104" t="s">
        <v>107</v>
      </c>
    </row>
    <row r="222" spans="1:18" hidden="1" x14ac:dyDescent="0.3">
      <c r="A222" s="20" t="s">
        <v>15</v>
      </c>
      <c r="B222" s="20">
        <v>22</v>
      </c>
      <c r="C222" s="23" t="s">
        <v>20</v>
      </c>
      <c r="D222" s="20" t="s">
        <v>88</v>
      </c>
      <c r="E222" s="20">
        <v>23.75</v>
      </c>
      <c r="F222" s="20">
        <v>0</v>
      </c>
      <c r="G222" s="20">
        <v>2.75</v>
      </c>
      <c r="H222" s="20">
        <v>2.5</v>
      </c>
      <c r="I222" s="20">
        <v>2.75</v>
      </c>
      <c r="J222" s="20">
        <v>3.5</v>
      </c>
      <c r="K222" s="20">
        <v>0</v>
      </c>
      <c r="L222" s="20">
        <v>5.75</v>
      </c>
      <c r="M222" s="20">
        <v>4.5</v>
      </c>
      <c r="N222" s="20">
        <v>4</v>
      </c>
      <c r="O222" s="20">
        <v>56</v>
      </c>
      <c r="P222" s="20">
        <v>26</v>
      </c>
      <c r="Q222" s="20">
        <v>49.5</v>
      </c>
      <c r="R222" s="20" t="s">
        <v>95</v>
      </c>
    </row>
    <row r="223" spans="1:18" hidden="1" x14ac:dyDescent="0.3">
      <c r="A223" s="20" t="s">
        <v>15</v>
      </c>
      <c r="B223" s="20">
        <v>22</v>
      </c>
      <c r="C223" s="23" t="s">
        <v>21</v>
      </c>
      <c r="D223" s="20" t="s">
        <v>88</v>
      </c>
      <c r="E223" s="20">
        <v>28</v>
      </c>
      <c r="F223" s="20">
        <v>0</v>
      </c>
      <c r="G223" s="20">
        <v>3.75</v>
      </c>
      <c r="H223" s="20">
        <v>3.75</v>
      </c>
      <c r="I223" s="20">
        <v>2.5</v>
      </c>
      <c r="J223" s="20">
        <v>0.5</v>
      </c>
      <c r="K223" s="20">
        <v>0.5</v>
      </c>
      <c r="L223" s="20">
        <v>2.25</v>
      </c>
      <c r="M223" s="20">
        <v>2.25</v>
      </c>
      <c r="N223" s="20">
        <v>3.5</v>
      </c>
      <c r="O223" s="20">
        <v>55</v>
      </c>
      <c r="P223" s="20">
        <v>32</v>
      </c>
      <c r="Q223" s="20">
        <v>47</v>
      </c>
      <c r="R223" s="20" t="s">
        <v>95</v>
      </c>
    </row>
    <row r="224" spans="1:18" hidden="1" x14ac:dyDescent="0.3">
      <c r="A224" s="20" t="s">
        <v>15</v>
      </c>
      <c r="B224" s="20">
        <v>22</v>
      </c>
      <c r="C224" s="23" t="s">
        <v>22</v>
      </c>
      <c r="D224" s="20" t="s">
        <v>88</v>
      </c>
      <c r="E224" s="20">
        <v>24.5</v>
      </c>
      <c r="F224" s="20">
        <v>0.25</v>
      </c>
      <c r="G224" s="20">
        <v>2.75</v>
      </c>
      <c r="H224" s="20">
        <v>1.25</v>
      </c>
      <c r="I224" s="20">
        <v>0.5</v>
      </c>
      <c r="J224" s="20">
        <v>-0.5</v>
      </c>
      <c r="K224" s="20">
        <v>0</v>
      </c>
      <c r="L224" s="20">
        <v>-0.5</v>
      </c>
      <c r="M224" s="20">
        <v>3.5</v>
      </c>
      <c r="N224" s="20">
        <v>1.25</v>
      </c>
      <c r="O224" s="20">
        <v>41</v>
      </c>
      <c r="P224" s="20">
        <v>31</v>
      </c>
      <c r="Q224" s="20">
        <v>33.25</v>
      </c>
      <c r="R224" s="20" t="s">
        <v>95</v>
      </c>
    </row>
    <row r="225" spans="1:18" hidden="1" x14ac:dyDescent="0.3">
      <c r="A225" s="20" t="s">
        <v>15</v>
      </c>
      <c r="B225" s="20">
        <v>22</v>
      </c>
      <c r="C225" s="23" t="s">
        <v>23</v>
      </c>
      <c r="D225" s="20" t="s">
        <v>88</v>
      </c>
      <c r="E225" s="20">
        <v>26.25</v>
      </c>
      <c r="F225" s="20">
        <v>3</v>
      </c>
      <c r="G225" s="20">
        <v>1.5</v>
      </c>
      <c r="H225" s="20">
        <v>0.75</v>
      </c>
      <c r="I225" s="20">
        <v>-0.25</v>
      </c>
      <c r="J225" s="20">
        <v>2.75</v>
      </c>
      <c r="K225" s="20">
        <v>-1.25</v>
      </c>
      <c r="L225" s="20">
        <v>3.25</v>
      </c>
      <c r="M225" s="20">
        <v>2.75</v>
      </c>
      <c r="N225" s="20">
        <v>1.5</v>
      </c>
      <c r="O225" s="20">
        <v>47</v>
      </c>
      <c r="P225" s="20">
        <v>27</v>
      </c>
      <c r="Q225" s="20">
        <v>40.25</v>
      </c>
      <c r="R225" s="20" t="s">
        <v>95</v>
      </c>
    </row>
    <row r="226" spans="1:18" x14ac:dyDescent="0.3">
      <c r="A226" s="20" t="s">
        <v>15</v>
      </c>
      <c r="B226" s="20">
        <v>22</v>
      </c>
      <c r="C226" s="23" t="s">
        <v>24</v>
      </c>
      <c r="D226" s="20" t="s">
        <v>88</v>
      </c>
      <c r="E226" s="20">
        <v>16</v>
      </c>
      <c r="F226" s="20">
        <v>2.75</v>
      </c>
      <c r="G226" s="20">
        <v>3</v>
      </c>
      <c r="H226" s="20">
        <v>0.5</v>
      </c>
      <c r="I226" s="20">
        <v>2.5</v>
      </c>
      <c r="J226" s="20">
        <v>9.75</v>
      </c>
      <c r="K226" s="20">
        <v>-0.5</v>
      </c>
      <c r="L226" s="20">
        <v>0</v>
      </c>
      <c r="M226" s="20">
        <v>1.5</v>
      </c>
      <c r="N226" s="20">
        <v>0.25</v>
      </c>
      <c r="O226" s="20">
        <v>44</v>
      </c>
      <c r="P226" s="20">
        <v>33</v>
      </c>
      <c r="Q226" s="20">
        <v>35.75</v>
      </c>
      <c r="R226" s="20" t="s">
        <v>95</v>
      </c>
    </row>
    <row r="227" spans="1:18" hidden="1" x14ac:dyDescent="0.3">
      <c r="A227" s="20" t="s">
        <v>15</v>
      </c>
      <c r="B227" s="20">
        <v>22</v>
      </c>
      <c r="C227" s="23" t="s">
        <v>25</v>
      </c>
      <c r="D227" s="20" t="s">
        <v>88</v>
      </c>
      <c r="E227" s="20">
        <v>11.75</v>
      </c>
      <c r="F227" s="20">
        <v>0</v>
      </c>
      <c r="G227" s="20">
        <v>0.75</v>
      </c>
      <c r="H227" s="20">
        <v>0</v>
      </c>
      <c r="I227" s="20">
        <v>-0.5</v>
      </c>
      <c r="J227" s="20">
        <v>4.75</v>
      </c>
      <c r="K227" s="20">
        <v>0</v>
      </c>
      <c r="L227" s="20">
        <v>0.75</v>
      </c>
      <c r="M227" s="20">
        <v>-0.25</v>
      </c>
      <c r="N227" s="20">
        <v>-0.75</v>
      </c>
      <c r="O227" s="20">
        <v>21</v>
      </c>
      <c r="P227" s="20">
        <v>18</v>
      </c>
      <c r="Q227" s="20">
        <v>16.5</v>
      </c>
      <c r="R227" s="20" t="s">
        <v>95</v>
      </c>
    </row>
    <row r="228" spans="1:18" hidden="1" x14ac:dyDescent="0.3">
      <c r="A228" s="20" t="s">
        <v>15</v>
      </c>
      <c r="B228" s="20">
        <v>22</v>
      </c>
      <c r="C228" s="23" t="s">
        <v>26</v>
      </c>
      <c r="D228" s="20" t="s">
        <v>88</v>
      </c>
      <c r="E228" s="20">
        <v>15</v>
      </c>
      <c r="F228" s="20">
        <v>1.75</v>
      </c>
      <c r="G228" s="20">
        <v>1</v>
      </c>
      <c r="H228" s="20">
        <v>1.5</v>
      </c>
      <c r="I228" s="20">
        <v>0.5</v>
      </c>
      <c r="J228" s="20">
        <v>2</v>
      </c>
      <c r="K228" s="20">
        <v>0</v>
      </c>
      <c r="L228" s="20">
        <v>0.5</v>
      </c>
      <c r="M228" s="20">
        <v>2</v>
      </c>
      <c r="N228" s="20">
        <v>-0.25</v>
      </c>
      <c r="O228" s="20">
        <v>30</v>
      </c>
      <c r="P228" s="20">
        <v>24</v>
      </c>
      <c r="Q228" s="20">
        <v>24</v>
      </c>
      <c r="R228" s="20" t="s">
        <v>95</v>
      </c>
    </row>
    <row r="229" spans="1:18" hidden="1" x14ac:dyDescent="0.3">
      <c r="A229" s="20" t="s">
        <v>15</v>
      </c>
      <c r="B229" s="20">
        <v>22</v>
      </c>
      <c r="C229" s="23" t="s">
        <v>27</v>
      </c>
      <c r="D229" s="20" t="s">
        <v>88</v>
      </c>
      <c r="E229" s="20">
        <v>14.5</v>
      </c>
      <c r="F229" s="20">
        <v>1</v>
      </c>
      <c r="G229" s="20">
        <v>1.75</v>
      </c>
      <c r="H229" s="20">
        <v>0</v>
      </c>
      <c r="I229" s="20">
        <v>0.75</v>
      </c>
      <c r="J229" s="20">
        <v>-1.25</v>
      </c>
      <c r="K229" s="20">
        <v>0</v>
      </c>
      <c r="L229" s="20">
        <v>0</v>
      </c>
      <c r="M229" s="20">
        <v>3.75</v>
      </c>
      <c r="N229" s="20">
        <v>2.75</v>
      </c>
      <c r="O229" s="20">
        <v>30</v>
      </c>
      <c r="P229" s="20">
        <v>27</v>
      </c>
      <c r="Q229" s="20">
        <v>23.25</v>
      </c>
      <c r="R229" s="20" t="s">
        <v>95</v>
      </c>
    </row>
    <row r="230" spans="1:18" hidden="1" x14ac:dyDescent="0.3">
      <c r="A230" s="20" t="s">
        <v>15</v>
      </c>
      <c r="B230" s="20">
        <v>22</v>
      </c>
      <c r="C230" s="20" t="s">
        <v>28</v>
      </c>
      <c r="D230" s="20" t="s">
        <v>91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 t="s">
        <v>95</v>
      </c>
    </row>
    <row r="231" spans="1:18" hidden="1" x14ac:dyDescent="0.3">
      <c r="A231" s="20" t="s">
        <v>15</v>
      </c>
      <c r="B231" s="20">
        <v>22</v>
      </c>
      <c r="C231" s="20" t="s">
        <v>29</v>
      </c>
      <c r="D231" s="20" t="s">
        <v>91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 t="s">
        <v>95</v>
      </c>
    </row>
    <row r="232" spans="1:18" hidden="1" x14ac:dyDescent="0.3">
      <c r="A232" s="20" t="s">
        <v>15</v>
      </c>
      <c r="B232" s="20">
        <v>22</v>
      </c>
      <c r="C232" s="23" t="s">
        <v>70</v>
      </c>
      <c r="D232" s="20" t="s">
        <v>88</v>
      </c>
      <c r="E232" s="20">
        <v>34.25</v>
      </c>
      <c r="F232" s="20">
        <v>1.25</v>
      </c>
      <c r="G232" s="20">
        <v>1.75</v>
      </c>
      <c r="H232" s="20">
        <v>3.75</v>
      </c>
      <c r="I232" s="20">
        <v>1.5</v>
      </c>
      <c r="J232" s="20">
        <v>12</v>
      </c>
      <c r="K232" s="20">
        <v>0</v>
      </c>
      <c r="L232" s="20">
        <v>1.75</v>
      </c>
      <c r="M232" s="20">
        <v>5.75</v>
      </c>
      <c r="N232" s="20">
        <v>4</v>
      </c>
      <c r="O232" s="20">
        <v>70</v>
      </c>
      <c r="P232" s="20">
        <v>16</v>
      </c>
      <c r="Q232" s="20">
        <v>66</v>
      </c>
      <c r="R232" s="20" t="s">
        <v>95</v>
      </c>
    </row>
    <row r="233" spans="1:18" hidden="1" x14ac:dyDescent="0.3">
      <c r="A233" s="106" t="s">
        <v>15</v>
      </c>
      <c r="B233" s="106">
        <v>23</v>
      </c>
      <c r="C233" s="59" t="s">
        <v>20</v>
      </c>
      <c r="D233" s="106" t="s">
        <v>91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06">
        <v>0</v>
      </c>
      <c r="Q233" s="106">
        <v>0</v>
      </c>
      <c r="R233" s="106" t="s">
        <v>112</v>
      </c>
    </row>
    <row r="234" spans="1:18" hidden="1" x14ac:dyDescent="0.3">
      <c r="A234" s="106" t="s">
        <v>15</v>
      </c>
      <c r="B234" s="106">
        <v>23</v>
      </c>
      <c r="C234" s="59" t="s">
        <v>21</v>
      </c>
      <c r="D234" s="106" t="s">
        <v>88</v>
      </c>
      <c r="E234" s="106">
        <v>22.5</v>
      </c>
      <c r="F234" s="106">
        <v>3.75</v>
      </c>
      <c r="G234" s="106">
        <v>0.5</v>
      </c>
      <c r="H234" s="106">
        <v>1.5</v>
      </c>
      <c r="I234" s="106">
        <v>2.5</v>
      </c>
      <c r="J234" s="106">
        <v>7</v>
      </c>
      <c r="K234" s="106">
        <v>-0.5</v>
      </c>
      <c r="L234" s="106">
        <v>2.5</v>
      </c>
      <c r="M234" s="106">
        <v>5.75</v>
      </c>
      <c r="N234" s="106">
        <v>2.25</v>
      </c>
      <c r="O234" s="106">
        <v>55</v>
      </c>
      <c r="P234" s="106">
        <v>29</v>
      </c>
      <c r="Q234" s="106">
        <v>47.75</v>
      </c>
      <c r="R234" s="106" t="s">
        <v>112</v>
      </c>
    </row>
    <row r="235" spans="1:18" hidden="1" x14ac:dyDescent="0.3">
      <c r="A235" s="106" t="s">
        <v>15</v>
      </c>
      <c r="B235" s="106">
        <v>23</v>
      </c>
      <c r="C235" s="59" t="s">
        <v>22</v>
      </c>
      <c r="D235" s="106" t="s">
        <v>88</v>
      </c>
      <c r="E235" s="106">
        <v>24.25</v>
      </c>
      <c r="F235" s="106">
        <v>0.25</v>
      </c>
      <c r="G235" s="106">
        <v>0.5</v>
      </c>
      <c r="H235" s="106">
        <v>0.25</v>
      </c>
      <c r="I235" s="106">
        <v>3.75</v>
      </c>
      <c r="J235" s="106">
        <v>8.5</v>
      </c>
      <c r="K235" s="106">
        <v>0</v>
      </c>
      <c r="L235" s="106">
        <v>0</v>
      </c>
      <c r="M235" s="106">
        <v>0.5</v>
      </c>
      <c r="N235" s="106">
        <v>0.25</v>
      </c>
      <c r="O235" s="106">
        <v>45</v>
      </c>
      <c r="P235" s="106">
        <v>27</v>
      </c>
      <c r="Q235" s="106">
        <v>38.25</v>
      </c>
      <c r="R235" s="106" t="s">
        <v>112</v>
      </c>
    </row>
    <row r="236" spans="1:18" hidden="1" x14ac:dyDescent="0.3">
      <c r="A236" s="106" t="s">
        <v>15</v>
      </c>
      <c r="B236" s="106">
        <v>23</v>
      </c>
      <c r="C236" s="59" t="s">
        <v>23</v>
      </c>
      <c r="D236" s="106" t="s">
        <v>88</v>
      </c>
      <c r="E236" s="106">
        <v>23.75</v>
      </c>
      <c r="F236" s="106">
        <v>1.5</v>
      </c>
      <c r="G236" s="106">
        <v>1.75</v>
      </c>
      <c r="H236" s="106">
        <v>1.5</v>
      </c>
      <c r="I236" s="106">
        <v>0</v>
      </c>
      <c r="J236" s="106">
        <v>-2.75</v>
      </c>
      <c r="K236" s="106">
        <v>-0.5</v>
      </c>
      <c r="L236" s="106">
        <v>2.25</v>
      </c>
      <c r="M236" s="106">
        <v>0</v>
      </c>
      <c r="N236" s="106">
        <v>-1</v>
      </c>
      <c r="O236" s="106">
        <v>37</v>
      </c>
      <c r="P236" s="106">
        <v>42</v>
      </c>
      <c r="Q236" s="106">
        <v>26.5</v>
      </c>
      <c r="R236" s="106" t="s">
        <v>112</v>
      </c>
    </row>
    <row r="237" spans="1:18" x14ac:dyDescent="0.3">
      <c r="A237" s="106" t="s">
        <v>15</v>
      </c>
      <c r="B237" s="106">
        <v>23</v>
      </c>
      <c r="C237" s="59" t="s">
        <v>24</v>
      </c>
      <c r="D237" s="106" t="s">
        <v>88</v>
      </c>
      <c r="E237" s="106">
        <v>11</v>
      </c>
      <c r="F237" s="106">
        <v>-0.75</v>
      </c>
      <c r="G237" s="106">
        <v>0.25</v>
      </c>
      <c r="H237" s="106">
        <v>0</v>
      </c>
      <c r="I237" s="106">
        <v>2.5</v>
      </c>
      <c r="J237" s="106">
        <v>13</v>
      </c>
      <c r="K237" s="106">
        <v>0</v>
      </c>
      <c r="L237" s="106">
        <v>1</v>
      </c>
      <c r="M237" s="106">
        <v>1.75</v>
      </c>
      <c r="N237" s="106">
        <v>-1</v>
      </c>
      <c r="O237" s="106">
        <v>38</v>
      </c>
      <c r="P237" s="106">
        <v>41</v>
      </c>
      <c r="Q237" s="106">
        <v>27.75</v>
      </c>
      <c r="R237" s="106" t="s">
        <v>112</v>
      </c>
    </row>
    <row r="238" spans="1:18" hidden="1" x14ac:dyDescent="0.3">
      <c r="A238" s="106" t="s">
        <v>15</v>
      </c>
      <c r="B238" s="106">
        <v>23</v>
      </c>
      <c r="C238" s="59" t="s">
        <v>25</v>
      </c>
      <c r="D238" s="106" t="s">
        <v>88</v>
      </c>
      <c r="E238" s="106">
        <v>11</v>
      </c>
      <c r="F238" s="106">
        <v>0</v>
      </c>
      <c r="G238" s="106">
        <v>0</v>
      </c>
      <c r="H238" s="106">
        <v>-0.25</v>
      </c>
      <c r="I238" s="106">
        <v>3.75</v>
      </c>
      <c r="J238" s="106">
        <v>14.25</v>
      </c>
      <c r="K238" s="106">
        <v>0</v>
      </c>
      <c r="L238" s="106">
        <v>0</v>
      </c>
      <c r="M238" s="106">
        <v>-0.25</v>
      </c>
      <c r="N238" s="106">
        <v>-0.25</v>
      </c>
      <c r="O238" s="106">
        <v>33</v>
      </c>
      <c r="P238" s="106">
        <v>19</v>
      </c>
      <c r="Q238" s="106">
        <v>28.25</v>
      </c>
      <c r="R238" s="106" t="s">
        <v>112</v>
      </c>
    </row>
    <row r="239" spans="1:18" hidden="1" x14ac:dyDescent="0.3">
      <c r="A239" s="106" t="s">
        <v>15</v>
      </c>
      <c r="B239" s="106">
        <v>23</v>
      </c>
      <c r="C239" s="59" t="s">
        <v>26</v>
      </c>
      <c r="D239" s="106" t="s">
        <v>88</v>
      </c>
      <c r="E239" s="106">
        <v>10</v>
      </c>
      <c r="F239" s="106">
        <v>0.5</v>
      </c>
      <c r="G239" s="106">
        <v>-0.25</v>
      </c>
      <c r="H239" s="106">
        <v>0</v>
      </c>
      <c r="I239" s="106">
        <v>3.75</v>
      </c>
      <c r="J239" s="106">
        <v>11.5</v>
      </c>
      <c r="K239" s="106">
        <v>0</v>
      </c>
      <c r="L239" s="106">
        <v>-0.5</v>
      </c>
      <c r="M239" s="106">
        <v>0.75</v>
      </c>
      <c r="N239" s="106">
        <v>-0.25</v>
      </c>
      <c r="O239" s="106">
        <v>33</v>
      </c>
      <c r="P239" s="106">
        <v>30</v>
      </c>
      <c r="Q239" s="106">
        <v>25.5</v>
      </c>
      <c r="R239" s="106" t="s">
        <v>112</v>
      </c>
    </row>
    <row r="240" spans="1:18" hidden="1" x14ac:dyDescent="0.3">
      <c r="A240" s="106" t="s">
        <v>15</v>
      </c>
      <c r="B240" s="106">
        <v>23</v>
      </c>
      <c r="C240" s="59" t="s">
        <v>27</v>
      </c>
      <c r="D240" s="106" t="s">
        <v>88</v>
      </c>
      <c r="E240" s="106">
        <v>10.25</v>
      </c>
      <c r="F240" s="106">
        <v>0.75</v>
      </c>
      <c r="G240" s="106">
        <v>0.5</v>
      </c>
      <c r="H240" s="106">
        <v>0</v>
      </c>
      <c r="I240" s="106">
        <v>0</v>
      </c>
      <c r="J240" s="106">
        <v>0.25</v>
      </c>
      <c r="K240" s="106">
        <v>0</v>
      </c>
      <c r="L240" s="106">
        <v>-0.25</v>
      </c>
      <c r="M240" s="106">
        <v>-1.25</v>
      </c>
      <c r="N240" s="106">
        <v>3.75</v>
      </c>
      <c r="O240" s="106">
        <v>23</v>
      </c>
      <c r="P240" s="106">
        <v>36</v>
      </c>
      <c r="Q240" s="106">
        <v>14</v>
      </c>
      <c r="R240" s="106" t="s">
        <v>112</v>
      </c>
    </row>
    <row r="241" spans="1:18" hidden="1" x14ac:dyDescent="0.3">
      <c r="A241" s="106" t="s">
        <v>15</v>
      </c>
      <c r="B241" s="106">
        <v>23</v>
      </c>
      <c r="C241" s="106" t="s">
        <v>28</v>
      </c>
      <c r="D241" s="106" t="s">
        <v>91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0</v>
      </c>
      <c r="L241" s="106">
        <v>0</v>
      </c>
      <c r="M241" s="106">
        <v>0</v>
      </c>
      <c r="N241" s="106">
        <v>0</v>
      </c>
      <c r="O241" s="106">
        <v>0</v>
      </c>
      <c r="P241" s="106">
        <v>0</v>
      </c>
      <c r="Q241" s="106">
        <v>0</v>
      </c>
      <c r="R241" s="106" t="s">
        <v>112</v>
      </c>
    </row>
    <row r="242" spans="1:18" hidden="1" x14ac:dyDescent="0.3">
      <c r="A242" s="106" t="s">
        <v>15</v>
      </c>
      <c r="B242" s="106">
        <v>23</v>
      </c>
      <c r="C242" s="106" t="s">
        <v>29</v>
      </c>
      <c r="D242" s="106" t="s">
        <v>88</v>
      </c>
      <c r="E242" s="106">
        <v>7.5</v>
      </c>
      <c r="F242" s="106">
        <v>1.75</v>
      </c>
      <c r="G242" s="106">
        <v>-0.25</v>
      </c>
      <c r="H242" s="106">
        <v>-0.5</v>
      </c>
      <c r="I242" s="106">
        <v>1.25</v>
      </c>
      <c r="J242" s="106">
        <v>4.25</v>
      </c>
      <c r="K242" s="106">
        <v>0</v>
      </c>
      <c r="L242" s="106">
        <v>0.5</v>
      </c>
      <c r="M242" s="106">
        <v>0.5</v>
      </c>
      <c r="N242" s="106">
        <v>0</v>
      </c>
      <c r="O242" s="106">
        <v>23</v>
      </c>
      <c r="P242" s="106">
        <v>32</v>
      </c>
      <c r="Q242" s="106">
        <v>15</v>
      </c>
      <c r="R242" s="106" t="s">
        <v>112</v>
      </c>
    </row>
    <row r="243" spans="1:18" hidden="1" x14ac:dyDescent="0.3">
      <c r="A243" s="106" t="s">
        <v>15</v>
      </c>
      <c r="B243" s="106">
        <v>23</v>
      </c>
      <c r="C243" s="59" t="s">
        <v>70</v>
      </c>
      <c r="D243" s="106" t="s">
        <v>88</v>
      </c>
      <c r="E243" s="106">
        <v>30.5</v>
      </c>
      <c r="F243" s="106">
        <v>2.5</v>
      </c>
      <c r="G243" s="106">
        <v>-0.25</v>
      </c>
      <c r="H243" s="106">
        <v>2</v>
      </c>
      <c r="I243" s="106">
        <v>5</v>
      </c>
      <c r="J243" s="106">
        <v>19.5</v>
      </c>
      <c r="K243" s="106">
        <v>1</v>
      </c>
      <c r="L243" s="106">
        <v>2</v>
      </c>
      <c r="M243" s="106">
        <v>3.75</v>
      </c>
      <c r="N243" s="106">
        <v>0.5</v>
      </c>
      <c r="O243" s="106">
        <v>70</v>
      </c>
      <c r="P243" s="106">
        <v>14</v>
      </c>
      <c r="Q243" s="106">
        <v>66.5</v>
      </c>
      <c r="R243" s="106" t="s">
        <v>112</v>
      </c>
    </row>
    <row r="244" spans="1:18" hidden="1" x14ac:dyDescent="0.3">
      <c r="A244" s="117" t="s">
        <v>15</v>
      </c>
      <c r="B244" s="117">
        <v>24</v>
      </c>
      <c r="C244" s="151" t="s">
        <v>20</v>
      </c>
      <c r="D244" s="117" t="s">
        <v>88</v>
      </c>
      <c r="E244" s="117">
        <v>28.25</v>
      </c>
      <c r="F244" s="117">
        <v>2.5</v>
      </c>
      <c r="G244" s="117">
        <v>2.5</v>
      </c>
      <c r="H244" s="117">
        <v>2.5</v>
      </c>
      <c r="I244" s="117">
        <v>3.75</v>
      </c>
      <c r="J244" s="117">
        <v>6.75</v>
      </c>
      <c r="K244" s="117">
        <v>0</v>
      </c>
      <c r="L244" s="117">
        <v>2.5</v>
      </c>
      <c r="M244" s="117">
        <v>2</v>
      </c>
      <c r="N244" s="117">
        <v>1</v>
      </c>
      <c r="O244" s="117">
        <v>58</v>
      </c>
      <c r="P244" s="117">
        <v>25</v>
      </c>
      <c r="Q244" s="117">
        <v>51.75</v>
      </c>
      <c r="R244" s="117" t="s">
        <v>114</v>
      </c>
    </row>
    <row r="245" spans="1:18" hidden="1" x14ac:dyDescent="0.3">
      <c r="A245" s="117" t="s">
        <v>15</v>
      </c>
      <c r="B245" s="117">
        <v>24</v>
      </c>
      <c r="C245" s="151" t="s">
        <v>21</v>
      </c>
      <c r="D245" s="117" t="s">
        <v>88</v>
      </c>
      <c r="E245" s="117">
        <v>26.5</v>
      </c>
      <c r="F245" s="117">
        <v>3.75</v>
      </c>
      <c r="G245" s="117">
        <v>0.25</v>
      </c>
      <c r="H245" s="117">
        <v>1.5</v>
      </c>
      <c r="I245" s="117">
        <v>3.75</v>
      </c>
      <c r="J245" s="117">
        <v>2.25</v>
      </c>
      <c r="K245" s="117">
        <v>-1</v>
      </c>
      <c r="L245" s="117">
        <v>-1</v>
      </c>
      <c r="M245" s="117">
        <v>1</v>
      </c>
      <c r="N245" s="117">
        <v>3.5</v>
      </c>
      <c r="O245" s="117">
        <v>49</v>
      </c>
      <c r="P245" s="117">
        <v>34</v>
      </c>
      <c r="Q245" s="117">
        <v>40.5</v>
      </c>
      <c r="R245" s="117" t="s">
        <v>114</v>
      </c>
    </row>
    <row r="246" spans="1:18" hidden="1" x14ac:dyDescent="0.3">
      <c r="A246" s="117" t="s">
        <v>15</v>
      </c>
      <c r="B246" s="117">
        <v>24</v>
      </c>
      <c r="C246" s="151" t="s">
        <v>22</v>
      </c>
      <c r="D246" s="117" t="s">
        <v>88</v>
      </c>
      <c r="E246" s="117">
        <v>29.75</v>
      </c>
      <c r="F246" s="117">
        <v>3</v>
      </c>
      <c r="G246" s="117">
        <v>0</v>
      </c>
      <c r="H246" s="117">
        <v>3</v>
      </c>
      <c r="I246" s="117">
        <v>3.75</v>
      </c>
      <c r="J246" s="117">
        <v>2.5</v>
      </c>
      <c r="K246" s="117">
        <v>0</v>
      </c>
      <c r="L246" s="117">
        <v>0.75</v>
      </c>
      <c r="M246" s="117">
        <v>1.75</v>
      </c>
      <c r="N246" s="117">
        <v>0.25</v>
      </c>
      <c r="O246" s="117">
        <v>49</v>
      </c>
      <c r="P246" s="117">
        <v>17</v>
      </c>
      <c r="Q246" s="117">
        <v>44.75</v>
      </c>
      <c r="R246" s="117" t="s">
        <v>114</v>
      </c>
    </row>
    <row r="247" spans="1:18" hidden="1" x14ac:dyDescent="0.3">
      <c r="A247" s="117" t="s">
        <v>15</v>
      </c>
      <c r="B247" s="117">
        <v>24</v>
      </c>
      <c r="C247" s="151" t="s">
        <v>23</v>
      </c>
      <c r="D247" s="117" t="s">
        <v>91</v>
      </c>
      <c r="E247" s="117">
        <v>0</v>
      </c>
      <c r="F247" s="117">
        <v>0</v>
      </c>
      <c r="G247" s="117">
        <v>0</v>
      </c>
      <c r="H247" s="117">
        <v>0</v>
      </c>
      <c r="I247" s="117">
        <v>0</v>
      </c>
      <c r="J247" s="117">
        <v>0</v>
      </c>
      <c r="K247" s="117">
        <v>0</v>
      </c>
      <c r="L247" s="117">
        <v>0</v>
      </c>
      <c r="M247" s="117">
        <v>0</v>
      </c>
      <c r="N247" s="117">
        <v>0</v>
      </c>
      <c r="O247" s="117">
        <v>0</v>
      </c>
      <c r="P247" s="117">
        <v>0</v>
      </c>
      <c r="Q247" s="117">
        <v>0</v>
      </c>
      <c r="R247" s="117" t="s">
        <v>114</v>
      </c>
    </row>
    <row r="248" spans="1:18" x14ac:dyDescent="0.3">
      <c r="A248" s="117" t="s">
        <v>15</v>
      </c>
      <c r="B248" s="117">
        <v>24</v>
      </c>
      <c r="C248" s="151" t="s">
        <v>24</v>
      </c>
      <c r="D248" s="117" t="s">
        <v>88</v>
      </c>
      <c r="E248" s="117">
        <v>0</v>
      </c>
      <c r="F248" s="117">
        <v>0</v>
      </c>
      <c r="G248" s="117">
        <v>0</v>
      </c>
      <c r="H248" s="117">
        <v>0</v>
      </c>
      <c r="I248" s="117">
        <v>0</v>
      </c>
      <c r="J248" s="117">
        <v>6.75</v>
      </c>
      <c r="K248" s="117">
        <v>0</v>
      </c>
      <c r="L248" s="117">
        <v>0</v>
      </c>
      <c r="M248" s="117">
        <v>0</v>
      </c>
      <c r="N248" s="117">
        <v>0</v>
      </c>
      <c r="O248" s="117">
        <v>7</v>
      </c>
      <c r="P248" s="117">
        <v>1</v>
      </c>
      <c r="Q248" s="117">
        <v>6.75</v>
      </c>
      <c r="R248" s="117" t="s">
        <v>114</v>
      </c>
    </row>
    <row r="249" spans="1:18" hidden="1" x14ac:dyDescent="0.3">
      <c r="A249" s="117" t="s">
        <v>15</v>
      </c>
      <c r="B249" s="117">
        <v>24</v>
      </c>
      <c r="C249" s="151" t="s">
        <v>25</v>
      </c>
      <c r="D249" s="117" t="s">
        <v>88</v>
      </c>
      <c r="E249" s="117">
        <v>7.25</v>
      </c>
      <c r="F249" s="117">
        <v>0</v>
      </c>
      <c r="G249" s="117">
        <v>-0.25</v>
      </c>
      <c r="H249" s="117">
        <v>0</v>
      </c>
      <c r="I249" s="117">
        <v>0</v>
      </c>
      <c r="J249" s="117">
        <v>7.5</v>
      </c>
      <c r="K249" s="117">
        <v>0</v>
      </c>
      <c r="L249" s="117">
        <v>0</v>
      </c>
      <c r="M249" s="117">
        <v>0</v>
      </c>
      <c r="N249" s="117">
        <v>0</v>
      </c>
      <c r="O249" s="117">
        <v>16</v>
      </c>
      <c r="P249" s="117">
        <v>6</v>
      </c>
      <c r="Q249" s="117">
        <v>14.5</v>
      </c>
      <c r="R249" s="117" t="s">
        <v>114</v>
      </c>
    </row>
    <row r="250" spans="1:18" hidden="1" x14ac:dyDescent="0.3">
      <c r="A250" s="117" t="s">
        <v>15</v>
      </c>
      <c r="B250" s="117">
        <v>24</v>
      </c>
      <c r="C250" s="151" t="s">
        <v>26</v>
      </c>
      <c r="D250" s="117" t="s">
        <v>88</v>
      </c>
      <c r="E250" s="117">
        <v>14.25</v>
      </c>
      <c r="F250" s="117">
        <v>0.75</v>
      </c>
      <c r="G250" s="117">
        <v>0</v>
      </c>
      <c r="H250" s="117">
        <v>0.75</v>
      </c>
      <c r="I250" s="117">
        <v>1</v>
      </c>
      <c r="J250" s="117">
        <v>0.75</v>
      </c>
      <c r="K250" s="117">
        <v>0</v>
      </c>
      <c r="L250" s="117">
        <v>-0.5</v>
      </c>
      <c r="M250" s="117">
        <v>-0.25</v>
      </c>
      <c r="N250" s="117">
        <v>0.75</v>
      </c>
      <c r="O250" s="117">
        <v>23</v>
      </c>
      <c r="P250" s="117">
        <v>22</v>
      </c>
      <c r="Q250" s="117">
        <v>17.5</v>
      </c>
      <c r="R250" s="117" t="s">
        <v>114</v>
      </c>
    </row>
    <row r="251" spans="1:18" hidden="1" x14ac:dyDescent="0.3">
      <c r="A251" s="117" t="s">
        <v>15</v>
      </c>
      <c r="B251" s="117">
        <v>24</v>
      </c>
      <c r="C251" s="151" t="s">
        <v>27</v>
      </c>
      <c r="D251" s="117" t="s">
        <v>88</v>
      </c>
      <c r="E251" s="117">
        <v>13</v>
      </c>
      <c r="F251" s="117">
        <v>-0.25</v>
      </c>
      <c r="G251" s="117">
        <v>0</v>
      </c>
      <c r="H251" s="117">
        <v>0</v>
      </c>
      <c r="I251" s="117">
        <v>0</v>
      </c>
      <c r="J251" s="117">
        <v>-0.5</v>
      </c>
      <c r="K251" s="117">
        <v>0</v>
      </c>
      <c r="L251" s="117">
        <v>-1.25</v>
      </c>
      <c r="M251" s="117">
        <v>0.25</v>
      </c>
      <c r="N251" s="117">
        <v>1.25</v>
      </c>
      <c r="O251" s="117">
        <v>21</v>
      </c>
      <c r="P251" s="117">
        <v>38</v>
      </c>
      <c r="Q251" s="117">
        <v>11.5</v>
      </c>
      <c r="R251" s="117" t="s">
        <v>114</v>
      </c>
    </row>
    <row r="252" spans="1:18" hidden="1" x14ac:dyDescent="0.3">
      <c r="A252" s="117" t="s">
        <v>15</v>
      </c>
      <c r="B252" s="117">
        <v>24</v>
      </c>
      <c r="C252" s="117" t="s">
        <v>28</v>
      </c>
      <c r="D252" s="117" t="s">
        <v>91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</v>
      </c>
      <c r="O252" s="117">
        <v>0</v>
      </c>
      <c r="P252" s="117">
        <v>0</v>
      </c>
      <c r="Q252" s="117">
        <v>0</v>
      </c>
      <c r="R252" s="117" t="s">
        <v>114</v>
      </c>
    </row>
    <row r="253" spans="1:18" hidden="1" x14ac:dyDescent="0.3">
      <c r="A253" s="117" t="s">
        <v>15</v>
      </c>
      <c r="B253" s="117">
        <v>24</v>
      </c>
      <c r="C253" s="117" t="s">
        <v>29</v>
      </c>
      <c r="D253" s="117" t="s">
        <v>88</v>
      </c>
      <c r="E253" s="117">
        <v>18.75</v>
      </c>
      <c r="F253" s="117">
        <v>3</v>
      </c>
      <c r="G253" s="117">
        <v>1</v>
      </c>
      <c r="H253" s="117">
        <v>-0.25</v>
      </c>
      <c r="I253" s="117">
        <v>1.75</v>
      </c>
      <c r="J253" s="117">
        <v>-1.75</v>
      </c>
      <c r="K253" s="117">
        <v>0</v>
      </c>
      <c r="L253" s="117">
        <v>0.25</v>
      </c>
      <c r="M253" s="117">
        <v>-0.5</v>
      </c>
      <c r="N253" s="117">
        <v>-1.5</v>
      </c>
      <c r="O253" s="117">
        <v>27</v>
      </c>
      <c r="P253" s="117">
        <v>25</v>
      </c>
      <c r="Q253" s="117">
        <v>20.75</v>
      </c>
      <c r="R253" s="117" t="s">
        <v>114</v>
      </c>
    </row>
    <row r="254" spans="1:18" hidden="1" x14ac:dyDescent="0.3">
      <c r="A254" s="117" t="s">
        <v>15</v>
      </c>
      <c r="B254" s="117">
        <v>24</v>
      </c>
      <c r="C254" s="151" t="s">
        <v>70</v>
      </c>
      <c r="D254" s="117" t="s">
        <v>88</v>
      </c>
      <c r="E254" s="117">
        <v>35.75</v>
      </c>
      <c r="F254" s="117">
        <v>0.5</v>
      </c>
      <c r="G254" s="117">
        <v>-0.75</v>
      </c>
      <c r="H254" s="117">
        <v>5</v>
      </c>
      <c r="I254" s="117">
        <v>5</v>
      </c>
      <c r="J254" s="117">
        <v>17</v>
      </c>
      <c r="K254" s="117">
        <v>0.5</v>
      </c>
      <c r="L254" s="117">
        <v>0.25</v>
      </c>
      <c r="M254" s="117">
        <v>1.5</v>
      </c>
      <c r="N254" s="117">
        <v>0.5</v>
      </c>
      <c r="O254" s="117">
        <v>70</v>
      </c>
      <c r="P254" s="117">
        <v>19</v>
      </c>
      <c r="Q254" s="117">
        <v>65.25</v>
      </c>
      <c r="R254" s="117" t="s">
        <v>114</v>
      </c>
    </row>
    <row r="255" spans="1:18" hidden="1" x14ac:dyDescent="0.3">
      <c r="A255" s="187" t="s">
        <v>15</v>
      </c>
      <c r="B255" s="187">
        <v>25</v>
      </c>
      <c r="C255" s="188" t="s">
        <v>20</v>
      </c>
      <c r="D255" s="187" t="s">
        <v>88</v>
      </c>
      <c r="E255" s="187">
        <v>24.75</v>
      </c>
      <c r="F255" s="187">
        <v>13</v>
      </c>
      <c r="G255" s="187">
        <v>0</v>
      </c>
      <c r="H255" s="187">
        <v>0</v>
      </c>
      <c r="I255" s="187">
        <v>0</v>
      </c>
      <c r="J255" s="187">
        <v>5.25</v>
      </c>
      <c r="K255" s="187">
        <v>0</v>
      </c>
      <c r="L255" s="187">
        <v>8.25</v>
      </c>
      <c r="M255" s="187">
        <v>0</v>
      </c>
      <c r="N255" s="187">
        <v>0</v>
      </c>
      <c r="O255" s="187">
        <v>57</v>
      </c>
      <c r="P255" s="187">
        <v>23</v>
      </c>
      <c r="Q255" s="187">
        <v>51.25</v>
      </c>
      <c r="R255" s="187" t="s">
        <v>117</v>
      </c>
    </row>
    <row r="256" spans="1:18" hidden="1" x14ac:dyDescent="0.3">
      <c r="A256" s="187" t="s">
        <v>15</v>
      </c>
      <c r="B256" s="187">
        <v>25</v>
      </c>
      <c r="C256" s="188" t="s">
        <v>21</v>
      </c>
      <c r="D256" s="187" t="s">
        <v>88</v>
      </c>
      <c r="E256" s="187">
        <v>25.75</v>
      </c>
      <c r="F256" s="187">
        <v>10.5</v>
      </c>
      <c r="G256" s="187">
        <v>0</v>
      </c>
      <c r="H256" s="187">
        <v>0</v>
      </c>
      <c r="I256" s="187">
        <v>0</v>
      </c>
      <c r="J256" s="187">
        <v>6</v>
      </c>
      <c r="K256" s="187">
        <v>0</v>
      </c>
      <c r="L256" s="187">
        <v>2.5</v>
      </c>
      <c r="M256" s="187">
        <v>0</v>
      </c>
      <c r="N256" s="187">
        <v>0</v>
      </c>
      <c r="O256" s="187">
        <v>52</v>
      </c>
      <c r="P256" s="187">
        <v>29</v>
      </c>
      <c r="Q256" s="187">
        <v>44.75</v>
      </c>
      <c r="R256" s="187" t="s">
        <v>117</v>
      </c>
    </row>
    <row r="257" spans="1:18" hidden="1" x14ac:dyDescent="0.3">
      <c r="A257" s="187" t="s">
        <v>15</v>
      </c>
      <c r="B257" s="187">
        <v>25</v>
      </c>
      <c r="C257" s="188" t="s">
        <v>22</v>
      </c>
      <c r="D257" s="187" t="s">
        <v>88</v>
      </c>
      <c r="E257" s="187">
        <v>32.5</v>
      </c>
      <c r="F257" s="187">
        <v>11</v>
      </c>
      <c r="G257" s="187">
        <v>0</v>
      </c>
      <c r="H257" s="187">
        <v>0</v>
      </c>
      <c r="I257" s="187">
        <v>0</v>
      </c>
      <c r="J257" s="187">
        <v>2.5</v>
      </c>
      <c r="K257" s="187">
        <v>0</v>
      </c>
      <c r="L257" s="187">
        <v>6.25</v>
      </c>
      <c r="M257" s="187">
        <v>0</v>
      </c>
      <c r="N257" s="187">
        <v>0</v>
      </c>
      <c r="O257" s="187">
        <v>56</v>
      </c>
      <c r="P257" s="187">
        <v>16</v>
      </c>
      <c r="Q257" s="187">
        <v>52</v>
      </c>
      <c r="R257" s="187" t="s">
        <v>117</v>
      </c>
    </row>
    <row r="258" spans="1:18" hidden="1" x14ac:dyDescent="0.3">
      <c r="A258" s="187" t="s">
        <v>15</v>
      </c>
      <c r="B258" s="187">
        <v>25</v>
      </c>
      <c r="C258" s="188" t="s">
        <v>23</v>
      </c>
      <c r="D258" s="187" t="s">
        <v>88</v>
      </c>
      <c r="E258" s="187">
        <v>26.25</v>
      </c>
      <c r="F258" s="187">
        <v>0</v>
      </c>
      <c r="G258" s="187">
        <v>0</v>
      </c>
      <c r="H258" s="187">
        <v>0</v>
      </c>
      <c r="I258" s="187">
        <v>0</v>
      </c>
      <c r="J258" s="187">
        <v>3</v>
      </c>
      <c r="K258" s="187">
        <v>0</v>
      </c>
      <c r="L258" s="187">
        <v>-0.25</v>
      </c>
      <c r="M258" s="187">
        <v>0</v>
      </c>
      <c r="N258" s="187">
        <v>0</v>
      </c>
      <c r="O258" s="187">
        <v>37</v>
      </c>
      <c r="P258" s="187">
        <v>32</v>
      </c>
      <c r="Q258" s="187">
        <v>29</v>
      </c>
      <c r="R258" s="187" t="s">
        <v>117</v>
      </c>
    </row>
    <row r="259" spans="1:18" x14ac:dyDescent="0.3">
      <c r="A259" s="187" t="s">
        <v>15</v>
      </c>
      <c r="B259" s="187">
        <v>25</v>
      </c>
      <c r="C259" s="188" t="s">
        <v>24</v>
      </c>
      <c r="D259" s="187" t="s">
        <v>88</v>
      </c>
      <c r="E259" s="187">
        <v>10.25</v>
      </c>
      <c r="F259" s="187">
        <v>5.25</v>
      </c>
      <c r="G259" s="187">
        <v>0</v>
      </c>
      <c r="H259" s="187">
        <v>0</v>
      </c>
      <c r="I259" s="187">
        <v>0</v>
      </c>
      <c r="J259" s="187">
        <v>13.5</v>
      </c>
      <c r="K259" s="187">
        <v>0</v>
      </c>
      <c r="L259" s="187">
        <v>1</v>
      </c>
      <c r="M259" s="187">
        <v>0</v>
      </c>
      <c r="N259" s="187">
        <v>0</v>
      </c>
      <c r="O259" s="187">
        <v>36</v>
      </c>
      <c r="P259" s="187">
        <v>24</v>
      </c>
      <c r="Q259" s="187">
        <v>30</v>
      </c>
      <c r="R259" s="187" t="s">
        <v>117</v>
      </c>
    </row>
    <row r="260" spans="1:18" hidden="1" x14ac:dyDescent="0.3">
      <c r="A260" s="187" t="s">
        <v>15</v>
      </c>
      <c r="B260" s="187">
        <v>25</v>
      </c>
      <c r="C260" s="188" t="s">
        <v>25</v>
      </c>
      <c r="D260" s="187" t="s">
        <v>88</v>
      </c>
      <c r="E260" s="187">
        <v>9.75</v>
      </c>
      <c r="F260" s="187">
        <v>0.75</v>
      </c>
      <c r="G260" s="187">
        <v>0</v>
      </c>
      <c r="H260" s="187">
        <v>0</v>
      </c>
      <c r="I260" s="187">
        <v>0</v>
      </c>
      <c r="J260" s="187">
        <v>6.5</v>
      </c>
      <c r="K260" s="187">
        <v>0</v>
      </c>
      <c r="L260" s="187">
        <v>-0.75</v>
      </c>
      <c r="M260" s="187">
        <v>0</v>
      </c>
      <c r="N260" s="187">
        <v>0</v>
      </c>
      <c r="O260" s="187">
        <v>22</v>
      </c>
      <c r="P260" s="187">
        <v>23</v>
      </c>
      <c r="Q260" s="187">
        <v>16.25</v>
      </c>
      <c r="R260" s="187" t="s">
        <v>117</v>
      </c>
    </row>
    <row r="261" spans="1:18" hidden="1" x14ac:dyDescent="0.3">
      <c r="A261" s="187" t="s">
        <v>15</v>
      </c>
      <c r="B261" s="187">
        <v>25</v>
      </c>
      <c r="C261" s="188" t="s">
        <v>26</v>
      </c>
      <c r="D261" s="187" t="s">
        <v>88</v>
      </c>
      <c r="E261" s="187">
        <v>16.5</v>
      </c>
      <c r="F261" s="187">
        <v>5.5</v>
      </c>
      <c r="G261" s="187">
        <v>0</v>
      </c>
      <c r="H261" s="187">
        <v>0</v>
      </c>
      <c r="I261" s="187">
        <v>0</v>
      </c>
      <c r="J261" s="187">
        <v>4.25</v>
      </c>
      <c r="K261" s="187">
        <v>0</v>
      </c>
      <c r="L261" s="187">
        <v>-0.25</v>
      </c>
      <c r="M261" s="187">
        <v>0</v>
      </c>
      <c r="N261" s="187">
        <v>0</v>
      </c>
      <c r="O261" s="187">
        <v>34</v>
      </c>
      <c r="P261" s="187">
        <v>32</v>
      </c>
      <c r="Q261" s="187">
        <v>29</v>
      </c>
      <c r="R261" s="187" t="s">
        <v>117</v>
      </c>
    </row>
    <row r="262" spans="1:18" hidden="1" x14ac:dyDescent="0.3">
      <c r="A262" s="187" t="s">
        <v>15</v>
      </c>
      <c r="B262" s="187">
        <v>25</v>
      </c>
      <c r="C262" s="188" t="s">
        <v>27</v>
      </c>
      <c r="D262" s="187" t="s">
        <v>88</v>
      </c>
      <c r="E262" s="187">
        <v>11.75</v>
      </c>
      <c r="F262" s="187">
        <v>5</v>
      </c>
      <c r="G262" s="187">
        <v>0</v>
      </c>
      <c r="H262" s="187">
        <v>0</v>
      </c>
      <c r="I262" s="187">
        <v>0</v>
      </c>
      <c r="J262" s="187">
        <v>0.75</v>
      </c>
      <c r="K262" s="187">
        <v>0</v>
      </c>
      <c r="L262" s="187">
        <v>-1</v>
      </c>
      <c r="M262" s="187">
        <v>0</v>
      </c>
      <c r="N262" s="187">
        <v>0</v>
      </c>
      <c r="O262" s="187">
        <v>20</v>
      </c>
      <c r="P262" s="187">
        <v>32</v>
      </c>
      <c r="Q262" s="187">
        <v>12</v>
      </c>
      <c r="R262" s="187" t="s">
        <v>117</v>
      </c>
    </row>
    <row r="263" spans="1:18" hidden="1" x14ac:dyDescent="0.3">
      <c r="A263" s="187" t="s">
        <v>15</v>
      </c>
      <c r="B263" s="187">
        <v>25</v>
      </c>
      <c r="C263" s="187" t="s">
        <v>28</v>
      </c>
      <c r="D263" s="187" t="s">
        <v>91</v>
      </c>
      <c r="E263" s="187">
        <v>0</v>
      </c>
      <c r="F263" s="187">
        <v>0</v>
      </c>
      <c r="G263" s="187">
        <v>0</v>
      </c>
      <c r="H263" s="187">
        <v>0</v>
      </c>
      <c r="I263" s="187">
        <v>0</v>
      </c>
      <c r="J263" s="187">
        <v>0</v>
      </c>
      <c r="K263" s="187">
        <v>0</v>
      </c>
      <c r="L263" s="187">
        <v>0</v>
      </c>
      <c r="M263" s="187">
        <v>0</v>
      </c>
      <c r="N263" s="187">
        <v>0</v>
      </c>
      <c r="O263" s="187">
        <v>0</v>
      </c>
      <c r="P263" s="187">
        <v>0</v>
      </c>
      <c r="Q263" s="187">
        <v>0</v>
      </c>
      <c r="R263" s="187" t="s">
        <v>117</v>
      </c>
    </row>
    <row r="264" spans="1:18" hidden="1" x14ac:dyDescent="0.3">
      <c r="A264" s="187" t="s">
        <v>15</v>
      </c>
      <c r="B264" s="187">
        <v>25</v>
      </c>
      <c r="C264" s="187" t="s">
        <v>29</v>
      </c>
      <c r="D264" s="187" t="s">
        <v>88</v>
      </c>
      <c r="E264" s="187">
        <v>15</v>
      </c>
      <c r="F264" s="187">
        <v>8.25</v>
      </c>
      <c r="G264" s="187">
        <v>0</v>
      </c>
      <c r="H264" s="187">
        <v>0</v>
      </c>
      <c r="I264" s="187">
        <v>0</v>
      </c>
      <c r="J264" s="187">
        <v>0</v>
      </c>
      <c r="K264" s="187">
        <v>0</v>
      </c>
      <c r="L264" s="187">
        <v>0.25</v>
      </c>
      <c r="M264" s="187">
        <v>0</v>
      </c>
      <c r="N264" s="187">
        <v>0</v>
      </c>
      <c r="O264" s="187">
        <v>29</v>
      </c>
      <c r="P264" s="187">
        <v>22</v>
      </c>
      <c r="Q264" s="187">
        <v>23.5</v>
      </c>
      <c r="R264" s="187" t="s">
        <v>117</v>
      </c>
    </row>
    <row r="265" spans="1:18" hidden="1" x14ac:dyDescent="0.3">
      <c r="A265" s="187" t="s">
        <v>15</v>
      </c>
      <c r="B265" s="187">
        <v>25</v>
      </c>
      <c r="C265" s="188" t="s">
        <v>70</v>
      </c>
      <c r="D265" s="187" t="s">
        <v>91</v>
      </c>
      <c r="E265" s="187">
        <v>0</v>
      </c>
      <c r="F265" s="187">
        <v>0</v>
      </c>
      <c r="G265" s="187">
        <v>0</v>
      </c>
      <c r="H265" s="187">
        <v>0</v>
      </c>
      <c r="I265" s="187">
        <v>0</v>
      </c>
      <c r="J265" s="187">
        <v>0</v>
      </c>
      <c r="K265" s="187">
        <v>0</v>
      </c>
      <c r="L265" s="187">
        <v>0</v>
      </c>
      <c r="M265" s="187">
        <v>0</v>
      </c>
      <c r="N265" s="187">
        <v>0</v>
      </c>
      <c r="O265" s="187">
        <v>0</v>
      </c>
      <c r="P265" s="187">
        <v>0</v>
      </c>
      <c r="Q265" s="187">
        <v>0</v>
      </c>
      <c r="R265" s="187" t="s">
        <v>117</v>
      </c>
    </row>
    <row r="266" spans="1:18" hidden="1" x14ac:dyDescent="0.3">
      <c r="A266" s="106" t="s">
        <v>15</v>
      </c>
      <c r="B266" s="106">
        <v>26</v>
      </c>
      <c r="C266" s="59" t="s">
        <v>20</v>
      </c>
      <c r="D266" s="106" t="s">
        <v>88</v>
      </c>
      <c r="E266" s="106">
        <v>20.75</v>
      </c>
      <c r="F266" s="106">
        <v>1.25</v>
      </c>
      <c r="G266" s="106">
        <v>2.75</v>
      </c>
      <c r="H266" s="106">
        <v>2.75</v>
      </c>
      <c r="I266" s="106">
        <v>5</v>
      </c>
      <c r="J266" s="106">
        <v>5</v>
      </c>
      <c r="K266" s="106">
        <v>0</v>
      </c>
      <c r="L266" s="106">
        <v>3.25</v>
      </c>
      <c r="M266" s="106">
        <v>5.75</v>
      </c>
      <c r="N266" s="106">
        <v>2.5</v>
      </c>
      <c r="O266" s="106">
        <v>56</v>
      </c>
      <c r="P266" s="106">
        <v>28</v>
      </c>
      <c r="Q266" s="106">
        <v>49</v>
      </c>
      <c r="R266" s="106" t="s">
        <v>118</v>
      </c>
    </row>
    <row r="267" spans="1:18" hidden="1" x14ac:dyDescent="0.3">
      <c r="A267" s="106" t="s">
        <v>15</v>
      </c>
      <c r="B267" s="106">
        <v>26</v>
      </c>
      <c r="C267" s="59" t="s">
        <v>21</v>
      </c>
      <c r="D267" s="106" t="s">
        <v>88</v>
      </c>
      <c r="E267" s="106">
        <v>15.25</v>
      </c>
      <c r="F267" s="106">
        <v>1.5</v>
      </c>
      <c r="G267" s="106">
        <v>2.5</v>
      </c>
      <c r="H267" s="106">
        <v>4</v>
      </c>
      <c r="I267" s="106">
        <v>5</v>
      </c>
      <c r="J267" s="106">
        <v>3.25</v>
      </c>
      <c r="K267" s="106">
        <v>-0.5</v>
      </c>
      <c r="L267" s="106">
        <v>1</v>
      </c>
      <c r="M267" s="106">
        <v>0.75</v>
      </c>
      <c r="N267" s="106">
        <v>1.25</v>
      </c>
      <c r="O267" s="106">
        <v>44</v>
      </c>
      <c r="P267" s="106">
        <v>40</v>
      </c>
      <c r="Q267" s="106">
        <v>34</v>
      </c>
      <c r="R267" s="106" t="s">
        <v>118</v>
      </c>
    </row>
    <row r="268" spans="1:18" hidden="1" x14ac:dyDescent="0.3">
      <c r="A268" s="106" t="s">
        <v>15</v>
      </c>
      <c r="B268" s="106">
        <v>26</v>
      </c>
      <c r="C268" s="59" t="s">
        <v>22</v>
      </c>
      <c r="D268" s="106" t="s">
        <v>88</v>
      </c>
      <c r="E268" s="106">
        <v>17.25</v>
      </c>
      <c r="F268" s="106">
        <v>0.5</v>
      </c>
      <c r="G268" s="106">
        <v>0.5</v>
      </c>
      <c r="H268" s="106">
        <v>1.75</v>
      </c>
      <c r="I268" s="106">
        <v>5</v>
      </c>
      <c r="J268" s="106">
        <v>2.75</v>
      </c>
      <c r="K268" s="106">
        <v>0</v>
      </c>
      <c r="L268" s="106">
        <v>-0.75</v>
      </c>
      <c r="M268" s="106">
        <v>2.75</v>
      </c>
      <c r="N268" s="106">
        <v>1.5</v>
      </c>
      <c r="O268" s="106">
        <v>39</v>
      </c>
      <c r="P268" s="106">
        <v>31</v>
      </c>
      <c r="Q268" s="106">
        <v>31.25</v>
      </c>
      <c r="R268" s="106" t="s">
        <v>118</v>
      </c>
    </row>
    <row r="269" spans="1:18" hidden="1" x14ac:dyDescent="0.3">
      <c r="A269" s="106" t="s">
        <v>15</v>
      </c>
      <c r="B269" s="106">
        <v>26</v>
      </c>
      <c r="C269" s="59" t="s">
        <v>23</v>
      </c>
      <c r="D269" s="106" t="s">
        <v>91</v>
      </c>
      <c r="E269" s="106">
        <v>0</v>
      </c>
      <c r="F269" s="106">
        <v>0</v>
      </c>
      <c r="G269" s="106">
        <v>0</v>
      </c>
      <c r="H269" s="106">
        <v>0</v>
      </c>
      <c r="I269" s="106">
        <v>0</v>
      </c>
      <c r="J269" s="106">
        <v>0</v>
      </c>
      <c r="K269" s="106">
        <v>0</v>
      </c>
      <c r="L269" s="106">
        <v>0</v>
      </c>
      <c r="M269" s="106">
        <v>0</v>
      </c>
      <c r="N269" s="106">
        <v>0</v>
      </c>
      <c r="O269" s="106">
        <v>0</v>
      </c>
      <c r="P269" s="106">
        <v>0</v>
      </c>
      <c r="Q269" s="106">
        <v>0</v>
      </c>
      <c r="R269" s="106" t="s">
        <v>118</v>
      </c>
    </row>
    <row r="270" spans="1:18" x14ac:dyDescent="0.3">
      <c r="A270" s="106" t="s">
        <v>15</v>
      </c>
      <c r="B270" s="106">
        <v>26</v>
      </c>
      <c r="C270" s="59" t="s">
        <v>24</v>
      </c>
      <c r="D270" s="106" t="s">
        <v>88</v>
      </c>
      <c r="E270" s="106">
        <v>3.25</v>
      </c>
      <c r="F270" s="106">
        <v>0.75</v>
      </c>
      <c r="G270" s="106">
        <v>3</v>
      </c>
      <c r="H270" s="106">
        <v>0</v>
      </c>
      <c r="I270" s="106">
        <v>3.75</v>
      </c>
      <c r="J270" s="106">
        <v>7</v>
      </c>
      <c r="K270" s="106">
        <v>1</v>
      </c>
      <c r="L270" s="106">
        <v>4.5</v>
      </c>
      <c r="M270" s="106">
        <v>0.25</v>
      </c>
      <c r="N270" s="106">
        <v>2.5</v>
      </c>
      <c r="O270" s="106">
        <v>32</v>
      </c>
      <c r="P270" s="106">
        <v>24</v>
      </c>
      <c r="Q270" s="106">
        <v>26</v>
      </c>
      <c r="R270" s="106" t="s">
        <v>118</v>
      </c>
    </row>
    <row r="271" spans="1:18" hidden="1" x14ac:dyDescent="0.3">
      <c r="A271" s="106" t="s">
        <v>15</v>
      </c>
      <c r="B271" s="106">
        <v>26</v>
      </c>
      <c r="C271" s="59" t="s">
        <v>25</v>
      </c>
      <c r="D271" s="106" t="s">
        <v>88</v>
      </c>
      <c r="E271" s="106">
        <v>4</v>
      </c>
      <c r="F271" s="106">
        <v>0</v>
      </c>
      <c r="G271" s="106">
        <v>0</v>
      </c>
      <c r="H271" s="106">
        <v>0</v>
      </c>
      <c r="I271" s="106">
        <v>3</v>
      </c>
      <c r="J271" s="106">
        <v>5</v>
      </c>
      <c r="K271" s="106">
        <v>1</v>
      </c>
      <c r="L271" s="106">
        <v>-1.25</v>
      </c>
      <c r="M271" s="106">
        <v>0.25</v>
      </c>
      <c r="N271" s="106">
        <v>0</v>
      </c>
      <c r="O271" s="106">
        <v>18</v>
      </c>
      <c r="P271" s="106">
        <v>24</v>
      </c>
      <c r="Q271" s="106">
        <v>12</v>
      </c>
      <c r="R271" s="106" t="s">
        <v>118</v>
      </c>
    </row>
    <row r="272" spans="1:18" hidden="1" x14ac:dyDescent="0.3">
      <c r="A272" s="106" t="s">
        <v>15</v>
      </c>
      <c r="B272" s="106">
        <v>26</v>
      </c>
      <c r="C272" s="59" t="s">
        <v>26</v>
      </c>
      <c r="D272" s="106" t="s">
        <v>88</v>
      </c>
      <c r="E272" s="106">
        <v>5.75</v>
      </c>
      <c r="F272" s="106">
        <v>0.5</v>
      </c>
      <c r="G272" s="106">
        <v>0</v>
      </c>
      <c r="H272" s="106">
        <v>-0.5</v>
      </c>
      <c r="I272" s="106">
        <v>5</v>
      </c>
      <c r="J272" s="106">
        <v>1.25</v>
      </c>
      <c r="K272" s="106">
        <v>0</v>
      </c>
      <c r="L272" s="106">
        <v>0</v>
      </c>
      <c r="M272" s="106">
        <v>0.5</v>
      </c>
      <c r="N272" s="106">
        <v>0.5</v>
      </c>
      <c r="O272" s="106">
        <v>23</v>
      </c>
      <c r="P272" s="106">
        <v>40</v>
      </c>
      <c r="Q272" s="106">
        <v>13</v>
      </c>
      <c r="R272" s="106" t="s">
        <v>118</v>
      </c>
    </row>
    <row r="273" spans="1:18" hidden="1" x14ac:dyDescent="0.3">
      <c r="A273" s="106" t="s">
        <v>15</v>
      </c>
      <c r="B273" s="106">
        <v>26</v>
      </c>
      <c r="C273" s="59" t="s">
        <v>27</v>
      </c>
      <c r="D273" s="106" t="s">
        <v>88</v>
      </c>
      <c r="E273" s="106">
        <v>7.25</v>
      </c>
      <c r="F273" s="106">
        <v>0.5</v>
      </c>
      <c r="G273" s="106">
        <v>2.75</v>
      </c>
      <c r="H273" s="106">
        <v>0</v>
      </c>
      <c r="I273" s="106">
        <v>0</v>
      </c>
      <c r="J273" s="106">
        <v>0</v>
      </c>
      <c r="K273" s="106">
        <v>0</v>
      </c>
      <c r="L273" s="106">
        <v>2</v>
      </c>
      <c r="M273" s="106">
        <v>3.75</v>
      </c>
      <c r="N273" s="106">
        <v>0.5</v>
      </c>
      <c r="O273" s="106">
        <v>24</v>
      </c>
      <c r="P273" s="106">
        <v>29</v>
      </c>
      <c r="Q273" s="106">
        <v>16.75</v>
      </c>
      <c r="R273" s="106" t="s">
        <v>118</v>
      </c>
    </row>
    <row r="274" spans="1:18" hidden="1" x14ac:dyDescent="0.3">
      <c r="A274" s="106" t="s">
        <v>15</v>
      </c>
      <c r="B274" s="106">
        <v>26</v>
      </c>
      <c r="C274" s="106" t="s">
        <v>28</v>
      </c>
      <c r="D274" s="106" t="s">
        <v>91</v>
      </c>
      <c r="E274" s="106">
        <v>0</v>
      </c>
      <c r="F274" s="106">
        <v>0</v>
      </c>
      <c r="G274" s="106">
        <v>0</v>
      </c>
      <c r="H274" s="106">
        <v>0</v>
      </c>
      <c r="I274" s="106">
        <v>0</v>
      </c>
      <c r="J274" s="106">
        <v>0</v>
      </c>
      <c r="K274" s="106">
        <v>0</v>
      </c>
      <c r="L274" s="106">
        <v>0</v>
      </c>
      <c r="M274" s="106">
        <v>0</v>
      </c>
      <c r="N274" s="106">
        <v>0</v>
      </c>
      <c r="O274" s="106">
        <v>0</v>
      </c>
      <c r="P274" s="106">
        <v>0</v>
      </c>
      <c r="Q274" s="106">
        <v>0</v>
      </c>
      <c r="R274" s="106" t="s">
        <v>118</v>
      </c>
    </row>
    <row r="275" spans="1:18" hidden="1" x14ac:dyDescent="0.3">
      <c r="A275" s="106" t="s">
        <v>15</v>
      </c>
      <c r="B275" s="106">
        <v>26</v>
      </c>
      <c r="C275" s="106" t="s">
        <v>29</v>
      </c>
      <c r="D275" s="106" t="s">
        <v>88</v>
      </c>
      <c r="E275" s="106">
        <v>4.25</v>
      </c>
      <c r="F275" s="106">
        <v>-0.5</v>
      </c>
      <c r="G275" s="106">
        <v>0</v>
      </c>
      <c r="H275" s="106">
        <v>0.75</v>
      </c>
      <c r="I275" s="106">
        <v>4</v>
      </c>
      <c r="J275" s="106">
        <v>1.75</v>
      </c>
      <c r="K275" s="106">
        <v>0</v>
      </c>
      <c r="L275" s="106">
        <v>-0.75</v>
      </c>
      <c r="M275" s="106">
        <v>0.5</v>
      </c>
      <c r="N275" s="106">
        <v>0.5</v>
      </c>
      <c r="O275" s="106">
        <v>20</v>
      </c>
      <c r="P275" s="106">
        <v>29</v>
      </c>
      <c r="Q275" s="106">
        <v>12.75</v>
      </c>
      <c r="R275" s="106" t="s">
        <v>118</v>
      </c>
    </row>
    <row r="276" spans="1:18" hidden="1" x14ac:dyDescent="0.3">
      <c r="A276" s="106" t="s">
        <v>15</v>
      </c>
      <c r="B276" s="106">
        <v>26</v>
      </c>
      <c r="C276" s="59" t="s">
        <v>70</v>
      </c>
      <c r="D276" s="106" t="s">
        <v>88</v>
      </c>
      <c r="E276" s="106">
        <v>24.5</v>
      </c>
      <c r="F276" s="106">
        <v>1.75</v>
      </c>
      <c r="G276" s="106">
        <v>0.5</v>
      </c>
      <c r="H276" s="106">
        <v>5</v>
      </c>
      <c r="I276" s="106">
        <v>5</v>
      </c>
      <c r="J276" s="106">
        <v>11.25</v>
      </c>
      <c r="K276" s="106">
        <v>0</v>
      </c>
      <c r="L276" s="106">
        <v>2.25</v>
      </c>
      <c r="M276" s="106">
        <v>6</v>
      </c>
      <c r="N276" s="106">
        <v>1.5</v>
      </c>
      <c r="O276" s="106">
        <v>64</v>
      </c>
      <c r="P276" s="106">
        <v>25</v>
      </c>
      <c r="Q276" s="106">
        <v>57.25</v>
      </c>
      <c r="R276" s="106" t="s">
        <v>118</v>
      </c>
    </row>
    <row r="277" spans="1:18" hidden="1" x14ac:dyDescent="0.3">
      <c r="A277" s="117" t="s">
        <v>15</v>
      </c>
      <c r="B277" s="117">
        <v>27</v>
      </c>
      <c r="C277" s="151" t="s">
        <v>20</v>
      </c>
      <c r="D277" s="117" t="s">
        <v>88</v>
      </c>
      <c r="E277" s="117">
        <v>22.25</v>
      </c>
      <c r="F277" s="117">
        <v>2.75</v>
      </c>
      <c r="G277" s="117">
        <v>1.5</v>
      </c>
      <c r="H277" s="117">
        <v>2.75</v>
      </c>
      <c r="I277" s="117">
        <v>3.75</v>
      </c>
      <c r="J277" s="117">
        <v>11.25</v>
      </c>
      <c r="K277" s="117">
        <v>0</v>
      </c>
      <c r="L277" s="117">
        <v>0.75</v>
      </c>
      <c r="M277" s="117">
        <v>2.25</v>
      </c>
      <c r="N277" s="117">
        <v>0</v>
      </c>
      <c r="O277" s="117">
        <v>55</v>
      </c>
      <c r="P277" s="117">
        <v>31</v>
      </c>
      <c r="Q277" s="117">
        <v>47.25</v>
      </c>
      <c r="R277" s="117" t="s">
        <v>120</v>
      </c>
    </row>
    <row r="278" spans="1:18" hidden="1" x14ac:dyDescent="0.3">
      <c r="A278" s="117" t="s">
        <v>15</v>
      </c>
      <c r="B278" s="117">
        <v>27</v>
      </c>
      <c r="C278" s="151" t="s">
        <v>21</v>
      </c>
      <c r="D278" s="117" t="s">
        <v>88</v>
      </c>
      <c r="E278" s="117">
        <v>25.25</v>
      </c>
      <c r="F278" s="117">
        <v>2.5</v>
      </c>
      <c r="G278" s="117">
        <v>0.5</v>
      </c>
      <c r="H278" s="117">
        <v>3.75</v>
      </c>
      <c r="I278" s="117">
        <v>2.5</v>
      </c>
      <c r="J278" s="117">
        <v>6.5</v>
      </c>
      <c r="K278" s="117">
        <v>0</v>
      </c>
      <c r="L278" s="117">
        <v>2.5</v>
      </c>
      <c r="M278" s="117">
        <v>1.25</v>
      </c>
      <c r="N278" s="117">
        <v>0.25</v>
      </c>
      <c r="O278" s="117">
        <v>53</v>
      </c>
      <c r="P278" s="117">
        <v>32</v>
      </c>
      <c r="Q278" s="117">
        <v>45</v>
      </c>
      <c r="R278" s="117" t="s">
        <v>120</v>
      </c>
    </row>
    <row r="279" spans="1:18" hidden="1" x14ac:dyDescent="0.3">
      <c r="A279" s="117" t="s">
        <v>15</v>
      </c>
      <c r="B279" s="117">
        <v>27</v>
      </c>
      <c r="C279" s="151" t="s">
        <v>22</v>
      </c>
      <c r="D279" s="117" t="s">
        <v>88</v>
      </c>
      <c r="E279" s="117">
        <v>18</v>
      </c>
      <c r="F279" s="117">
        <v>0</v>
      </c>
      <c r="G279" s="117">
        <v>1.75</v>
      </c>
      <c r="H279" s="117">
        <v>3</v>
      </c>
      <c r="I279" s="117">
        <v>1.25</v>
      </c>
      <c r="J279" s="117">
        <v>4.25</v>
      </c>
      <c r="K279" s="117">
        <v>0</v>
      </c>
      <c r="L279" s="117">
        <v>-0.25</v>
      </c>
      <c r="M279" s="117">
        <v>3</v>
      </c>
      <c r="N279" s="117">
        <v>0.5</v>
      </c>
      <c r="O279" s="117">
        <v>36</v>
      </c>
      <c r="P279" s="117">
        <v>18</v>
      </c>
      <c r="Q279" s="117">
        <v>31.5</v>
      </c>
      <c r="R279" s="117" t="s">
        <v>120</v>
      </c>
    </row>
    <row r="280" spans="1:18" hidden="1" x14ac:dyDescent="0.3">
      <c r="A280" s="117" t="s">
        <v>15</v>
      </c>
      <c r="B280" s="117">
        <v>27</v>
      </c>
      <c r="C280" s="151" t="s">
        <v>23</v>
      </c>
      <c r="D280" s="117" t="s">
        <v>91</v>
      </c>
      <c r="E280" s="117">
        <v>0</v>
      </c>
      <c r="F280" s="117">
        <v>0</v>
      </c>
      <c r="G280" s="117">
        <v>0</v>
      </c>
      <c r="H280" s="117">
        <v>0</v>
      </c>
      <c r="I280" s="117">
        <v>0</v>
      </c>
      <c r="J280" s="117">
        <v>0</v>
      </c>
      <c r="K280" s="117">
        <v>0</v>
      </c>
      <c r="L280" s="117">
        <v>0</v>
      </c>
      <c r="M280" s="117">
        <v>0</v>
      </c>
      <c r="N280" s="117">
        <v>0</v>
      </c>
      <c r="O280" s="117">
        <v>0</v>
      </c>
      <c r="P280" s="117">
        <v>0</v>
      </c>
      <c r="Q280" s="117">
        <v>0</v>
      </c>
      <c r="R280" s="117" t="s">
        <v>120</v>
      </c>
    </row>
    <row r="281" spans="1:18" x14ac:dyDescent="0.3">
      <c r="A281" s="117" t="s">
        <v>15</v>
      </c>
      <c r="B281" s="117">
        <v>27</v>
      </c>
      <c r="C281" s="151" t="s">
        <v>24</v>
      </c>
      <c r="D281" s="117" t="s">
        <v>88</v>
      </c>
      <c r="E281" s="117">
        <v>2.75</v>
      </c>
      <c r="F281" s="117">
        <v>1.75</v>
      </c>
      <c r="G281" s="117">
        <v>2.75</v>
      </c>
      <c r="H281" s="117">
        <v>0</v>
      </c>
      <c r="I281" s="117">
        <v>1.25</v>
      </c>
      <c r="J281" s="117">
        <v>21.75</v>
      </c>
      <c r="K281" s="117">
        <v>-0.25</v>
      </c>
      <c r="L281" s="117">
        <v>1.25</v>
      </c>
      <c r="M281" s="117">
        <v>0.5</v>
      </c>
      <c r="N281" s="117">
        <v>0.5</v>
      </c>
      <c r="O281" s="117">
        <v>39</v>
      </c>
      <c r="P281" s="117">
        <v>27</v>
      </c>
      <c r="Q281" s="117">
        <v>32.25</v>
      </c>
      <c r="R281" s="117" t="s">
        <v>120</v>
      </c>
    </row>
    <row r="282" spans="1:18" hidden="1" x14ac:dyDescent="0.3">
      <c r="A282" s="117" t="s">
        <v>15</v>
      </c>
      <c r="B282" s="117">
        <v>27</v>
      </c>
      <c r="C282" s="151" t="s">
        <v>25</v>
      </c>
      <c r="D282" s="117" t="s">
        <v>88</v>
      </c>
      <c r="E282" s="117">
        <v>9.5</v>
      </c>
      <c r="F282" s="117">
        <v>0</v>
      </c>
      <c r="G282" s="117">
        <v>0</v>
      </c>
      <c r="H282" s="117">
        <v>0</v>
      </c>
      <c r="I282" s="117">
        <v>1</v>
      </c>
      <c r="J282" s="117">
        <v>14.75</v>
      </c>
      <c r="K282" s="117">
        <v>0</v>
      </c>
      <c r="L282" s="117">
        <v>0</v>
      </c>
      <c r="M282" s="117">
        <v>2</v>
      </c>
      <c r="N282" s="117">
        <v>1</v>
      </c>
      <c r="O282" s="117">
        <v>29</v>
      </c>
      <c r="P282" s="117">
        <v>3</v>
      </c>
      <c r="Q282" s="117">
        <v>28.25</v>
      </c>
      <c r="R282" s="117" t="s">
        <v>120</v>
      </c>
    </row>
    <row r="283" spans="1:18" hidden="1" x14ac:dyDescent="0.3">
      <c r="A283" s="117" t="s">
        <v>15</v>
      </c>
      <c r="B283" s="117">
        <v>27</v>
      </c>
      <c r="C283" s="151" t="s">
        <v>26</v>
      </c>
      <c r="D283" s="117" t="s">
        <v>88</v>
      </c>
      <c r="E283" s="117">
        <v>19.25</v>
      </c>
      <c r="F283" s="117">
        <v>0.5</v>
      </c>
      <c r="G283" s="117">
        <v>1.5</v>
      </c>
      <c r="H283" s="117">
        <v>1.5</v>
      </c>
      <c r="I283" s="117">
        <v>1.5</v>
      </c>
      <c r="J283" s="117">
        <v>9</v>
      </c>
      <c r="K283" s="117">
        <v>0</v>
      </c>
      <c r="L283" s="117">
        <v>0.5</v>
      </c>
      <c r="M283" s="117">
        <v>-0.25</v>
      </c>
      <c r="N283" s="117">
        <v>-0.75</v>
      </c>
      <c r="O283" s="117">
        <v>39</v>
      </c>
      <c r="P283" s="117">
        <v>46</v>
      </c>
      <c r="Q283" s="117">
        <v>32</v>
      </c>
      <c r="R283" s="117" t="s">
        <v>120</v>
      </c>
    </row>
    <row r="284" spans="1:18" hidden="1" x14ac:dyDescent="0.3">
      <c r="A284" s="117" t="s">
        <v>15</v>
      </c>
      <c r="B284" s="117">
        <v>27</v>
      </c>
      <c r="C284" s="151" t="s">
        <v>27</v>
      </c>
      <c r="D284" s="117" t="s">
        <v>91</v>
      </c>
      <c r="E284" s="117">
        <v>0</v>
      </c>
      <c r="F284" s="117">
        <v>0</v>
      </c>
      <c r="G284" s="117">
        <v>0</v>
      </c>
      <c r="H284" s="117">
        <v>0</v>
      </c>
      <c r="I284" s="117">
        <v>0</v>
      </c>
      <c r="J284" s="117">
        <v>0</v>
      </c>
      <c r="K284" s="117">
        <v>0</v>
      </c>
      <c r="L284" s="117">
        <v>0</v>
      </c>
      <c r="M284" s="117">
        <v>0</v>
      </c>
      <c r="N284" s="117">
        <v>0</v>
      </c>
      <c r="O284" s="117">
        <v>0</v>
      </c>
      <c r="P284" s="117">
        <v>0</v>
      </c>
      <c r="Q284" s="117">
        <v>0</v>
      </c>
      <c r="R284" s="117" t="s">
        <v>120</v>
      </c>
    </row>
    <row r="285" spans="1:18" hidden="1" x14ac:dyDescent="0.3">
      <c r="A285" s="117" t="s">
        <v>15</v>
      </c>
      <c r="B285" s="117">
        <v>27</v>
      </c>
      <c r="C285" s="117" t="s">
        <v>28</v>
      </c>
      <c r="D285" s="117" t="s">
        <v>91</v>
      </c>
      <c r="E285" s="117">
        <v>0</v>
      </c>
      <c r="F285" s="117">
        <v>0</v>
      </c>
      <c r="G285" s="117">
        <v>0</v>
      </c>
      <c r="H285" s="117">
        <v>0</v>
      </c>
      <c r="I285" s="117">
        <v>0</v>
      </c>
      <c r="J285" s="117">
        <v>0</v>
      </c>
      <c r="K285" s="117">
        <v>0</v>
      </c>
      <c r="L285" s="117">
        <v>0</v>
      </c>
      <c r="M285" s="117">
        <v>0</v>
      </c>
      <c r="N285" s="117">
        <v>0</v>
      </c>
      <c r="O285" s="117">
        <v>0</v>
      </c>
      <c r="P285" s="117">
        <v>0</v>
      </c>
      <c r="Q285" s="117">
        <v>0</v>
      </c>
      <c r="R285" s="117" t="s">
        <v>120</v>
      </c>
    </row>
    <row r="286" spans="1:18" hidden="1" x14ac:dyDescent="0.3">
      <c r="A286" s="117" t="s">
        <v>15</v>
      </c>
      <c r="B286" s="117">
        <v>27</v>
      </c>
      <c r="C286" s="117" t="s">
        <v>29</v>
      </c>
      <c r="D286" s="117" t="s">
        <v>88</v>
      </c>
      <c r="E286" s="117">
        <v>7</v>
      </c>
      <c r="F286" s="117">
        <v>1.75</v>
      </c>
      <c r="G286" s="117">
        <v>0</v>
      </c>
      <c r="H286" s="117">
        <v>1.75</v>
      </c>
      <c r="I286" s="117">
        <v>0.25</v>
      </c>
      <c r="J286" s="117">
        <v>2.75</v>
      </c>
      <c r="K286" s="117">
        <v>0</v>
      </c>
      <c r="L286" s="117">
        <v>0.5</v>
      </c>
      <c r="M286" s="117">
        <v>1.5</v>
      </c>
      <c r="N286" s="117">
        <v>0.25</v>
      </c>
      <c r="O286" s="117">
        <v>24</v>
      </c>
      <c r="P286" s="117">
        <v>33</v>
      </c>
      <c r="Q286" s="117">
        <v>15.75</v>
      </c>
      <c r="R286" s="117" t="s">
        <v>120</v>
      </c>
    </row>
    <row r="287" spans="1:18" hidden="1" x14ac:dyDescent="0.3">
      <c r="A287" s="117" t="s">
        <v>15</v>
      </c>
      <c r="B287" s="117">
        <v>27</v>
      </c>
      <c r="C287" s="151" t="s">
        <v>70</v>
      </c>
      <c r="D287" s="117" t="s">
        <v>88</v>
      </c>
      <c r="E287" s="117">
        <v>28.5</v>
      </c>
      <c r="F287" s="117">
        <v>3.75</v>
      </c>
      <c r="G287" s="117">
        <v>0.75</v>
      </c>
      <c r="H287" s="117">
        <v>2.5</v>
      </c>
      <c r="I287" s="117">
        <v>2.5</v>
      </c>
      <c r="J287" s="117">
        <v>23.5</v>
      </c>
      <c r="K287" s="117">
        <v>0.5</v>
      </c>
      <c r="L287" s="117">
        <v>1.25</v>
      </c>
      <c r="M287" s="117">
        <v>5</v>
      </c>
      <c r="N287" s="117">
        <v>1.75</v>
      </c>
      <c r="O287" s="117">
        <v>75</v>
      </c>
      <c r="P287" s="117">
        <v>20</v>
      </c>
      <c r="Q287" s="117">
        <v>70</v>
      </c>
      <c r="R287" s="117" t="s">
        <v>120</v>
      </c>
    </row>
    <row r="288" spans="1:18" hidden="1" x14ac:dyDescent="0.3">
      <c r="A288" s="130" t="s">
        <v>15</v>
      </c>
      <c r="B288" s="130">
        <v>28</v>
      </c>
      <c r="C288" s="136" t="s">
        <v>20</v>
      </c>
      <c r="D288" s="130" t="s">
        <v>88</v>
      </c>
      <c r="E288" s="130">
        <v>21</v>
      </c>
      <c r="F288" s="130">
        <v>11.75</v>
      </c>
      <c r="G288" s="130">
        <v>0</v>
      </c>
      <c r="H288" s="130">
        <v>0</v>
      </c>
      <c r="I288" s="130">
        <v>0</v>
      </c>
      <c r="J288" s="130">
        <v>9.5</v>
      </c>
      <c r="K288" s="130">
        <v>0</v>
      </c>
      <c r="L288" s="130">
        <v>9.75</v>
      </c>
      <c r="M288" s="130">
        <v>0</v>
      </c>
      <c r="N288" s="130">
        <v>0</v>
      </c>
      <c r="O288" s="130">
        <v>56</v>
      </c>
      <c r="P288" s="130">
        <v>16</v>
      </c>
      <c r="Q288" s="130">
        <v>52</v>
      </c>
      <c r="R288" s="130" t="s">
        <v>96</v>
      </c>
    </row>
    <row r="289" spans="1:18" hidden="1" x14ac:dyDescent="0.3">
      <c r="A289" s="130" t="s">
        <v>15</v>
      </c>
      <c r="B289" s="130">
        <v>28</v>
      </c>
      <c r="C289" s="136" t="s">
        <v>21</v>
      </c>
      <c r="D289" s="130" t="s">
        <v>88</v>
      </c>
      <c r="E289" s="130">
        <v>26.75</v>
      </c>
      <c r="F289" s="130">
        <v>11.25</v>
      </c>
      <c r="G289" s="130">
        <v>0</v>
      </c>
      <c r="H289" s="130">
        <v>0</v>
      </c>
      <c r="I289" s="130">
        <v>0</v>
      </c>
      <c r="J289" s="130">
        <v>1</v>
      </c>
      <c r="K289" s="130">
        <v>0</v>
      </c>
      <c r="L289" s="130">
        <v>3.25</v>
      </c>
      <c r="M289" s="130">
        <v>0</v>
      </c>
      <c r="N289" s="130">
        <v>0</v>
      </c>
      <c r="O289" s="130">
        <v>49</v>
      </c>
      <c r="P289" s="130">
        <v>27</v>
      </c>
      <c r="Q289" s="130">
        <v>42.25</v>
      </c>
      <c r="R289" s="130" t="s">
        <v>96</v>
      </c>
    </row>
    <row r="290" spans="1:18" hidden="1" x14ac:dyDescent="0.3">
      <c r="A290" s="130" t="s">
        <v>15</v>
      </c>
      <c r="B290" s="130">
        <v>28</v>
      </c>
      <c r="C290" s="136" t="s">
        <v>22</v>
      </c>
      <c r="D290" s="130" t="s">
        <v>88</v>
      </c>
      <c r="E290" s="130">
        <v>25.25</v>
      </c>
      <c r="F290" s="130">
        <v>11.5</v>
      </c>
      <c r="G290" s="130">
        <v>0</v>
      </c>
      <c r="H290" s="130">
        <v>0</v>
      </c>
      <c r="I290" s="130">
        <v>0</v>
      </c>
      <c r="J290" s="130">
        <v>2</v>
      </c>
      <c r="K290" s="130">
        <v>0</v>
      </c>
      <c r="L290" s="130">
        <v>3.75</v>
      </c>
      <c r="M290" s="130">
        <v>0</v>
      </c>
      <c r="N290" s="130">
        <v>0</v>
      </c>
      <c r="O290" s="130">
        <v>47</v>
      </c>
      <c r="P290" s="130">
        <v>18</v>
      </c>
      <c r="Q290" s="130">
        <v>42.5</v>
      </c>
      <c r="R290" s="130" t="s">
        <v>96</v>
      </c>
    </row>
    <row r="291" spans="1:18" hidden="1" x14ac:dyDescent="0.3">
      <c r="A291" s="130" t="s">
        <v>15</v>
      </c>
      <c r="B291" s="130">
        <v>28</v>
      </c>
      <c r="C291" s="136" t="s">
        <v>23</v>
      </c>
      <c r="D291" s="130" t="s">
        <v>88</v>
      </c>
      <c r="E291" s="130">
        <v>18.25</v>
      </c>
      <c r="F291" s="130">
        <v>8.5</v>
      </c>
      <c r="G291" s="130">
        <v>0</v>
      </c>
      <c r="H291" s="130">
        <v>0</v>
      </c>
      <c r="I291" s="130">
        <v>0</v>
      </c>
      <c r="J291" s="130">
        <v>0.75</v>
      </c>
      <c r="K291" s="130">
        <v>0</v>
      </c>
      <c r="L291" s="130">
        <v>1.5</v>
      </c>
      <c r="M291" s="130">
        <v>0</v>
      </c>
      <c r="N291" s="130">
        <v>0</v>
      </c>
      <c r="O291" s="130">
        <v>37</v>
      </c>
      <c r="P291" s="130">
        <v>32</v>
      </c>
      <c r="Q291" s="130">
        <v>29</v>
      </c>
      <c r="R291" s="130" t="s">
        <v>96</v>
      </c>
    </row>
    <row r="292" spans="1:18" x14ac:dyDescent="0.3">
      <c r="A292" s="130" t="s">
        <v>15</v>
      </c>
      <c r="B292" s="130">
        <v>28</v>
      </c>
      <c r="C292" s="136" t="s">
        <v>24</v>
      </c>
      <c r="D292" s="130" t="s">
        <v>88</v>
      </c>
      <c r="E292" s="130">
        <v>13.25</v>
      </c>
      <c r="F292" s="130">
        <v>6.25</v>
      </c>
      <c r="G292" s="130">
        <v>0</v>
      </c>
      <c r="H292" s="130">
        <v>0</v>
      </c>
      <c r="I292" s="130">
        <v>0</v>
      </c>
      <c r="J292" s="130">
        <v>9.25</v>
      </c>
      <c r="K292" s="130">
        <v>0</v>
      </c>
      <c r="L292" s="130">
        <v>2.25</v>
      </c>
      <c r="M292" s="130">
        <v>0</v>
      </c>
      <c r="N292" s="130">
        <v>0</v>
      </c>
      <c r="O292" s="130">
        <v>38</v>
      </c>
      <c r="P292" s="130">
        <v>28</v>
      </c>
      <c r="Q292" s="130">
        <v>31</v>
      </c>
      <c r="R292" s="130" t="s">
        <v>96</v>
      </c>
    </row>
    <row r="293" spans="1:18" hidden="1" x14ac:dyDescent="0.3">
      <c r="A293" s="130" t="s">
        <v>15</v>
      </c>
      <c r="B293" s="130">
        <v>28</v>
      </c>
      <c r="C293" s="136" t="s">
        <v>25</v>
      </c>
      <c r="D293" s="130" t="s">
        <v>91</v>
      </c>
      <c r="E293" s="130">
        <v>0</v>
      </c>
      <c r="F293" s="130">
        <v>0</v>
      </c>
      <c r="G293" s="130">
        <v>0</v>
      </c>
      <c r="H293" s="130">
        <v>0</v>
      </c>
      <c r="I293" s="130">
        <v>0</v>
      </c>
      <c r="J293" s="130">
        <v>0</v>
      </c>
      <c r="K293" s="130">
        <v>0</v>
      </c>
      <c r="L293" s="130">
        <v>0</v>
      </c>
      <c r="M293" s="130">
        <v>0</v>
      </c>
      <c r="N293" s="130">
        <v>0</v>
      </c>
      <c r="O293" s="130">
        <v>0</v>
      </c>
      <c r="P293" s="130">
        <v>0</v>
      </c>
      <c r="Q293" s="130">
        <v>0</v>
      </c>
      <c r="R293" s="130" t="s">
        <v>96</v>
      </c>
    </row>
    <row r="294" spans="1:18" hidden="1" x14ac:dyDescent="0.3">
      <c r="A294" s="130" t="s">
        <v>15</v>
      </c>
      <c r="B294" s="130">
        <v>28</v>
      </c>
      <c r="C294" s="136" t="s">
        <v>26</v>
      </c>
      <c r="D294" s="130" t="s">
        <v>91</v>
      </c>
      <c r="E294" s="130">
        <v>0</v>
      </c>
      <c r="F294" s="130">
        <v>0</v>
      </c>
      <c r="G294" s="130">
        <v>0</v>
      </c>
      <c r="H294" s="130">
        <v>0</v>
      </c>
      <c r="I294" s="130">
        <v>0</v>
      </c>
      <c r="J294" s="130">
        <v>0</v>
      </c>
      <c r="K294" s="130">
        <v>0</v>
      </c>
      <c r="L294" s="130">
        <v>0</v>
      </c>
      <c r="M294" s="130">
        <v>0</v>
      </c>
      <c r="N294" s="130">
        <v>0</v>
      </c>
      <c r="O294" s="130">
        <v>0</v>
      </c>
      <c r="P294" s="130">
        <v>0</v>
      </c>
      <c r="Q294" s="130">
        <v>0</v>
      </c>
      <c r="R294" s="130" t="s">
        <v>96</v>
      </c>
    </row>
    <row r="295" spans="1:18" hidden="1" x14ac:dyDescent="0.3">
      <c r="A295" s="130" t="s">
        <v>15</v>
      </c>
      <c r="B295" s="130">
        <v>28</v>
      </c>
      <c r="C295" s="136" t="s">
        <v>27</v>
      </c>
      <c r="D295" s="130" t="s">
        <v>88</v>
      </c>
      <c r="E295" s="130">
        <v>9</v>
      </c>
      <c r="F295" s="130">
        <v>0.25</v>
      </c>
      <c r="G295" s="130">
        <v>0</v>
      </c>
      <c r="H295" s="130">
        <v>0</v>
      </c>
      <c r="I295" s="130">
        <v>0</v>
      </c>
      <c r="J295" s="130">
        <v>0</v>
      </c>
      <c r="K295" s="130">
        <v>0</v>
      </c>
      <c r="L295" s="130">
        <v>-1.75</v>
      </c>
      <c r="M295" s="130">
        <v>0</v>
      </c>
      <c r="N295" s="130">
        <v>0</v>
      </c>
      <c r="O295" s="130">
        <v>16</v>
      </c>
      <c r="P295" s="130">
        <v>34</v>
      </c>
      <c r="Q295" s="130">
        <v>7.5</v>
      </c>
      <c r="R295" s="130" t="s">
        <v>96</v>
      </c>
    </row>
    <row r="296" spans="1:18" hidden="1" x14ac:dyDescent="0.3">
      <c r="A296" s="130" t="s">
        <v>15</v>
      </c>
      <c r="B296" s="130">
        <v>28</v>
      </c>
      <c r="C296" s="130" t="s">
        <v>28</v>
      </c>
      <c r="D296" s="130" t="s">
        <v>91</v>
      </c>
      <c r="E296" s="130">
        <v>0</v>
      </c>
      <c r="F296" s="130">
        <v>0</v>
      </c>
      <c r="G296" s="130">
        <v>0</v>
      </c>
      <c r="H296" s="130">
        <v>0</v>
      </c>
      <c r="I296" s="130">
        <v>0</v>
      </c>
      <c r="J296" s="130">
        <v>0</v>
      </c>
      <c r="K296" s="130">
        <v>0</v>
      </c>
      <c r="L296" s="130">
        <v>0</v>
      </c>
      <c r="M296" s="130">
        <v>0</v>
      </c>
      <c r="N296" s="130">
        <v>0</v>
      </c>
      <c r="O296" s="130">
        <v>0</v>
      </c>
      <c r="P296" s="130">
        <v>0</v>
      </c>
      <c r="Q296" s="130">
        <v>0</v>
      </c>
      <c r="R296" s="130" t="s">
        <v>96</v>
      </c>
    </row>
    <row r="297" spans="1:18" hidden="1" x14ac:dyDescent="0.3">
      <c r="A297" s="130" t="s">
        <v>15</v>
      </c>
      <c r="B297" s="130">
        <v>28</v>
      </c>
      <c r="C297" s="130" t="s">
        <v>29</v>
      </c>
      <c r="D297" s="130" t="s">
        <v>91</v>
      </c>
      <c r="E297" s="130">
        <v>0</v>
      </c>
      <c r="F297" s="130">
        <v>0</v>
      </c>
      <c r="G297" s="130">
        <v>0</v>
      </c>
      <c r="H297" s="130">
        <v>0</v>
      </c>
      <c r="I297" s="130">
        <v>0</v>
      </c>
      <c r="J297" s="130">
        <v>0</v>
      </c>
      <c r="K297" s="130">
        <v>0</v>
      </c>
      <c r="L297" s="130">
        <v>0</v>
      </c>
      <c r="M297" s="130">
        <v>0</v>
      </c>
      <c r="N297" s="130">
        <v>0</v>
      </c>
      <c r="O297" s="130">
        <v>0</v>
      </c>
      <c r="P297" s="130">
        <v>0</v>
      </c>
      <c r="Q297" s="130">
        <v>0</v>
      </c>
      <c r="R297" s="130" t="s">
        <v>96</v>
      </c>
    </row>
    <row r="298" spans="1:18" hidden="1" x14ac:dyDescent="0.3">
      <c r="A298" s="130" t="s">
        <v>15</v>
      </c>
      <c r="B298" s="130">
        <v>28</v>
      </c>
      <c r="C298" s="136" t="s">
        <v>70</v>
      </c>
      <c r="D298" s="130" t="s">
        <v>88</v>
      </c>
      <c r="E298" s="130">
        <v>31.75</v>
      </c>
      <c r="F298" s="130">
        <v>10.75</v>
      </c>
      <c r="G298" s="130">
        <v>0</v>
      </c>
      <c r="H298" s="130">
        <v>0</v>
      </c>
      <c r="I298" s="130">
        <v>0</v>
      </c>
      <c r="J298" s="130">
        <v>13</v>
      </c>
      <c r="K298" s="130">
        <v>0</v>
      </c>
      <c r="L298" s="130">
        <v>7</v>
      </c>
      <c r="M298" s="130">
        <v>0</v>
      </c>
      <c r="N298" s="130">
        <v>0</v>
      </c>
      <c r="O298" s="130">
        <v>66</v>
      </c>
      <c r="P298" s="130">
        <v>14</v>
      </c>
      <c r="Q298" s="130">
        <v>62.5</v>
      </c>
      <c r="R298" s="130" t="s">
        <v>96</v>
      </c>
    </row>
    <row r="299" spans="1:18" hidden="1" x14ac:dyDescent="0.3">
      <c r="A299" s="82" t="s">
        <v>15</v>
      </c>
      <c r="B299" s="82">
        <v>29</v>
      </c>
      <c r="C299" s="83" t="s">
        <v>20</v>
      </c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 t="s">
        <v>122</v>
      </c>
    </row>
    <row r="300" spans="1:18" hidden="1" x14ac:dyDescent="0.3">
      <c r="A300" s="82" t="s">
        <v>15</v>
      </c>
      <c r="B300" s="82">
        <v>29</v>
      </c>
      <c r="C300" s="83" t="s">
        <v>21</v>
      </c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 t="s">
        <v>122</v>
      </c>
    </row>
    <row r="301" spans="1:18" hidden="1" x14ac:dyDescent="0.3">
      <c r="A301" s="82" t="s">
        <v>15</v>
      </c>
      <c r="B301" s="82">
        <v>29</v>
      </c>
      <c r="C301" s="83" t="s">
        <v>22</v>
      </c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 t="s">
        <v>122</v>
      </c>
    </row>
    <row r="302" spans="1:18" hidden="1" x14ac:dyDescent="0.3">
      <c r="A302" s="82" t="s">
        <v>15</v>
      </c>
      <c r="B302" s="82">
        <v>29</v>
      </c>
      <c r="C302" s="83" t="s">
        <v>23</v>
      </c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 t="s">
        <v>122</v>
      </c>
    </row>
    <row r="303" spans="1:18" x14ac:dyDescent="0.3">
      <c r="A303" s="82" t="s">
        <v>15</v>
      </c>
      <c r="B303" s="82">
        <v>29</v>
      </c>
      <c r="C303" s="83" t="s">
        <v>24</v>
      </c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 t="s">
        <v>122</v>
      </c>
    </row>
    <row r="304" spans="1:18" hidden="1" x14ac:dyDescent="0.3">
      <c r="A304" s="82" t="s">
        <v>15</v>
      </c>
      <c r="B304" s="82">
        <v>29</v>
      </c>
      <c r="C304" s="83" t="s">
        <v>25</v>
      </c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 t="s">
        <v>122</v>
      </c>
    </row>
    <row r="305" spans="1:18" hidden="1" x14ac:dyDescent="0.3">
      <c r="A305" s="82" t="s">
        <v>15</v>
      </c>
      <c r="B305" s="82">
        <v>29</v>
      </c>
      <c r="C305" s="83" t="s">
        <v>26</v>
      </c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 t="s">
        <v>122</v>
      </c>
    </row>
    <row r="306" spans="1:18" hidden="1" x14ac:dyDescent="0.3">
      <c r="A306" s="82" t="s">
        <v>15</v>
      </c>
      <c r="B306" s="82">
        <v>29</v>
      </c>
      <c r="C306" s="83" t="s">
        <v>27</v>
      </c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 t="s">
        <v>122</v>
      </c>
    </row>
    <row r="307" spans="1:18" hidden="1" x14ac:dyDescent="0.3">
      <c r="A307" s="82" t="s">
        <v>15</v>
      </c>
      <c r="B307" s="82">
        <v>29</v>
      </c>
      <c r="C307" s="82" t="s">
        <v>28</v>
      </c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 t="s">
        <v>122</v>
      </c>
    </row>
    <row r="308" spans="1:18" hidden="1" x14ac:dyDescent="0.3">
      <c r="A308" s="82" t="s">
        <v>15</v>
      </c>
      <c r="B308" s="82">
        <v>29</v>
      </c>
      <c r="C308" s="82" t="s">
        <v>29</v>
      </c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 t="s">
        <v>122</v>
      </c>
    </row>
    <row r="309" spans="1:18" hidden="1" x14ac:dyDescent="0.3">
      <c r="A309" s="82" t="s">
        <v>15</v>
      </c>
      <c r="B309" s="82">
        <v>29</v>
      </c>
      <c r="C309" s="83" t="s">
        <v>70</v>
      </c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 t="s">
        <v>122</v>
      </c>
    </row>
    <row r="310" spans="1:18" hidden="1" x14ac:dyDescent="0.3">
      <c r="A310" s="106" t="s">
        <v>15</v>
      </c>
      <c r="B310" s="106">
        <v>30</v>
      </c>
      <c r="C310" s="59" t="s">
        <v>20</v>
      </c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</row>
    <row r="311" spans="1:18" hidden="1" x14ac:dyDescent="0.3">
      <c r="A311" s="106" t="s">
        <v>15</v>
      </c>
      <c r="B311" s="106">
        <v>30</v>
      </c>
      <c r="C311" s="59" t="s">
        <v>21</v>
      </c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</row>
    <row r="312" spans="1:18" hidden="1" x14ac:dyDescent="0.3">
      <c r="A312" s="106" t="s">
        <v>15</v>
      </c>
      <c r="B312" s="106">
        <v>30</v>
      </c>
      <c r="C312" s="59" t="s">
        <v>22</v>
      </c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</row>
    <row r="313" spans="1:18" hidden="1" x14ac:dyDescent="0.3">
      <c r="A313" s="106" t="s">
        <v>15</v>
      </c>
      <c r="B313" s="106">
        <v>30</v>
      </c>
      <c r="C313" s="59" t="s">
        <v>23</v>
      </c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</row>
    <row r="314" spans="1:18" x14ac:dyDescent="0.3">
      <c r="A314" s="106" t="s">
        <v>15</v>
      </c>
      <c r="B314" s="106">
        <v>30</v>
      </c>
      <c r="C314" s="59" t="s">
        <v>24</v>
      </c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</row>
    <row r="315" spans="1:18" hidden="1" x14ac:dyDescent="0.3">
      <c r="A315" s="106" t="s">
        <v>15</v>
      </c>
      <c r="B315" s="106">
        <v>30</v>
      </c>
      <c r="C315" s="59" t="s">
        <v>25</v>
      </c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</row>
    <row r="316" spans="1:18" hidden="1" x14ac:dyDescent="0.3">
      <c r="A316" s="106" t="s">
        <v>15</v>
      </c>
      <c r="B316" s="106">
        <v>30</v>
      </c>
      <c r="C316" s="59" t="s">
        <v>26</v>
      </c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</row>
    <row r="317" spans="1:18" hidden="1" x14ac:dyDescent="0.3">
      <c r="A317" s="106" t="s">
        <v>15</v>
      </c>
      <c r="B317" s="106">
        <v>30</v>
      </c>
      <c r="C317" s="59" t="s">
        <v>27</v>
      </c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</row>
    <row r="318" spans="1:18" hidden="1" x14ac:dyDescent="0.3">
      <c r="A318" s="106" t="s">
        <v>15</v>
      </c>
      <c r="B318" s="106">
        <v>30</v>
      </c>
      <c r="C318" s="106" t="s">
        <v>28</v>
      </c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</row>
    <row r="319" spans="1:18" hidden="1" x14ac:dyDescent="0.3">
      <c r="A319" s="106" t="s">
        <v>15</v>
      </c>
      <c r="B319" s="106">
        <v>30</v>
      </c>
      <c r="C319" s="106" t="s">
        <v>29</v>
      </c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</row>
    <row r="320" spans="1:18" hidden="1" x14ac:dyDescent="0.3">
      <c r="A320" s="94" t="s">
        <v>15</v>
      </c>
      <c r="B320" s="94">
        <v>31</v>
      </c>
      <c r="C320" s="197" t="s">
        <v>70</v>
      </c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</row>
    <row r="321" spans="1:18" hidden="1" x14ac:dyDescent="0.3">
      <c r="A321" s="94" t="s">
        <v>15</v>
      </c>
      <c r="B321" s="94">
        <v>31</v>
      </c>
      <c r="C321" s="197" t="s">
        <v>20</v>
      </c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</row>
    <row r="322" spans="1:18" hidden="1" x14ac:dyDescent="0.3">
      <c r="A322" s="94" t="s">
        <v>15</v>
      </c>
      <c r="B322" s="94">
        <v>31</v>
      </c>
      <c r="C322" s="197" t="s">
        <v>21</v>
      </c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</row>
    <row r="323" spans="1:18" hidden="1" x14ac:dyDescent="0.3">
      <c r="A323" s="94" t="s">
        <v>15</v>
      </c>
      <c r="B323" s="94">
        <v>31</v>
      </c>
      <c r="C323" s="197" t="s">
        <v>22</v>
      </c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</row>
    <row r="324" spans="1:18" hidden="1" x14ac:dyDescent="0.3">
      <c r="A324" s="94" t="s">
        <v>15</v>
      </c>
      <c r="B324" s="94">
        <v>31</v>
      </c>
      <c r="C324" s="197" t="s">
        <v>23</v>
      </c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</row>
    <row r="325" spans="1:18" x14ac:dyDescent="0.3">
      <c r="A325" s="94" t="s">
        <v>15</v>
      </c>
      <c r="B325" s="94">
        <v>31</v>
      </c>
      <c r="C325" s="197" t="s">
        <v>24</v>
      </c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</row>
    <row r="326" spans="1:18" hidden="1" x14ac:dyDescent="0.3">
      <c r="A326" s="94" t="s">
        <v>15</v>
      </c>
      <c r="B326" s="94">
        <v>31</v>
      </c>
      <c r="C326" s="197" t="s">
        <v>25</v>
      </c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</row>
    <row r="327" spans="1:18" hidden="1" x14ac:dyDescent="0.3">
      <c r="A327" s="94" t="s">
        <v>15</v>
      </c>
      <c r="B327" s="94">
        <v>31</v>
      </c>
      <c r="C327" s="197" t="s">
        <v>26</v>
      </c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</row>
    <row r="328" spans="1:18" hidden="1" x14ac:dyDescent="0.3">
      <c r="A328" s="94" t="s">
        <v>15</v>
      </c>
      <c r="B328" s="94">
        <v>31</v>
      </c>
      <c r="C328" s="197" t="s">
        <v>27</v>
      </c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</row>
    <row r="329" spans="1:18" hidden="1" x14ac:dyDescent="0.3">
      <c r="A329" s="94" t="s">
        <v>15</v>
      </c>
      <c r="B329" s="94">
        <v>31</v>
      </c>
      <c r="C329" s="94" t="s">
        <v>28</v>
      </c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</row>
    <row r="330" spans="1:18" hidden="1" x14ac:dyDescent="0.3">
      <c r="A330" s="94" t="s">
        <v>15</v>
      </c>
      <c r="B330" s="94">
        <v>31</v>
      </c>
      <c r="C330" s="94" t="s">
        <v>29</v>
      </c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</row>
    <row r="331" spans="1:18" hidden="1" x14ac:dyDescent="0.3">
      <c r="A331" s="94" t="s">
        <v>15</v>
      </c>
      <c r="B331" s="94">
        <v>31</v>
      </c>
      <c r="C331" s="197" t="s">
        <v>70</v>
      </c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</row>
  </sheetData>
  <autoFilter ref="A1:R331" xr:uid="{60B61E17-3974-4A13-9E63-E3E361189E57}">
    <filterColumn colId="2">
      <filters>
        <filter val="Fatih"/>
      </filters>
    </filterColumn>
    <sortState xmlns:xlrd2="http://schemas.microsoft.com/office/spreadsheetml/2017/richdata2" ref="A2:R89">
      <sortCondition ref="B1:B70"/>
    </sortState>
  </autoFilter>
  <phoneticPr fontId="3" type="noConversion"/>
  <conditionalFormatting sqref="D1:D1048576">
    <cfRule type="cellIs" dxfId="3" priority="8" operator="equal">
      <formula>"Girdi"</formula>
    </cfRule>
    <cfRule type="cellIs" dxfId="2" priority="7" operator="equal">
      <formula>"Girmedi"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 filterMode="1">
    <tabColor rgb="FFFFFF00"/>
  </sheetPr>
  <dimension ref="A1:W188"/>
  <sheetViews>
    <sheetView zoomScale="90" zoomScaleNormal="90" workbookViewId="0">
      <pane ySplit="1" topLeftCell="A2" activePane="bottomLeft" state="frozen"/>
      <selection pane="bottomLeft" activeCell="W134" sqref="W134:W144"/>
    </sheetView>
  </sheetViews>
  <sheetFormatPr defaultRowHeight="14.4" x14ac:dyDescent="0.3"/>
  <cols>
    <col min="1" max="4" width="8.88671875" style="4"/>
    <col min="5" max="6" width="7.21875" style="4" customWidth="1"/>
    <col min="7" max="7" width="10.44140625" style="4" customWidth="1"/>
    <col min="8" max="9" width="7.21875" style="4" customWidth="1"/>
    <col min="10" max="10" width="9.44140625" style="4" customWidth="1"/>
    <col min="11" max="15" width="7.21875" style="4" customWidth="1"/>
    <col min="16" max="16" width="8.6640625" style="4" customWidth="1"/>
    <col min="17" max="18" width="7.21875" style="4" customWidth="1"/>
    <col min="19" max="19" width="9.44140625" style="4" customWidth="1"/>
    <col min="20" max="20" width="8.88671875" style="4" customWidth="1"/>
    <col min="21" max="21" width="8.88671875" style="4"/>
    <col min="22" max="22" width="12.88671875" style="4" customWidth="1"/>
    <col min="23" max="23" width="17.44140625" style="4" customWidth="1"/>
    <col min="24" max="16384" width="8.88671875" style="4"/>
  </cols>
  <sheetData>
    <row r="1" spans="1:23" ht="60" customHeight="1" x14ac:dyDescent="0.3">
      <c r="A1" s="145" t="s">
        <v>18</v>
      </c>
      <c r="B1" s="144" t="s">
        <v>17</v>
      </c>
      <c r="C1" s="147" t="s">
        <v>19</v>
      </c>
      <c r="D1" s="147" t="s">
        <v>87</v>
      </c>
      <c r="E1" s="149" t="s">
        <v>59</v>
      </c>
      <c r="F1" s="149" t="s">
        <v>60</v>
      </c>
      <c r="G1" s="150" t="s">
        <v>78</v>
      </c>
      <c r="H1" s="149" t="s">
        <v>61</v>
      </c>
      <c r="I1" s="149" t="s">
        <v>62</v>
      </c>
      <c r="J1" s="150" t="s">
        <v>79</v>
      </c>
      <c r="K1" s="149" t="s">
        <v>63</v>
      </c>
      <c r="L1" s="149" t="s">
        <v>64</v>
      </c>
      <c r="M1" s="150" t="s">
        <v>80</v>
      </c>
      <c r="N1" s="149" t="s">
        <v>65</v>
      </c>
      <c r="O1" s="149" t="s">
        <v>66</v>
      </c>
      <c r="P1" s="150" t="s">
        <v>81</v>
      </c>
      <c r="Q1" s="149" t="s">
        <v>67</v>
      </c>
      <c r="R1" s="149" t="s">
        <v>68</v>
      </c>
      <c r="S1" s="150" t="s">
        <v>82</v>
      </c>
      <c r="T1" s="67" t="b">
        <v>1</v>
      </c>
      <c r="U1" s="2" t="s">
        <v>9</v>
      </c>
      <c r="V1" s="77" t="s">
        <v>83</v>
      </c>
      <c r="W1" s="146" t="s">
        <v>36</v>
      </c>
    </row>
    <row r="2" spans="1:23" hidden="1" x14ac:dyDescent="0.3">
      <c r="A2" s="123" t="s">
        <v>39</v>
      </c>
      <c r="B2" s="126">
        <v>1</v>
      </c>
      <c r="C2" s="174" t="s">
        <v>23</v>
      </c>
      <c r="D2" s="175" t="s">
        <v>88</v>
      </c>
      <c r="E2" s="176">
        <v>0</v>
      </c>
      <c r="F2" s="176">
        <v>0</v>
      </c>
      <c r="G2" s="176">
        <v>0</v>
      </c>
      <c r="H2" s="176">
        <v>0</v>
      </c>
      <c r="I2" s="176">
        <v>0</v>
      </c>
      <c r="J2" s="176">
        <v>0</v>
      </c>
      <c r="K2" s="176">
        <v>5</v>
      </c>
      <c r="L2" s="176">
        <v>9</v>
      </c>
      <c r="M2" s="176">
        <v>0</v>
      </c>
      <c r="N2" s="176">
        <v>0</v>
      </c>
      <c r="O2" s="176">
        <v>0</v>
      </c>
      <c r="P2" s="176">
        <v>0</v>
      </c>
      <c r="Q2" s="176">
        <v>3</v>
      </c>
      <c r="R2" s="176">
        <v>9</v>
      </c>
      <c r="S2" s="176">
        <v>0.75</v>
      </c>
      <c r="T2" s="125">
        <f t="shared" ref="T2:T25" si="0">E2+H2+K2+N2+Q2</f>
        <v>8</v>
      </c>
      <c r="U2" s="125">
        <f t="shared" ref="U2:U25" si="1">F2+I2+L2+O2+R2</f>
        <v>18</v>
      </c>
      <c r="V2" s="126">
        <f t="shared" ref="V2:V25" si="2">G2+J2+M2+P2+S2</f>
        <v>0.75</v>
      </c>
      <c r="W2" s="127" t="s">
        <v>102</v>
      </c>
    </row>
    <row r="3" spans="1:23" hidden="1" x14ac:dyDescent="0.3">
      <c r="A3" s="106" t="s">
        <v>39</v>
      </c>
      <c r="B3" s="121">
        <v>1</v>
      </c>
      <c r="C3" s="59" t="s">
        <v>27</v>
      </c>
      <c r="D3" s="59" t="s">
        <v>88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6">
        <v>2</v>
      </c>
      <c r="L3" s="106">
        <v>6</v>
      </c>
      <c r="M3" s="106">
        <v>0.5</v>
      </c>
      <c r="N3" s="106">
        <v>0</v>
      </c>
      <c r="O3" s="106">
        <v>0</v>
      </c>
      <c r="P3" s="106">
        <v>0</v>
      </c>
      <c r="Q3" s="106">
        <v>3</v>
      </c>
      <c r="R3" s="106">
        <v>7</v>
      </c>
      <c r="S3" s="106">
        <v>1.25</v>
      </c>
      <c r="T3" s="106">
        <f t="shared" si="0"/>
        <v>5</v>
      </c>
      <c r="U3" s="106">
        <f t="shared" si="1"/>
        <v>13</v>
      </c>
      <c r="V3" s="121">
        <f t="shared" si="2"/>
        <v>1.75</v>
      </c>
      <c r="W3" s="106" t="s">
        <v>102</v>
      </c>
    </row>
    <row r="4" spans="1:23" hidden="1" x14ac:dyDescent="0.3">
      <c r="A4" s="106" t="s">
        <v>39</v>
      </c>
      <c r="B4" s="126">
        <v>1</v>
      </c>
      <c r="C4" s="59" t="s">
        <v>20</v>
      </c>
      <c r="D4" s="59" t="s">
        <v>91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P4" s="106">
        <v>0</v>
      </c>
      <c r="Q4" s="106">
        <v>0</v>
      </c>
      <c r="R4" s="106">
        <v>0</v>
      </c>
      <c r="S4" s="106">
        <v>0</v>
      </c>
      <c r="T4" s="106">
        <v>0</v>
      </c>
      <c r="U4" s="106">
        <v>0</v>
      </c>
      <c r="V4" s="121">
        <v>0</v>
      </c>
      <c r="W4" s="106" t="s">
        <v>102</v>
      </c>
    </row>
    <row r="5" spans="1:23" hidden="1" x14ac:dyDescent="0.3">
      <c r="A5" s="106" t="s">
        <v>39</v>
      </c>
      <c r="B5" s="121">
        <v>1</v>
      </c>
      <c r="C5" s="59" t="s">
        <v>21</v>
      </c>
      <c r="D5" s="59" t="s">
        <v>91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  <c r="P5" s="106">
        <v>0</v>
      </c>
      <c r="Q5" s="106">
        <v>0</v>
      </c>
      <c r="R5" s="106">
        <v>0</v>
      </c>
      <c r="S5" s="106">
        <v>0</v>
      </c>
      <c r="T5" s="106">
        <v>0</v>
      </c>
      <c r="U5" s="106">
        <v>0</v>
      </c>
      <c r="V5" s="121">
        <v>0</v>
      </c>
      <c r="W5" s="106" t="s">
        <v>102</v>
      </c>
    </row>
    <row r="6" spans="1:23" hidden="1" x14ac:dyDescent="0.3">
      <c r="A6" s="106" t="s">
        <v>39</v>
      </c>
      <c r="B6" s="126">
        <v>1</v>
      </c>
      <c r="C6" s="59" t="s">
        <v>22</v>
      </c>
      <c r="D6" s="59" t="s">
        <v>91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21">
        <v>0</v>
      </c>
      <c r="W6" s="106" t="s">
        <v>102</v>
      </c>
    </row>
    <row r="7" spans="1:23" x14ac:dyDescent="0.3">
      <c r="A7" s="106" t="s">
        <v>39</v>
      </c>
      <c r="B7" s="121">
        <v>1</v>
      </c>
      <c r="C7" s="59" t="s">
        <v>24</v>
      </c>
      <c r="D7" s="59" t="s">
        <v>91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  <c r="P7" s="106">
        <v>0</v>
      </c>
      <c r="Q7" s="106">
        <v>0</v>
      </c>
      <c r="R7" s="106">
        <v>0</v>
      </c>
      <c r="S7" s="106">
        <v>0</v>
      </c>
      <c r="T7" s="106">
        <v>0</v>
      </c>
      <c r="U7" s="106">
        <v>0</v>
      </c>
      <c r="V7" s="121">
        <v>0</v>
      </c>
      <c r="W7" s="106" t="s">
        <v>102</v>
      </c>
    </row>
    <row r="8" spans="1:23" hidden="1" x14ac:dyDescent="0.3">
      <c r="A8" s="106" t="s">
        <v>39</v>
      </c>
      <c r="B8" s="126">
        <v>1</v>
      </c>
      <c r="C8" s="59" t="s">
        <v>25</v>
      </c>
      <c r="D8" s="59" t="s">
        <v>91</v>
      </c>
      <c r="E8" s="106">
        <v>0</v>
      </c>
      <c r="F8" s="106">
        <v>0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0</v>
      </c>
      <c r="U8" s="106">
        <v>0</v>
      </c>
      <c r="V8" s="121">
        <v>0</v>
      </c>
      <c r="W8" s="106" t="s">
        <v>102</v>
      </c>
    </row>
    <row r="9" spans="1:23" hidden="1" x14ac:dyDescent="0.3">
      <c r="A9" s="106" t="s">
        <v>39</v>
      </c>
      <c r="B9" s="121">
        <v>1</v>
      </c>
      <c r="C9" s="59" t="s">
        <v>26</v>
      </c>
      <c r="D9" s="59" t="s">
        <v>91</v>
      </c>
      <c r="E9" s="106">
        <v>0</v>
      </c>
      <c r="F9" s="106">
        <v>0</v>
      </c>
      <c r="G9" s="106">
        <v>0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21">
        <v>0</v>
      </c>
      <c r="W9" s="106" t="s">
        <v>102</v>
      </c>
    </row>
    <row r="10" spans="1:23" hidden="1" x14ac:dyDescent="0.3">
      <c r="A10" s="106" t="s">
        <v>39</v>
      </c>
      <c r="B10" s="126">
        <v>1</v>
      </c>
      <c r="C10" s="106" t="s">
        <v>28</v>
      </c>
      <c r="D10" s="59" t="s">
        <v>91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  <c r="R10" s="106">
        <v>0</v>
      </c>
      <c r="S10" s="106">
        <v>0</v>
      </c>
      <c r="T10" s="106">
        <v>0</v>
      </c>
      <c r="U10" s="106">
        <v>0</v>
      </c>
      <c r="V10" s="121">
        <v>0</v>
      </c>
      <c r="W10" s="106" t="s">
        <v>102</v>
      </c>
    </row>
    <row r="11" spans="1:23" hidden="1" x14ac:dyDescent="0.3">
      <c r="A11" s="106" t="s">
        <v>39</v>
      </c>
      <c r="B11" s="121">
        <v>1</v>
      </c>
      <c r="C11" s="106" t="s">
        <v>29</v>
      </c>
      <c r="D11" s="59" t="s">
        <v>91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  <c r="P11" s="106">
        <v>0</v>
      </c>
      <c r="Q11" s="106">
        <v>0</v>
      </c>
      <c r="R11" s="106">
        <v>0</v>
      </c>
      <c r="S11" s="106">
        <v>0</v>
      </c>
      <c r="T11" s="106">
        <v>0</v>
      </c>
      <c r="U11" s="106">
        <v>0</v>
      </c>
      <c r="V11" s="121">
        <v>0</v>
      </c>
      <c r="W11" s="106" t="s">
        <v>102</v>
      </c>
    </row>
    <row r="12" spans="1:23" hidden="1" x14ac:dyDescent="0.3">
      <c r="A12" s="106" t="s">
        <v>39</v>
      </c>
      <c r="B12" s="126">
        <v>1</v>
      </c>
      <c r="C12" s="59" t="s">
        <v>70</v>
      </c>
      <c r="D12" s="59" t="s">
        <v>91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6">
        <v>0</v>
      </c>
      <c r="T12" s="106">
        <v>0</v>
      </c>
      <c r="U12" s="106">
        <v>0</v>
      </c>
      <c r="V12" s="121">
        <v>0</v>
      </c>
      <c r="W12" s="106" t="s">
        <v>102</v>
      </c>
    </row>
    <row r="13" spans="1:23" hidden="1" x14ac:dyDescent="0.3">
      <c r="A13" s="34" t="s">
        <v>39</v>
      </c>
      <c r="B13" s="120">
        <v>2</v>
      </c>
      <c r="C13" s="34" t="s">
        <v>20</v>
      </c>
      <c r="D13" s="33" t="s">
        <v>88</v>
      </c>
      <c r="E13" s="34">
        <v>10</v>
      </c>
      <c r="F13" s="34">
        <v>1</v>
      </c>
      <c r="G13" s="34">
        <v>9.75</v>
      </c>
      <c r="H13" s="34">
        <v>0</v>
      </c>
      <c r="I13" s="34">
        <v>0</v>
      </c>
      <c r="J13" s="34">
        <v>0</v>
      </c>
      <c r="K13" s="34">
        <v>6</v>
      </c>
      <c r="L13" s="34">
        <v>7</v>
      </c>
      <c r="M13" s="34">
        <v>4.25</v>
      </c>
      <c r="N13" s="34">
        <v>4</v>
      </c>
      <c r="O13" s="34">
        <v>3</v>
      </c>
      <c r="P13" s="34">
        <v>3.25</v>
      </c>
      <c r="Q13" s="34">
        <v>7</v>
      </c>
      <c r="R13" s="34">
        <v>2</v>
      </c>
      <c r="S13" s="34">
        <v>6.5</v>
      </c>
      <c r="T13" s="34">
        <f t="shared" si="0"/>
        <v>27</v>
      </c>
      <c r="U13" s="34">
        <f t="shared" si="1"/>
        <v>13</v>
      </c>
      <c r="V13" s="120">
        <f t="shared" si="2"/>
        <v>23.75</v>
      </c>
      <c r="W13" s="34" t="s">
        <v>103</v>
      </c>
    </row>
    <row r="14" spans="1:23" x14ac:dyDescent="0.3">
      <c r="A14" s="34" t="s">
        <v>39</v>
      </c>
      <c r="B14" s="120">
        <v>2</v>
      </c>
      <c r="C14" s="33" t="s">
        <v>56</v>
      </c>
      <c r="D14" s="33" t="s">
        <v>88</v>
      </c>
      <c r="E14" s="34">
        <v>2</v>
      </c>
      <c r="F14" s="34">
        <v>1</v>
      </c>
      <c r="G14" s="34">
        <v>1.75</v>
      </c>
      <c r="H14" s="34">
        <v>0</v>
      </c>
      <c r="I14" s="34">
        <v>0</v>
      </c>
      <c r="J14" s="34">
        <v>0</v>
      </c>
      <c r="K14" s="34">
        <v>2</v>
      </c>
      <c r="L14" s="34">
        <v>3</v>
      </c>
      <c r="M14" s="34">
        <v>1.25</v>
      </c>
      <c r="N14" s="34">
        <v>0</v>
      </c>
      <c r="O14" s="34">
        <v>1</v>
      </c>
      <c r="P14" s="34">
        <v>-0.25</v>
      </c>
      <c r="Q14" s="34">
        <v>1</v>
      </c>
      <c r="R14" s="34">
        <v>2</v>
      </c>
      <c r="S14" s="34">
        <v>0.5</v>
      </c>
      <c r="T14" s="34">
        <f t="shared" si="0"/>
        <v>5</v>
      </c>
      <c r="U14" s="34">
        <f t="shared" si="1"/>
        <v>7</v>
      </c>
      <c r="V14" s="120">
        <f t="shared" si="2"/>
        <v>3.25</v>
      </c>
      <c r="W14" s="34" t="s">
        <v>103</v>
      </c>
    </row>
    <row r="15" spans="1:23" hidden="1" x14ac:dyDescent="0.3">
      <c r="A15" s="34" t="s">
        <v>39</v>
      </c>
      <c r="B15" s="120">
        <v>2</v>
      </c>
      <c r="C15" s="33" t="s">
        <v>25</v>
      </c>
      <c r="D15" s="33" t="s">
        <v>88</v>
      </c>
      <c r="E15" s="34">
        <v>4</v>
      </c>
      <c r="F15" s="34">
        <v>4</v>
      </c>
      <c r="G15" s="34">
        <v>3</v>
      </c>
      <c r="H15" s="34">
        <v>0</v>
      </c>
      <c r="I15" s="34">
        <v>0</v>
      </c>
      <c r="J15" s="34">
        <v>0</v>
      </c>
      <c r="K15" s="34">
        <v>0</v>
      </c>
      <c r="L15" s="34">
        <v>3</v>
      </c>
      <c r="M15" s="34">
        <v>-0.75</v>
      </c>
      <c r="N15" s="34">
        <v>1</v>
      </c>
      <c r="O15" s="34">
        <v>1</v>
      </c>
      <c r="P15" s="34">
        <v>0.75</v>
      </c>
      <c r="Q15" s="34">
        <v>1</v>
      </c>
      <c r="R15" s="34">
        <v>3</v>
      </c>
      <c r="S15" s="34">
        <v>0.25</v>
      </c>
      <c r="T15" s="34">
        <f t="shared" si="0"/>
        <v>6</v>
      </c>
      <c r="U15" s="34">
        <f t="shared" si="1"/>
        <v>11</v>
      </c>
      <c r="V15" s="120">
        <f t="shared" si="2"/>
        <v>3.25</v>
      </c>
      <c r="W15" s="34" t="s">
        <v>103</v>
      </c>
    </row>
    <row r="16" spans="1:23" hidden="1" x14ac:dyDescent="0.3">
      <c r="A16" s="34" t="s">
        <v>39</v>
      </c>
      <c r="B16" s="120">
        <v>2</v>
      </c>
      <c r="C16" s="33" t="s">
        <v>57</v>
      </c>
      <c r="D16" s="33" t="s">
        <v>88</v>
      </c>
      <c r="E16" s="34">
        <v>2</v>
      </c>
      <c r="F16" s="34">
        <v>5</v>
      </c>
      <c r="G16" s="34">
        <v>0.75</v>
      </c>
      <c r="H16" s="34">
        <v>1</v>
      </c>
      <c r="I16" s="34">
        <v>0</v>
      </c>
      <c r="J16" s="34">
        <v>1</v>
      </c>
      <c r="K16" s="34">
        <v>0</v>
      </c>
      <c r="L16" s="34">
        <v>2</v>
      </c>
      <c r="M16" s="34">
        <v>-0.5</v>
      </c>
      <c r="N16" s="34">
        <v>1</v>
      </c>
      <c r="O16" s="34">
        <v>1</v>
      </c>
      <c r="P16" s="34">
        <v>0.75</v>
      </c>
      <c r="Q16" s="34">
        <v>0</v>
      </c>
      <c r="R16" s="34">
        <v>4</v>
      </c>
      <c r="S16" s="34">
        <v>-1</v>
      </c>
      <c r="T16" s="34">
        <f t="shared" si="0"/>
        <v>4</v>
      </c>
      <c r="U16" s="34">
        <f t="shared" si="1"/>
        <v>12</v>
      </c>
      <c r="V16" s="120">
        <f t="shared" si="2"/>
        <v>1</v>
      </c>
      <c r="W16" s="34" t="s">
        <v>103</v>
      </c>
    </row>
    <row r="17" spans="1:23" hidden="1" x14ac:dyDescent="0.3">
      <c r="A17" s="34" t="s">
        <v>39</v>
      </c>
      <c r="B17" s="120">
        <v>2</v>
      </c>
      <c r="C17" s="33" t="s">
        <v>27</v>
      </c>
      <c r="D17" s="33" t="s">
        <v>88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2</v>
      </c>
      <c r="L17" s="33">
        <v>5</v>
      </c>
      <c r="M17" s="33">
        <v>0.75</v>
      </c>
      <c r="N17" s="33">
        <v>0</v>
      </c>
      <c r="O17" s="33">
        <v>0</v>
      </c>
      <c r="P17" s="33">
        <v>0</v>
      </c>
      <c r="Q17" s="33">
        <v>1</v>
      </c>
      <c r="R17" s="33">
        <v>4</v>
      </c>
      <c r="S17" s="33">
        <v>0</v>
      </c>
      <c r="T17" s="33">
        <f t="shared" ref="T17:V23" si="3">E17+H17+K17+N17+Q17</f>
        <v>3</v>
      </c>
      <c r="U17" s="33">
        <f t="shared" si="3"/>
        <v>9</v>
      </c>
      <c r="V17" s="33">
        <f t="shared" si="3"/>
        <v>0.75</v>
      </c>
      <c r="W17" s="34" t="s">
        <v>103</v>
      </c>
    </row>
    <row r="18" spans="1:23" hidden="1" x14ac:dyDescent="0.3">
      <c r="A18" s="34" t="s">
        <v>39</v>
      </c>
      <c r="B18" s="120">
        <v>2</v>
      </c>
      <c r="C18" s="33" t="s">
        <v>21</v>
      </c>
      <c r="D18" s="33" t="s">
        <v>91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f t="shared" si="3"/>
        <v>0</v>
      </c>
      <c r="U18" s="34">
        <f t="shared" si="3"/>
        <v>0</v>
      </c>
      <c r="V18" s="120">
        <f t="shared" si="3"/>
        <v>0</v>
      </c>
      <c r="W18" s="34" t="s">
        <v>103</v>
      </c>
    </row>
    <row r="19" spans="1:23" hidden="1" x14ac:dyDescent="0.3">
      <c r="A19" s="34" t="s">
        <v>39</v>
      </c>
      <c r="B19" s="120">
        <v>2</v>
      </c>
      <c r="C19" s="33" t="s">
        <v>26</v>
      </c>
      <c r="D19" s="33" t="s">
        <v>91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f t="shared" si="3"/>
        <v>0</v>
      </c>
      <c r="U19" s="34">
        <f t="shared" si="3"/>
        <v>0</v>
      </c>
      <c r="V19" s="120">
        <f t="shared" si="3"/>
        <v>0</v>
      </c>
      <c r="W19" s="34" t="s">
        <v>103</v>
      </c>
    </row>
    <row r="20" spans="1:23" hidden="1" x14ac:dyDescent="0.3">
      <c r="A20" s="34" t="s">
        <v>39</v>
      </c>
      <c r="B20" s="120">
        <v>2</v>
      </c>
      <c r="C20" s="34" t="s">
        <v>28</v>
      </c>
      <c r="D20" s="33" t="s">
        <v>91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f t="shared" si="3"/>
        <v>0</v>
      </c>
      <c r="U20" s="34">
        <f t="shared" si="3"/>
        <v>0</v>
      </c>
      <c r="V20" s="120">
        <f t="shared" si="3"/>
        <v>0</v>
      </c>
      <c r="W20" s="34" t="s">
        <v>103</v>
      </c>
    </row>
    <row r="21" spans="1:23" hidden="1" x14ac:dyDescent="0.3">
      <c r="A21" s="34" t="s">
        <v>39</v>
      </c>
      <c r="B21" s="120">
        <v>2</v>
      </c>
      <c r="C21" s="34" t="s">
        <v>22</v>
      </c>
      <c r="D21" s="33" t="s">
        <v>91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f t="shared" si="3"/>
        <v>0</v>
      </c>
      <c r="U21" s="33">
        <f t="shared" si="3"/>
        <v>0</v>
      </c>
      <c r="V21" s="33">
        <f t="shared" si="3"/>
        <v>0</v>
      </c>
      <c r="W21" s="34" t="s">
        <v>103</v>
      </c>
    </row>
    <row r="22" spans="1:23" hidden="1" x14ac:dyDescent="0.3">
      <c r="A22" s="34" t="s">
        <v>39</v>
      </c>
      <c r="B22" s="120">
        <v>2</v>
      </c>
      <c r="C22" s="34" t="s">
        <v>23</v>
      </c>
      <c r="D22" s="33" t="s">
        <v>91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f t="shared" si="3"/>
        <v>0</v>
      </c>
      <c r="U22" s="33">
        <f t="shared" si="3"/>
        <v>0</v>
      </c>
      <c r="V22" s="33">
        <f t="shared" si="3"/>
        <v>0</v>
      </c>
      <c r="W22" s="34" t="s">
        <v>103</v>
      </c>
    </row>
    <row r="23" spans="1:23" hidden="1" x14ac:dyDescent="0.3">
      <c r="A23" s="34" t="s">
        <v>39</v>
      </c>
      <c r="B23" s="120">
        <v>2</v>
      </c>
      <c r="C23" s="34" t="s">
        <v>70</v>
      </c>
      <c r="D23" s="33" t="s">
        <v>91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f t="shared" si="3"/>
        <v>0</v>
      </c>
      <c r="U23" s="33">
        <f t="shared" si="3"/>
        <v>0</v>
      </c>
      <c r="V23" s="33">
        <f t="shared" si="3"/>
        <v>0</v>
      </c>
      <c r="W23" s="34" t="s">
        <v>103</v>
      </c>
    </row>
    <row r="24" spans="1:23" hidden="1" x14ac:dyDescent="0.3">
      <c r="A24" s="20" t="s">
        <v>39</v>
      </c>
      <c r="B24" s="23">
        <v>3</v>
      </c>
      <c r="C24" s="23" t="s">
        <v>21</v>
      </c>
      <c r="D24" s="23" t="s">
        <v>88</v>
      </c>
      <c r="E24" s="20">
        <v>4</v>
      </c>
      <c r="F24" s="20">
        <v>1</v>
      </c>
      <c r="G24" s="20">
        <v>3.75</v>
      </c>
      <c r="H24" s="20">
        <v>0</v>
      </c>
      <c r="I24" s="20">
        <v>0</v>
      </c>
      <c r="J24" s="20">
        <v>0</v>
      </c>
      <c r="K24" s="20">
        <v>1</v>
      </c>
      <c r="L24" s="20">
        <v>4</v>
      </c>
      <c r="M24" s="20">
        <v>0</v>
      </c>
      <c r="N24" s="20">
        <v>0</v>
      </c>
      <c r="O24" s="20">
        <v>4</v>
      </c>
      <c r="P24" s="20">
        <v>-1</v>
      </c>
      <c r="Q24" s="20">
        <v>4</v>
      </c>
      <c r="R24" s="20">
        <v>4</v>
      </c>
      <c r="S24" s="20">
        <v>3</v>
      </c>
      <c r="T24" s="20">
        <f t="shared" si="0"/>
        <v>9</v>
      </c>
      <c r="U24" s="20">
        <f t="shared" si="1"/>
        <v>13</v>
      </c>
      <c r="V24" s="19">
        <f t="shared" si="2"/>
        <v>5.75</v>
      </c>
      <c r="W24" s="20" t="s">
        <v>104</v>
      </c>
    </row>
    <row r="25" spans="1:23" hidden="1" x14ac:dyDescent="0.3">
      <c r="A25" s="20" t="s">
        <v>39</v>
      </c>
      <c r="B25" s="23">
        <v>3</v>
      </c>
      <c r="C25" s="23" t="s">
        <v>22</v>
      </c>
      <c r="D25" s="23" t="s">
        <v>88</v>
      </c>
      <c r="E25" s="20">
        <v>3</v>
      </c>
      <c r="F25" s="20">
        <v>2</v>
      </c>
      <c r="G25" s="20">
        <v>2.5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2</v>
      </c>
      <c r="R25" s="20">
        <v>4</v>
      </c>
      <c r="S25" s="20">
        <v>1</v>
      </c>
      <c r="T25" s="20">
        <f t="shared" si="0"/>
        <v>5</v>
      </c>
      <c r="U25" s="20">
        <f t="shared" si="1"/>
        <v>6</v>
      </c>
      <c r="V25" s="19">
        <f t="shared" si="2"/>
        <v>3.5</v>
      </c>
      <c r="W25" s="20" t="s">
        <v>104</v>
      </c>
    </row>
    <row r="26" spans="1:23" x14ac:dyDescent="0.3">
      <c r="A26" s="20" t="s">
        <v>39</v>
      </c>
      <c r="B26" s="23">
        <v>3</v>
      </c>
      <c r="C26" s="20" t="s">
        <v>56</v>
      </c>
      <c r="D26" s="23" t="s">
        <v>88</v>
      </c>
      <c r="E26" s="20">
        <v>7</v>
      </c>
      <c r="F26" s="20">
        <v>1</v>
      </c>
      <c r="G26" s="20">
        <v>6.75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f t="shared" ref="T26:U36" si="4">E26+H26+K26+N26+Q26</f>
        <v>7</v>
      </c>
      <c r="U26" s="20">
        <f t="shared" ref="U26:U29" si="5">F26+I26+L26+O26+R26</f>
        <v>1</v>
      </c>
      <c r="V26" s="19">
        <f t="shared" ref="V26:V36" si="6">G26+J26+M26+P26+S26</f>
        <v>6.75</v>
      </c>
      <c r="W26" s="20" t="s">
        <v>104</v>
      </c>
    </row>
    <row r="27" spans="1:23" hidden="1" x14ac:dyDescent="0.3">
      <c r="A27" s="20" t="s">
        <v>39</v>
      </c>
      <c r="B27" s="23">
        <v>3</v>
      </c>
      <c r="C27" s="23" t="s">
        <v>57</v>
      </c>
      <c r="D27" s="23" t="s">
        <v>88</v>
      </c>
      <c r="E27" s="20">
        <v>1</v>
      </c>
      <c r="F27" s="20">
        <v>5</v>
      </c>
      <c r="G27" s="20">
        <v>1.75</v>
      </c>
      <c r="H27" s="20">
        <v>0</v>
      </c>
      <c r="I27" s="20">
        <v>0</v>
      </c>
      <c r="J27" s="20">
        <v>0</v>
      </c>
      <c r="K27" s="20">
        <v>1</v>
      </c>
      <c r="L27" s="20">
        <v>0</v>
      </c>
      <c r="M27" s="20">
        <v>1</v>
      </c>
      <c r="N27" s="20">
        <v>0</v>
      </c>
      <c r="O27" s="20">
        <v>2</v>
      </c>
      <c r="P27" s="20">
        <v>-0.5</v>
      </c>
      <c r="Q27" s="20">
        <v>1</v>
      </c>
      <c r="R27" s="20">
        <v>4</v>
      </c>
      <c r="S27" s="20">
        <v>0</v>
      </c>
      <c r="T27" s="20">
        <f t="shared" si="4"/>
        <v>3</v>
      </c>
      <c r="U27" s="20">
        <f t="shared" si="5"/>
        <v>11</v>
      </c>
      <c r="V27" s="19">
        <f t="shared" si="6"/>
        <v>2.25</v>
      </c>
      <c r="W27" s="20" t="s">
        <v>104</v>
      </c>
    </row>
    <row r="28" spans="1:23" hidden="1" x14ac:dyDescent="0.3">
      <c r="A28" s="20" t="s">
        <v>39</v>
      </c>
      <c r="B28" s="23">
        <v>3</v>
      </c>
      <c r="C28" s="23" t="s">
        <v>26</v>
      </c>
      <c r="D28" s="23" t="s">
        <v>88</v>
      </c>
      <c r="E28" s="20">
        <v>2</v>
      </c>
      <c r="F28" s="20">
        <v>2</v>
      </c>
      <c r="G28" s="20">
        <v>1.5</v>
      </c>
      <c r="H28" s="20">
        <v>0</v>
      </c>
      <c r="I28" s="20">
        <v>0</v>
      </c>
      <c r="J28" s="20">
        <v>0</v>
      </c>
      <c r="K28" s="20">
        <v>1</v>
      </c>
      <c r="L28" s="20">
        <v>1</v>
      </c>
      <c r="M28" s="20">
        <v>0.75</v>
      </c>
      <c r="N28" s="20">
        <v>0</v>
      </c>
      <c r="O28" s="20">
        <v>1</v>
      </c>
      <c r="P28" s="20">
        <v>-0.25</v>
      </c>
      <c r="Q28" s="20">
        <v>3</v>
      </c>
      <c r="R28" s="20">
        <v>1</v>
      </c>
      <c r="S28" s="20">
        <v>2.75</v>
      </c>
      <c r="T28" s="20">
        <f t="shared" si="4"/>
        <v>6</v>
      </c>
      <c r="U28" s="20">
        <f t="shared" si="5"/>
        <v>5</v>
      </c>
      <c r="V28" s="19">
        <f t="shared" si="6"/>
        <v>4.75</v>
      </c>
      <c r="W28" s="20" t="s">
        <v>104</v>
      </c>
    </row>
    <row r="29" spans="1:23" hidden="1" x14ac:dyDescent="0.3">
      <c r="A29" s="20" t="s">
        <v>39</v>
      </c>
      <c r="B29" s="23">
        <v>3</v>
      </c>
      <c r="C29" s="23" t="s">
        <v>23</v>
      </c>
      <c r="D29" s="23" t="s">
        <v>88</v>
      </c>
      <c r="E29" s="20">
        <v>2</v>
      </c>
      <c r="F29" s="20">
        <v>7</v>
      </c>
      <c r="G29" s="20">
        <v>0.25</v>
      </c>
      <c r="H29" s="20">
        <v>0</v>
      </c>
      <c r="I29" s="20">
        <v>0</v>
      </c>
      <c r="J29" s="20">
        <v>0</v>
      </c>
      <c r="K29" s="20">
        <v>1</v>
      </c>
      <c r="L29" s="20">
        <v>7</v>
      </c>
      <c r="M29" s="20">
        <v>-0.75</v>
      </c>
      <c r="N29" s="20">
        <v>0</v>
      </c>
      <c r="O29" s="20">
        <v>0</v>
      </c>
      <c r="P29" s="20">
        <v>0</v>
      </c>
      <c r="Q29" s="20">
        <v>2</v>
      </c>
      <c r="R29" s="20">
        <v>2</v>
      </c>
      <c r="S29" s="20">
        <v>1.5</v>
      </c>
      <c r="T29" s="20">
        <f t="shared" si="4"/>
        <v>5</v>
      </c>
      <c r="U29" s="20">
        <f t="shared" si="5"/>
        <v>16</v>
      </c>
      <c r="V29" s="19">
        <f t="shared" si="6"/>
        <v>1</v>
      </c>
      <c r="W29" s="20" t="s">
        <v>104</v>
      </c>
    </row>
    <row r="30" spans="1:23" hidden="1" x14ac:dyDescent="0.3">
      <c r="A30" s="20" t="s">
        <v>39</v>
      </c>
      <c r="B30" s="23">
        <v>3</v>
      </c>
      <c r="C30" s="23" t="s">
        <v>27</v>
      </c>
      <c r="D30" s="23" t="s">
        <v>88</v>
      </c>
      <c r="E30" s="23">
        <v>1</v>
      </c>
      <c r="F30" s="23">
        <v>2</v>
      </c>
      <c r="G30" s="23">
        <v>0.5</v>
      </c>
      <c r="H30" s="23">
        <v>0</v>
      </c>
      <c r="I30" s="23">
        <v>0</v>
      </c>
      <c r="J30" s="23">
        <v>0</v>
      </c>
      <c r="K30" s="23">
        <v>2</v>
      </c>
      <c r="L30" s="23">
        <v>3</v>
      </c>
      <c r="M30" s="23">
        <v>1.25</v>
      </c>
      <c r="N30" s="23">
        <v>1</v>
      </c>
      <c r="O30" s="23">
        <v>3</v>
      </c>
      <c r="P30" s="23">
        <v>0.25</v>
      </c>
      <c r="Q30" s="23">
        <v>1</v>
      </c>
      <c r="R30" s="23">
        <v>2</v>
      </c>
      <c r="S30" s="23">
        <v>0.5</v>
      </c>
      <c r="T30" s="20">
        <f t="shared" si="4"/>
        <v>5</v>
      </c>
      <c r="U30" s="20">
        <f t="shared" si="4"/>
        <v>10</v>
      </c>
      <c r="V30" s="19">
        <f t="shared" si="6"/>
        <v>2.5</v>
      </c>
      <c r="W30" s="20" t="s">
        <v>104</v>
      </c>
    </row>
    <row r="31" spans="1:23" hidden="1" x14ac:dyDescent="0.3">
      <c r="A31" s="20" t="s">
        <v>39</v>
      </c>
      <c r="B31" s="23">
        <v>3</v>
      </c>
      <c r="C31" s="20" t="s">
        <v>28</v>
      </c>
      <c r="D31" s="23" t="s">
        <v>91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0">
        <f t="shared" si="4"/>
        <v>0</v>
      </c>
      <c r="U31" s="20">
        <f t="shared" si="4"/>
        <v>0</v>
      </c>
      <c r="V31" s="19">
        <f t="shared" si="6"/>
        <v>0</v>
      </c>
      <c r="W31" s="20" t="s">
        <v>104</v>
      </c>
    </row>
    <row r="32" spans="1:23" hidden="1" x14ac:dyDescent="0.3">
      <c r="A32" s="20" t="s">
        <v>39</v>
      </c>
      <c r="B32" s="23">
        <v>3</v>
      </c>
      <c r="C32" s="20" t="s">
        <v>70</v>
      </c>
      <c r="D32" s="23" t="s">
        <v>91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0">
        <f t="shared" si="4"/>
        <v>0</v>
      </c>
      <c r="U32" s="20">
        <f t="shared" si="4"/>
        <v>0</v>
      </c>
      <c r="V32" s="19">
        <f t="shared" si="6"/>
        <v>0</v>
      </c>
      <c r="W32" s="20" t="s">
        <v>104</v>
      </c>
    </row>
    <row r="33" spans="1:23" hidden="1" x14ac:dyDescent="0.3">
      <c r="A33" s="20" t="s">
        <v>39</v>
      </c>
      <c r="B33" s="23">
        <v>3</v>
      </c>
      <c r="C33" s="20" t="s">
        <v>20</v>
      </c>
      <c r="D33" s="23" t="s">
        <v>91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0">
        <f t="shared" si="4"/>
        <v>0</v>
      </c>
      <c r="U33" s="20">
        <f t="shared" si="4"/>
        <v>0</v>
      </c>
      <c r="V33" s="19">
        <f t="shared" si="6"/>
        <v>0</v>
      </c>
      <c r="W33" s="20" t="s">
        <v>104</v>
      </c>
    </row>
    <row r="34" spans="1:23" hidden="1" x14ac:dyDescent="0.3">
      <c r="A34" s="20" t="s">
        <v>39</v>
      </c>
      <c r="B34" s="23">
        <v>3</v>
      </c>
      <c r="C34" s="23" t="s">
        <v>25</v>
      </c>
      <c r="D34" s="23" t="s">
        <v>91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0">
        <f t="shared" si="4"/>
        <v>0</v>
      </c>
      <c r="U34" s="20">
        <f t="shared" si="4"/>
        <v>0</v>
      </c>
      <c r="V34" s="19">
        <f t="shared" si="6"/>
        <v>0</v>
      </c>
      <c r="W34" s="20" t="s">
        <v>104</v>
      </c>
    </row>
    <row r="35" spans="1:23" hidden="1" x14ac:dyDescent="0.3">
      <c r="A35" s="177" t="s">
        <v>39</v>
      </c>
      <c r="B35" s="178">
        <v>4</v>
      </c>
      <c r="C35" s="178" t="s">
        <v>20</v>
      </c>
      <c r="D35" s="178" t="s">
        <v>88</v>
      </c>
      <c r="E35" s="178">
        <v>6</v>
      </c>
      <c r="F35" s="178">
        <v>0</v>
      </c>
      <c r="G35" s="178">
        <v>6</v>
      </c>
      <c r="H35" s="178">
        <v>2</v>
      </c>
      <c r="I35" s="178">
        <v>1</v>
      </c>
      <c r="J35" s="178">
        <v>1.75</v>
      </c>
      <c r="K35" s="178">
        <v>8</v>
      </c>
      <c r="L35" s="178">
        <v>4</v>
      </c>
      <c r="M35" s="178">
        <v>7</v>
      </c>
      <c r="N35" s="178">
        <v>3</v>
      </c>
      <c r="O35" s="178">
        <v>2</v>
      </c>
      <c r="P35" s="178">
        <v>2.5</v>
      </c>
      <c r="Q35" s="178">
        <v>6</v>
      </c>
      <c r="R35" s="178">
        <v>5</v>
      </c>
      <c r="S35" s="178">
        <v>4.75</v>
      </c>
      <c r="T35" s="177">
        <f t="shared" si="4"/>
        <v>25</v>
      </c>
      <c r="U35" s="177">
        <f t="shared" si="4"/>
        <v>12</v>
      </c>
      <c r="V35" s="179">
        <f t="shared" si="6"/>
        <v>22</v>
      </c>
      <c r="W35" s="178" t="s">
        <v>105</v>
      </c>
    </row>
    <row r="36" spans="1:23" hidden="1" x14ac:dyDescent="0.3">
      <c r="A36" s="177" t="s">
        <v>39</v>
      </c>
      <c r="B36" s="178">
        <v>4</v>
      </c>
      <c r="C36" s="178" t="s">
        <v>21</v>
      </c>
      <c r="D36" s="178" t="s">
        <v>88</v>
      </c>
      <c r="E36" s="178">
        <v>2</v>
      </c>
      <c r="F36" s="178">
        <v>0</v>
      </c>
      <c r="G36" s="178">
        <v>2</v>
      </c>
      <c r="H36" s="178">
        <v>1</v>
      </c>
      <c r="I36" s="178">
        <v>1</v>
      </c>
      <c r="J36" s="178">
        <v>0.75</v>
      </c>
      <c r="K36" s="178">
        <v>3</v>
      </c>
      <c r="L36" s="178">
        <v>3</v>
      </c>
      <c r="M36" s="178">
        <v>2.25</v>
      </c>
      <c r="N36" s="178">
        <v>2</v>
      </c>
      <c r="O36" s="178">
        <v>3</v>
      </c>
      <c r="P36" s="178">
        <v>1.25</v>
      </c>
      <c r="Q36" s="178">
        <v>6</v>
      </c>
      <c r="R36" s="178">
        <v>2</v>
      </c>
      <c r="S36" s="178">
        <v>5.5</v>
      </c>
      <c r="T36" s="177">
        <f t="shared" si="4"/>
        <v>14</v>
      </c>
      <c r="U36" s="177">
        <f t="shared" si="4"/>
        <v>9</v>
      </c>
      <c r="V36" s="179">
        <f t="shared" si="6"/>
        <v>11.75</v>
      </c>
      <c r="W36" s="178" t="s">
        <v>105</v>
      </c>
    </row>
    <row r="37" spans="1:23" hidden="1" x14ac:dyDescent="0.3">
      <c r="A37" s="177" t="s">
        <v>39</v>
      </c>
      <c r="B37" s="178">
        <v>4</v>
      </c>
      <c r="C37" s="178" t="s">
        <v>22</v>
      </c>
      <c r="D37" s="178" t="s">
        <v>91</v>
      </c>
      <c r="E37" s="178">
        <v>0</v>
      </c>
      <c r="F37" s="178">
        <v>0</v>
      </c>
      <c r="G37" s="178">
        <v>0</v>
      </c>
      <c r="H37" s="178">
        <v>0</v>
      </c>
      <c r="I37" s="178">
        <v>0</v>
      </c>
      <c r="J37" s="178">
        <v>0</v>
      </c>
      <c r="K37" s="178">
        <v>0</v>
      </c>
      <c r="L37" s="178">
        <v>0</v>
      </c>
      <c r="M37" s="178">
        <v>0</v>
      </c>
      <c r="N37" s="178">
        <v>0</v>
      </c>
      <c r="O37" s="178">
        <v>0</v>
      </c>
      <c r="P37" s="178">
        <v>0</v>
      </c>
      <c r="Q37" s="178">
        <v>0</v>
      </c>
      <c r="R37" s="178">
        <v>0</v>
      </c>
      <c r="S37" s="178">
        <v>0</v>
      </c>
      <c r="T37" s="177">
        <f t="shared" ref="T37:T57" si="7">E37+H37+K37+N37+Q37</f>
        <v>0</v>
      </c>
      <c r="U37" s="177">
        <f t="shared" ref="U37:U57" si="8">F37+I37+L37+O37+R37</f>
        <v>0</v>
      </c>
      <c r="V37" s="179">
        <f t="shared" ref="V37:V90" si="9">G37+J37+M37+P37+S37</f>
        <v>0</v>
      </c>
      <c r="W37" s="178" t="s">
        <v>105</v>
      </c>
    </row>
    <row r="38" spans="1:23" hidden="1" x14ac:dyDescent="0.3">
      <c r="A38" s="177" t="s">
        <v>39</v>
      </c>
      <c r="B38" s="178">
        <v>4</v>
      </c>
      <c r="C38" s="178" t="s">
        <v>23</v>
      </c>
      <c r="D38" s="178" t="s">
        <v>88</v>
      </c>
      <c r="E38" s="178">
        <v>2</v>
      </c>
      <c r="F38" s="178">
        <v>3</v>
      </c>
      <c r="G38" s="178">
        <v>1.25</v>
      </c>
      <c r="H38" s="178">
        <v>2</v>
      </c>
      <c r="I38" s="178">
        <v>0</v>
      </c>
      <c r="J38" s="178">
        <v>2</v>
      </c>
      <c r="K38" s="178">
        <v>3</v>
      </c>
      <c r="L38" s="178">
        <v>8</v>
      </c>
      <c r="M38" s="178">
        <v>1</v>
      </c>
      <c r="N38" s="178">
        <v>1</v>
      </c>
      <c r="O38" s="178">
        <v>3</v>
      </c>
      <c r="P38" s="178">
        <v>0.25</v>
      </c>
      <c r="Q38" s="178">
        <v>3</v>
      </c>
      <c r="R38" s="178">
        <v>5</v>
      </c>
      <c r="S38" s="178">
        <v>1.75</v>
      </c>
      <c r="T38" s="177">
        <f t="shared" si="7"/>
        <v>11</v>
      </c>
      <c r="U38" s="177">
        <f t="shared" si="8"/>
        <v>19</v>
      </c>
      <c r="V38" s="179">
        <f t="shared" si="9"/>
        <v>6.25</v>
      </c>
      <c r="W38" s="178" t="s">
        <v>105</v>
      </c>
    </row>
    <row r="39" spans="1:23" x14ac:dyDescent="0.3">
      <c r="A39" s="177" t="s">
        <v>39</v>
      </c>
      <c r="B39" s="178">
        <v>4</v>
      </c>
      <c r="C39" s="178" t="s">
        <v>24</v>
      </c>
      <c r="D39" s="178" t="s">
        <v>91</v>
      </c>
      <c r="E39" s="178">
        <v>0</v>
      </c>
      <c r="F39" s="178">
        <v>0</v>
      </c>
      <c r="G39" s="178">
        <v>0</v>
      </c>
      <c r="H39" s="178">
        <v>0</v>
      </c>
      <c r="I39" s="178">
        <v>0</v>
      </c>
      <c r="J39" s="178">
        <v>0</v>
      </c>
      <c r="K39" s="178">
        <v>0</v>
      </c>
      <c r="L39" s="178">
        <v>0</v>
      </c>
      <c r="M39" s="178">
        <v>0</v>
      </c>
      <c r="N39" s="178">
        <v>0</v>
      </c>
      <c r="O39" s="178">
        <v>0</v>
      </c>
      <c r="P39" s="178">
        <v>0</v>
      </c>
      <c r="Q39" s="178">
        <v>0</v>
      </c>
      <c r="R39" s="178">
        <v>0</v>
      </c>
      <c r="S39" s="178">
        <v>0</v>
      </c>
      <c r="T39" s="177">
        <f t="shared" si="7"/>
        <v>0</v>
      </c>
      <c r="U39" s="177">
        <f t="shared" si="8"/>
        <v>0</v>
      </c>
      <c r="V39" s="179">
        <f t="shared" si="9"/>
        <v>0</v>
      </c>
      <c r="W39" s="178" t="s">
        <v>105</v>
      </c>
    </row>
    <row r="40" spans="1:23" hidden="1" x14ac:dyDescent="0.3">
      <c r="A40" s="177" t="s">
        <v>39</v>
      </c>
      <c r="B40" s="178">
        <v>4</v>
      </c>
      <c r="C40" s="178" t="s">
        <v>25</v>
      </c>
      <c r="D40" s="178" t="s">
        <v>88</v>
      </c>
      <c r="E40" s="178">
        <v>2</v>
      </c>
      <c r="F40" s="178">
        <v>1</v>
      </c>
      <c r="G40" s="178">
        <v>1.75</v>
      </c>
      <c r="H40" s="178">
        <v>0</v>
      </c>
      <c r="I40" s="178">
        <v>1</v>
      </c>
      <c r="J40" s="178">
        <v>-0.25</v>
      </c>
      <c r="K40" s="178">
        <v>0</v>
      </c>
      <c r="L40" s="178">
        <v>2</v>
      </c>
      <c r="M40" s="178">
        <v>-0.5</v>
      </c>
      <c r="N40" s="178">
        <v>0</v>
      </c>
      <c r="O40" s="178">
        <v>1</v>
      </c>
      <c r="P40" s="178">
        <v>-0.25</v>
      </c>
      <c r="Q40" s="178">
        <v>3</v>
      </c>
      <c r="R40" s="178">
        <v>4</v>
      </c>
      <c r="S40" s="178">
        <v>2</v>
      </c>
      <c r="T40" s="177">
        <f t="shared" si="7"/>
        <v>5</v>
      </c>
      <c r="U40" s="177">
        <f t="shared" si="8"/>
        <v>9</v>
      </c>
      <c r="V40" s="179">
        <f t="shared" si="9"/>
        <v>2.75</v>
      </c>
      <c r="W40" s="178" t="s">
        <v>105</v>
      </c>
    </row>
    <row r="41" spans="1:23" hidden="1" x14ac:dyDescent="0.3">
      <c r="A41" s="177" t="s">
        <v>39</v>
      </c>
      <c r="B41" s="178">
        <v>4</v>
      </c>
      <c r="C41" s="178" t="s">
        <v>26</v>
      </c>
      <c r="D41" s="178" t="s">
        <v>88</v>
      </c>
      <c r="E41" s="178">
        <v>2</v>
      </c>
      <c r="F41" s="178">
        <v>0</v>
      </c>
      <c r="G41" s="178">
        <v>2</v>
      </c>
      <c r="H41" s="178">
        <v>0</v>
      </c>
      <c r="I41" s="178">
        <v>0</v>
      </c>
      <c r="J41" s="178">
        <v>0</v>
      </c>
      <c r="K41" s="178">
        <v>1</v>
      </c>
      <c r="L41" s="178">
        <v>1</v>
      </c>
      <c r="M41" s="178">
        <v>0.75</v>
      </c>
      <c r="N41" s="178">
        <v>0</v>
      </c>
      <c r="O41" s="178">
        <v>1</v>
      </c>
      <c r="P41" s="178">
        <v>-0.25</v>
      </c>
      <c r="Q41" s="178">
        <v>0</v>
      </c>
      <c r="R41" s="178">
        <v>5</v>
      </c>
      <c r="S41" s="178">
        <v>-1.25</v>
      </c>
      <c r="T41" s="177">
        <f t="shared" si="7"/>
        <v>3</v>
      </c>
      <c r="U41" s="177">
        <f t="shared" si="8"/>
        <v>7</v>
      </c>
      <c r="V41" s="179">
        <f t="shared" si="9"/>
        <v>1.25</v>
      </c>
      <c r="W41" s="178" t="s">
        <v>105</v>
      </c>
    </row>
    <row r="42" spans="1:23" hidden="1" x14ac:dyDescent="0.3">
      <c r="A42" s="177" t="s">
        <v>39</v>
      </c>
      <c r="B42" s="178">
        <v>4</v>
      </c>
      <c r="C42" s="178" t="s">
        <v>27</v>
      </c>
      <c r="D42" s="178" t="s">
        <v>88</v>
      </c>
      <c r="E42" s="178">
        <v>2</v>
      </c>
      <c r="F42" s="178">
        <v>1</v>
      </c>
      <c r="G42" s="178">
        <v>1.75</v>
      </c>
      <c r="H42" s="178">
        <v>0</v>
      </c>
      <c r="I42" s="178">
        <v>0</v>
      </c>
      <c r="J42" s="178">
        <v>0</v>
      </c>
      <c r="K42" s="178">
        <v>4</v>
      </c>
      <c r="L42" s="178">
        <v>7</v>
      </c>
      <c r="M42" s="178">
        <v>2.25</v>
      </c>
      <c r="N42" s="178">
        <v>0</v>
      </c>
      <c r="O42" s="178">
        <v>2</v>
      </c>
      <c r="P42" s="178">
        <v>-0.5</v>
      </c>
      <c r="Q42" s="178">
        <v>2</v>
      </c>
      <c r="R42" s="178">
        <v>5</v>
      </c>
      <c r="S42" s="178">
        <v>0.75</v>
      </c>
      <c r="T42" s="177">
        <f t="shared" si="7"/>
        <v>8</v>
      </c>
      <c r="U42" s="177">
        <f t="shared" si="8"/>
        <v>15</v>
      </c>
      <c r="V42" s="179">
        <f t="shared" si="9"/>
        <v>4.25</v>
      </c>
      <c r="W42" s="178" t="s">
        <v>105</v>
      </c>
    </row>
    <row r="43" spans="1:23" hidden="1" x14ac:dyDescent="0.3">
      <c r="A43" s="177" t="s">
        <v>39</v>
      </c>
      <c r="B43" s="178">
        <v>4</v>
      </c>
      <c r="C43" s="177" t="s">
        <v>28</v>
      </c>
      <c r="D43" s="178" t="s">
        <v>91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178">
        <v>0</v>
      </c>
      <c r="L43" s="178">
        <v>0</v>
      </c>
      <c r="M43" s="178">
        <v>0</v>
      </c>
      <c r="N43" s="178">
        <v>0</v>
      </c>
      <c r="O43" s="178">
        <v>0</v>
      </c>
      <c r="P43" s="178">
        <v>0</v>
      </c>
      <c r="Q43" s="178">
        <v>0</v>
      </c>
      <c r="R43" s="178">
        <v>0</v>
      </c>
      <c r="S43" s="178">
        <v>0</v>
      </c>
      <c r="T43" s="177">
        <f t="shared" si="7"/>
        <v>0</v>
      </c>
      <c r="U43" s="177">
        <f t="shared" si="8"/>
        <v>0</v>
      </c>
      <c r="V43" s="179">
        <f t="shared" si="9"/>
        <v>0</v>
      </c>
      <c r="W43" s="178" t="s">
        <v>105</v>
      </c>
    </row>
    <row r="44" spans="1:23" hidden="1" x14ac:dyDescent="0.3">
      <c r="A44" s="177" t="s">
        <v>39</v>
      </c>
      <c r="B44" s="178">
        <v>4</v>
      </c>
      <c r="C44" s="177" t="s">
        <v>29</v>
      </c>
      <c r="D44" s="178" t="s">
        <v>88</v>
      </c>
      <c r="E44" s="178">
        <v>2</v>
      </c>
      <c r="F44" s="178">
        <v>6</v>
      </c>
      <c r="G44" s="178">
        <v>1.5</v>
      </c>
      <c r="H44" s="178">
        <v>0</v>
      </c>
      <c r="I44" s="178">
        <v>1</v>
      </c>
      <c r="J44" s="178">
        <v>-0.25</v>
      </c>
      <c r="K44" s="178">
        <v>1</v>
      </c>
      <c r="L44" s="178">
        <v>4</v>
      </c>
      <c r="M44" s="178">
        <v>0</v>
      </c>
      <c r="N44" s="178">
        <v>1</v>
      </c>
      <c r="O44" s="178">
        <v>3</v>
      </c>
      <c r="P44" s="178">
        <v>0.25</v>
      </c>
      <c r="Q44" s="178">
        <v>0</v>
      </c>
      <c r="R44" s="178">
        <v>4</v>
      </c>
      <c r="S44" s="178">
        <v>-1</v>
      </c>
      <c r="T44" s="177">
        <f t="shared" si="7"/>
        <v>4</v>
      </c>
      <c r="U44" s="177">
        <f t="shared" si="8"/>
        <v>18</v>
      </c>
      <c r="V44" s="179">
        <f t="shared" si="9"/>
        <v>0.5</v>
      </c>
      <c r="W44" s="178" t="s">
        <v>105</v>
      </c>
    </row>
    <row r="45" spans="1:23" hidden="1" x14ac:dyDescent="0.3">
      <c r="A45" s="177" t="s">
        <v>39</v>
      </c>
      <c r="B45" s="178">
        <v>4</v>
      </c>
      <c r="C45" s="178" t="s">
        <v>70</v>
      </c>
      <c r="D45" s="178" t="s">
        <v>91</v>
      </c>
      <c r="E45" s="178">
        <v>0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  <c r="L45" s="178">
        <v>0</v>
      </c>
      <c r="M45" s="178">
        <v>0</v>
      </c>
      <c r="N45" s="178">
        <v>0</v>
      </c>
      <c r="O45" s="178">
        <v>0</v>
      </c>
      <c r="P45" s="178">
        <v>0</v>
      </c>
      <c r="Q45" s="178">
        <v>0</v>
      </c>
      <c r="R45" s="178">
        <v>0</v>
      </c>
      <c r="S45" s="178">
        <v>0</v>
      </c>
      <c r="T45" s="177">
        <f t="shared" si="7"/>
        <v>0</v>
      </c>
      <c r="U45" s="177">
        <f t="shared" si="8"/>
        <v>0</v>
      </c>
      <c r="V45" s="179">
        <f t="shared" si="9"/>
        <v>0</v>
      </c>
      <c r="W45" s="178" t="s">
        <v>105</v>
      </c>
    </row>
    <row r="46" spans="1:23" hidden="1" x14ac:dyDescent="0.3">
      <c r="A46" s="180" t="s">
        <v>39</v>
      </c>
      <c r="B46" s="181">
        <v>5</v>
      </c>
      <c r="C46" s="181" t="s">
        <v>20</v>
      </c>
      <c r="D46" s="181" t="s">
        <v>91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0">
        <f t="shared" si="7"/>
        <v>0</v>
      </c>
      <c r="U46" s="180">
        <f t="shared" si="8"/>
        <v>0</v>
      </c>
      <c r="V46" s="182">
        <f t="shared" si="9"/>
        <v>0</v>
      </c>
      <c r="W46" s="181" t="s">
        <v>112</v>
      </c>
    </row>
    <row r="47" spans="1:23" hidden="1" x14ac:dyDescent="0.3">
      <c r="A47" s="180" t="s">
        <v>39</v>
      </c>
      <c r="B47" s="181">
        <v>5</v>
      </c>
      <c r="C47" s="181" t="s">
        <v>21</v>
      </c>
      <c r="D47" s="181" t="s">
        <v>88</v>
      </c>
      <c r="E47" s="181">
        <v>0</v>
      </c>
      <c r="F47" s="181">
        <v>2</v>
      </c>
      <c r="G47" s="181">
        <v>-0.5</v>
      </c>
      <c r="H47" s="181">
        <v>0</v>
      </c>
      <c r="I47" s="181">
        <v>3</v>
      </c>
      <c r="J47" s="181">
        <v>-0.75</v>
      </c>
      <c r="K47" s="181">
        <v>4</v>
      </c>
      <c r="L47" s="181">
        <v>7</v>
      </c>
      <c r="M47" s="181">
        <v>2.25</v>
      </c>
      <c r="N47" s="181">
        <v>0</v>
      </c>
      <c r="O47" s="181">
        <v>1</v>
      </c>
      <c r="P47" s="181">
        <v>-0.75</v>
      </c>
      <c r="Q47" s="181">
        <v>2</v>
      </c>
      <c r="R47" s="181">
        <v>8</v>
      </c>
      <c r="S47" s="181">
        <v>0</v>
      </c>
      <c r="T47" s="180">
        <f t="shared" si="7"/>
        <v>6</v>
      </c>
      <c r="U47" s="180">
        <f t="shared" si="8"/>
        <v>21</v>
      </c>
      <c r="V47" s="182">
        <f t="shared" si="9"/>
        <v>0.25</v>
      </c>
      <c r="W47" s="181" t="s">
        <v>112</v>
      </c>
    </row>
    <row r="48" spans="1:23" hidden="1" x14ac:dyDescent="0.3">
      <c r="A48" s="180" t="s">
        <v>39</v>
      </c>
      <c r="B48" s="181">
        <v>5</v>
      </c>
      <c r="C48" s="181" t="s">
        <v>22</v>
      </c>
      <c r="D48" s="181" t="s">
        <v>88</v>
      </c>
      <c r="E48" s="181">
        <v>0</v>
      </c>
      <c r="F48" s="181">
        <v>4</v>
      </c>
      <c r="G48" s="181">
        <v>-1</v>
      </c>
      <c r="H48" s="181">
        <v>1</v>
      </c>
      <c r="I48" s="181">
        <v>0</v>
      </c>
      <c r="J48" s="181">
        <v>1</v>
      </c>
      <c r="K48" s="181">
        <v>2</v>
      </c>
      <c r="L48" s="181">
        <v>2</v>
      </c>
      <c r="M48" s="181">
        <v>1.5</v>
      </c>
      <c r="N48" s="181">
        <v>2</v>
      </c>
      <c r="O48" s="181">
        <v>2</v>
      </c>
      <c r="P48" s="181">
        <v>1.5</v>
      </c>
      <c r="Q48" s="181">
        <v>2</v>
      </c>
      <c r="R48" s="181">
        <v>7</v>
      </c>
      <c r="S48" s="181">
        <v>0.25</v>
      </c>
      <c r="T48" s="180">
        <f t="shared" si="7"/>
        <v>7</v>
      </c>
      <c r="U48" s="180">
        <f t="shared" si="8"/>
        <v>15</v>
      </c>
      <c r="V48" s="182">
        <f t="shared" si="9"/>
        <v>3.25</v>
      </c>
      <c r="W48" s="181" t="s">
        <v>112</v>
      </c>
    </row>
    <row r="49" spans="1:23" hidden="1" x14ac:dyDescent="0.3">
      <c r="A49" s="180" t="s">
        <v>39</v>
      </c>
      <c r="B49" s="181">
        <v>5</v>
      </c>
      <c r="C49" s="181" t="s">
        <v>23</v>
      </c>
      <c r="D49" s="181" t="s">
        <v>88</v>
      </c>
      <c r="E49" s="181">
        <v>0</v>
      </c>
      <c r="F49" s="181">
        <v>7</v>
      </c>
      <c r="G49" s="181">
        <v>-1.75</v>
      </c>
      <c r="H49" s="181">
        <v>0</v>
      </c>
      <c r="I49" s="181">
        <v>4</v>
      </c>
      <c r="J49" s="181">
        <v>-1</v>
      </c>
      <c r="K49" s="181">
        <v>1</v>
      </c>
      <c r="L49" s="181">
        <v>8</v>
      </c>
      <c r="M49" s="181">
        <v>-1</v>
      </c>
      <c r="N49" s="181">
        <v>1</v>
      </c>
      <c r="O49" s="181">
        <v>2</v>
      </c>
      <c r="P49" s="181">
        <v>0.5</v>
      </c>
      <c r="Q49" s="181">
        <v>2</v>
      </c>
      <c r="R49" s="181">
        <v>4</v>
      </c>
      <c r="S49" s="181">
        <v>1</v>
      </c>
      <c r="T49" s="180">
        <f t="shared" si="7"/>
        <v>4</v>
      </c>
      <c r="U49" s="180">
        <f t="shared" si="8"/>
        <v>25</v>
      </c>
      <c r="V49" s="182">
        <f t="shared" si="9"/>
        <v>-2.25</v>
      </c>
      <c r="W49" s="181" t="s">
        <v>112</v>
      </c>
    </row>
    <row r="50" spans="1:23" x14ac:dyDescent="0.3">
      <c r="A50" s="180" t="s">
        <v>39</v>
      </c>
      <c r="B50" s="181">
        <v>5</v>
      </c>
      <c r="C50" s="181" t="s">
        <v>24</v>
      </c>
      <c r="D50" s="181" t="s">
        <v>88</v>
      </c>
      <c r="E50" s="181">
        <v>3</v>
      </c>
      <c r="F50" s="181">
        <v>2</v>
      </c>
      <c r="G50" s="181">
        <v>2.5</v>
      </c>
      <c r="H50" s="181">
        <v>1</v>
      </c>
      <c r="I50" s="181">
        <v>0</v>
      </c>
      <c r="J50" s="181">
        <v>1</v>
      </c>
      <c r="K50" s="181">
        <v>2</v>
      </c>
      <c r="L50" s="181">
        <v>3</v>
      </c>
      <c r="M50" s="181">
        <v>1.25</v>
      </c>
      <c r="N50" s="181">
        <v>0</v>
      </c>
      <c r="O50" s="181">
        <v>1</v>
      </c>
      <c r="P50" s="181">
        <v>-0.25</v>
      </c>
      <c r="Q50" s="181">
        <v>0</v>
      </c>
      <c r="R50" s="181">
        <v>3</v>
      </c>
      <c r="S50" s="181">
        <v>-0.75</v>
      </c>
      <c r="T50" s="180">
        <f t="shared" si="7"/>
        <v>6</v>
      </c>
      <c r="U50" s="180">
        <f t="shared" si="8"/>
        <v>9</v>
      </c>
      <c r="V50" s="182">
        <f t="shared" si="9"/>
        <v>3.75</v>
      </c>
      <c r="W50" s="181" t="s">
        <v>112</v>
      </c>
    </row>
    <row r="51" spans="1:23" hidden="1" x14ac:dyDescent="0.3">
      <c r="A51" s="180" t="s">
        <v>39</v>
      </c>
      <c r="B51" s="181">
        <v>5</v>
      </c>
      <c r="C51" s="181" t="s">
        <v>25</v>
      </c>
      <c r="D51" s="181" t="s">
        <v>91</v>
      </c>
      <c r="E51" s="181">
        <v>0</v>
      </c>
      <c r="F51" s="181">
        <v>0</v>
      </c>
      <c r="G51" s="181">
        <v>0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0">
        <f t="shared" si="7"/>
        <v>0</v>
      </c>
      <c r="U51" s="180">
        <f t="shared" si="8"/>
        <v>0</v>
      </c>
      <c r="V51" s="182">
        <f t="shared" si="9"/>
        <v>0</v>
      </c>
      <c r="W51" s="181" t="s">
        <v>112</v>
      </c>
    </row>
    <row r="52" spans="1:23" hidden="1" x14ac:dyDescent="0.3">
      <c r="A52" s="180" t="s">
        <v>39</v>
      </c>
      <c r="B52" s="181">
        <v>5</v>
      </c>
      <c r="C52" s="181" t="s">
        <v>26</v>
      </c>
      <c r="D52" s="181" t="s">
        <v>91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0">
        <f t="shared" si="7"/>
        <v>0</v>
      </c>
      <c r="U52" s="180">
        <f t="shared" si="8"/>
        <v>0</v>
      </c>
      <c r="V52" s="182">
        <f t="shared" si="9"/>
        <v>0</v>
      </c>
      <c r="W52" s="181" t="s">
        <v>112</v>
      </c>
    </row>
    <row r="53" spans="1:23" hidden="1" x14ac:dyDescent="0.3">
      <c r="A53" s="180" t="s">
        <v>39</v>
      </c>
      <c r="B53" s="181">
        <v>5</v>
      </c>
      <c r="C53" s="181" t="s">
        <v>27</v>
      </c>
      <c r="D53" s="181" t="s">
        <v>91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0">
        <f t="shared" si="7"/>
        <v>0</v>
      </c>
      <c r="U53" s="180">
        <f t="shared" si="8"/>
        <v>0</v>
      </c>
      <c r="V53" s="182">
        <f t="shared" si="9"/>
        <v>0</v>
      </c>
      <c r="W53" s="181" t="s">
        <v>112</v>
      </c>
    </row>
    <row r="54" spans="1:23" hidden="1" x14ac:dyDescent="0.3">
      <c r="A54" s="180" t="s">
        <v>39</v>
      </c>
      <c r="B54" s="181">
        <v>5</v>
      </c>
      <c r="C54" s="180" t="s">
        <v>28</v>
      </c>
      <c r="D54" s="181" t="s">
        <v>91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0">
        <f t="shared" si="7"/>
        <v>0</v>
      </c>
      <c r="U54" s="180">
        <f t="shared" si="8"/>
        <v>0</v>
      </c>
      <c r="V54" s="182">
        <f t="shared" si="9"/>
        <v>0</v>
      </c>
      <c r="W54" s="181" t="s">
        <v>112</v>
      </c>
    </row>
    <row r="55" spans="1:23" hidden="1" x14ac:dyDescent="0.3">
      <c r="A55" s="180" t="s">
        <v>39</v>
      </c>
      <c r="B55" s="181">
        <v>5</v>
      </c>
      <c r="C55" s="180" t="s">
        <v>29</v>
      </c>
      <c r="D55" s="181" t="s">
        <v>91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0">
        <f t="shared" si="7"/>
        <v>0</v>
      </c>
      <c r="U55" s="180">
        <f t="shared" si="8"/>
        <v>0</v>
      </c>
      <c r="V55" s="182">
        <f t="shared" si="9"/>
        <v>0</v>
      </c>
      <c r="W55" s="181" t="s">
        <v>112</v>
      </c>
    </row>
    <row r="56" spans="1:23" hidden="1" x14ac:dyDescent="0.3">
      <c r="A56" s="180" t="s">
        <v>39</v>
      </c>
      <c r="B56" s="181">
        <v>5</v>
      </c>
      <c r="C56" s="181" t="s">
        <v>70</v>
      </c>
      <c r="D56" s="181" t="s">
        <v>88</v>
      </c>
      <c r="E56" s="181">
        <v>10</v>
      </c>
      <c r="F56" s="181">
        <v>3</v>
      </c>
      <c r="G56" s="181">
        <v>9.25</v>
      </c>
      <c r="H56" s="181">
        <v>1</v>
      </c>
      <c r="I56" s="181">
        <v>0</v>
      </c>
      <c r="J56" s="181">
        <v>1</v>
      </c>
      <c r="K56" s="181">
        <v>3</v>
      </c>
      <c r="L56" s="181">
        <v>0</v>
      </c>
      <c r="M56" s="181">
        <v>3</v>
      </c>
      <c r="N56" s="181">
        <v>3</v>
      </c>
      <c r="O56" s="181">
        <v>2</v>
      </c>
      <c r="P56" s="181">
        <v>2.5</v>
      </c>
      <c r="Q56" s="181">
        <v>0</v>
      </c>
      <c r="R56" s="181">
        <v>3</v>
      </c>
      <c r="S56" s="181">
        <v>-0.75</v>
      </c>
      <c r="T56" s="180">
        <f t="shared" si="7"/>
        <v>17</v>
      </c>
      <c r="U56" s="180">
        <f t="shared" si="8"/>
        <v>8</v>
      </c>
      <c r="V56" s="182">
        <f t="shared" si="9"/>
        <v>15</v>
      </c>
      <c r="W56" s="181" t="s">
        <v>112</v>
      </c>
    </row>
    <row r="57" spans="1:23" hidden="1" x14ac:dyDescent="0.3">
      <c r="A57" s="20" t="s">
        <v>39</v>
      </c>
      <c r="B57" s="23">
        <v>6</v>
      </c>
      <c r="C57" s="23" t="s">
        <v>20</v>
      </c>
      <c r="D57" s="23" t="s">
        <v>88</v>
      </c>
      <c r="E57" s="23">
        <v>7</v>
      </c>
      <c r="F57" s="23">
        <v>5</v>
      </c>
      <c r="G57" s="23">
        <v>5.75</v>
      </c>
      <c r="H57" s="23">
        <v>0</v>
      </c>
      <c r="I57" s="23">
        <v>0</v>
      </c>
      <c r="J57" s="23">
        <v>0</v>
      </c>
      <c r="K57" s="23">
        <v>20</v>
      </c>
      <c r="L57" s="23">
        <v>10</v>
      </c>
      <c r="M57" s="23">
        <v>17.5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f t="shared" si="7"/>
        <v>27</v>
      </c>
      <c r="U57" s="23">
        <f t="shared" si="8"/>
        <v>15</v>
      </c>
      <c r="V57" s="19">
        <f t="shared" si="9"/>
        <v>23.25</v>
      </c>
      <c r="W57" s="23" t="s">
        <v>113</v>
      </c>
    </row>
    <row r="58" spans="1:23" hidden="1" x14ac:dyDescent="0.3">
      <c r="A58" s="20" t="s">
        <v>39</v>
      </c>
      <c r="B58" s="23">
        <v>6</v>
      </c>
      <c r="C58" s="23" t="s">
        <v>21</v>
      </c>
      <c r="D58" s="23" t="s">
        <v>88</v>
      </c>
      <c r="E58" s="23">
        <v>3</v>
      </c>
      <c r="F58" s="23">
        <v>3</v>
      </c>
      <c r="G58" s="23">
        <v>2.25</v>
      </c>
      <c r="H58" s="23">
        <v>0</v>
      </c>
      <c r="I58" s="23">
        <v>0</v>
      </c>
      <c r="J58" s="23">
        <v>0</v>
      </c>
      <c r="K58" s="23">
        <v>11</v>
      </c>
      <c r="L58" s="23">
        <v>15</v>
      </c>
      <c r="M58" s="23">
        <v>7.25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f t="shared" ref="T58:T90" si="10">E58+H58+K58+N58+Q58</f>
        <v>14</v>
      </c>
      <c r="U58" s="23">
        <f t="shared" ref="U58:U90" si="11">F58+I58+L58+O58+R58</f>
        <v>18</v>
      </c>
      <c r="V58" s="19">
        <f t="shared" si="9"/>
        <v>9.5</v>
      </c>
      <c r="W58" s="23" t="s">
        <v>113</v>
      </c>
    </row>
    <row r="59" spans="1:23" hidden="1" x14ac:dyDescent="0.3">
      <c r="A59" s="20" t="s">
        <v>39</v>
      </c>
      <c r="B59" s="23">
        <v>6</v>
      </c>
      <c r="C59" s="23" t="s">
        <v>22</v>
      </c>
      <c r="D59" s="23" t="s">
        <v>88</v>
      </c>
      <c r="E59" s="23">
        <v>1</v>
      </c>
      <c r="F59" s="23">
        <v>4</v>
      </c>
      <c r="G59" s="23">
        <v>0</v>
      </c>
      <c r="H59" s="23">
        <v>0</v>
      </c>
      <c r="I59" s="23">
        <v>0</v>
      </c>
      <c r="J59" s="23">
        <v>0</v>
      </c>
      <c r="K59" s="23">
        <v>5</v>
      </c>
      <c r="L59" s="23">
        <v>13</v>
      </c>
      <c r="M59" s="23">
        <v>1.75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f t="shared" si="10"/>
        <v>6</v>
      </c>
      <c r="U59" s="23">
        <f t="shared" si="11"/>
        <v>17</v>
      </c>
      <c r="V59" s="19">
        <f t="shared" si="9"/>
        <v>1.75</v>
      </c>
      <c r="W59" s="23" t="s">
        <v>113</v>
      </c>
    </row>
    <row r="60" spans="1:23" hidden="1" x14ac:dyDescent="0.3">
      <c r="A60" s="20" t="s">
        <v>39</v>
      </c>
      <c r="B60" s="23">
        <v>6</v>
      </c>
      <c r="C60" s="23" t="s">
        <v>23</v>
      </c>
      <c r="D60" s="23" t="s">
        <v>88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6</v>
      </c>
      <c r="L60" s="23">
        <v>14</v>
      </c>
      <c r="M60" s="23">
        <v>2.5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f t="shared" si="10"/>
        <v>6</v>
      </c>
      <c r="U60" s="23">
        <f t="shared" si="11"/>
        <v>14</v>
      </c>
      <c r="V60" s="19">
        <f t="shared" si="9"/>
        <v>2.5</v>
      </c>
      <c r="W60" s="23" t="s">
        <v>113</v>
      </c>
    </row>
    <row r="61" spans="1:23" x14ac:dyDescent="0.3">
      <c r="A61" s="20" t="s">
        <v>39</v>
      </c>
      <c r="B61" s="23">
        <v>6</v>
      </c>
      <c r="C61" s="23" t="s">
        <v>24</v>
      </c>
      <c r="D61" s="23" t="s">
        <v>88</v>
      </c>
      <c r="E61" s="23">
        <v>0</v>
      </c>
      <c r="F61" s="23">
        <v>4</v>
      </c>
      <c r="G61" s="23">
        <v>-1</v>
      </c>
      <c r="H61" s="23">
        <v>0</v>
      </c>
      <c r="I61" s="23">
        <v>0</v>
      </c>
      <c r="J61" s="23">
        <v>0</v>
      </c>
      <c r="K61" s="23">
        <v>6</v>
      </c>
      <c r="L61" s="23">
        <v>12</v>
      </c>
      <c r="M61" s="23">
        <v>3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f t="shared" si="10"/>
        <v>6</v>
      </c>
      <c r="U61" s="23">
        <f t="shared" si="11"/>
        <v>16</v>
      </c>
      <c r="V61" s="19">
        <f t="shared" si="9"/>
        <v>2</v>
      </c>
      <c r="W61" s="23" t="s">
        <v>113</v>
      </c>
    </row>
    <row r="62" spans="1:23" hidden="1" x14ac:dyDescent="0.3">
      <c r="A62" s="20" t="s">
        <v>39</v>
      </c>
      <c r="B62" s="23">
        <v>6</v>
      </c>
      <c r="C62" s="23" t="s">
        <v>25</v>
      </c>
      <c r="D62" s="23" t="s">
        <v>88</v>
      </c>
      <c r="E62" s="23">
        <v>1</v>
      </c>
      <c r="F62" s="23">
        <v>4</v>
      </c>
      <c r="G62" s="23">
        <v>0</v>
      </c>
      <c r="H62" s="23">
        <v>0</v>
      </c>
      <c r="I62" s="23">
        <v>0</v>
      </c>
      <c r="J62" s="23">
        <v>0</v>
      </c>
      <c r="K62" s="23">
        <v>9</v>
      </c>
      <c r="L62" s="23">
        <v>8</v>
      </c>
      <c r="M62" s="23">
        <v>7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f t="shared" si="10"/>
        <v>10</v>
      </c>
      <c r="U62" s="23">
        <f t="shared" si="11"/>
        <v>12</v>
      </c>
      <c r="V62" s="19">
        <f t="shared" si="9"/>
        <v>7</v>
      </c>
      <c r="W62" s="23" t="s">
        <v>113</v>
      </c>
    </row>
    <row r="63" spans="1:23" hidden="1" x14ac:dyDescent="0.3">
      <c r="A63" s="20" t="s">
        <v>39</v>
      </c>
      <c r="B63" s="23">
        <v>6</v>
      </c>
      <c r="C63" s="23" t="s">
        <v>26</v>
      </c>
      <c r="D63" s="23" t="s">
        <v>88</v>
      </c>
      <c r="E63" s="23">
        <v>2</v>
      </c>
      <c r="F63" s="23">
        <v>0</v>
      </c>
      <c r="G63" s="23">
        <v>2</v>
      </c>
      <c r="H63" s="23">
        <v>0</v>
      </c>
      <c r="I63" s="23">
        <v>0</v>
      </c>
      <c r="J63" s="23">
        <v>0</v>
      </c>
      <c r="K63" s="23">
        <v>9</v>
      </c>
      <c r="L63" s="23">
        <v>5</v>
      </c>
      <c r="M63" s="23">
        <v>7.75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f t="shared" si="10"/>
        <v>11</v>
      </c>
      <c r="U63" s="23">
        <f t="shared" si="11"/>
        <v>5</v>
      </c>
      <c r="V63" s="19">
        <f t="shared" si="9"/>
        <v>9.75</v>
      </c>
      <c r="W63" s="23" t="s">
        <v>113</v>
      </c>
    </row>
    <row r="64" spans="1:23" hidden="1" x14ac:dyDescent="0.3">
      <c r="A64" s="20" t="s">
        <v>39</v>
      </c>
      <c r="B64" s="23">
        <v>6</v>
      </c>
      <c r="C64" s="23" t="s">
        <v>27</v>
      </c>
      <c r="D64" s="23" t="s">
        <v>91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f t="shared" si="10"/>
        <v>0</v>
      </c>
      <c r="U64" s="23">
        <f t="shared" si="11"/>
        <v>0</v>
      </c>
      <c r="V64" s="19">
        <f t="shared" si="9"/>
        <v>0</v>
      </c>
      <c r="W64" s="23" t="s">
        <v>113</v>
      </c>
    </row>
    <row r="65" spans="1:23" hidden="1" x14ac:dyDescent="0.3">
      <c r="A65" s="20" t="s">
        <v>39</v>
      </c>
      <c r="B65" s="23">
        <v>6</v>
      </c>
      <c r="C65" s="20" t="s">
        <v>28</v>
      </c>
      <c r="D65" s="23" t="s">
        <v>91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f t="shared" si="10"/>
        <v>0</v>
      </c>
      <c r="U65" s="23">
        <f t="shared" si="11"/>
        <v>0</v>
      </c>
      <c r="V65" s="19">
        <f t="shared" si="9"/>
        <v>0</v>
      </c>
      <c r="W65" s="23" t="s">
        <v>113</v>
      </c>
    </row>
    <row r="66" spans="1:23" hidden="1" x14ac:dyDescent="0.3">
      <c r="A66" s="20" t="s">
        <v>39</v>
      </c>
      <c r="B66" s="23">
        <v>6</v>
      </c>
      <c r="C66" s="20" t="s">
        <v>29</v>
      </c>
      <c r="D66" s="23" t="s">
        <v>88</v>
      </c>
      <c r="E66" s="23">
        <v>1</v>
      </c>
      <c r="F66" s="23">
        <v>7</v>
      </c>
      <c r="G66" s="23">
        <v>-0.75</v>
      </c>
      <c r="H66" s="23">
        <v>0</v>
      </c>
      <c r="I66" s="23">
        <v>0</v>
      </c>
      <c r="J66" s="23">
        <v>0</v>
      </c>
      <c r="K66" s="23">
        <v>3</v>
      </c>
      <c r="L66" s="23">
        <v>10</v>
      </c>
      <c r="M66" s="23">
        <v>0.5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f t="shared" si="10"/>
        <v>4</v>
      </c>
      <c r="U66" s="23">
        <f t="shared" si="11"/>
        <v>17</v>
      </c>
      <c r="V66" s="19">
        <f t="shared" si="9"/>
        <v>-0.25</v>
      </c>
      <c r="W66" s="23" t="s">
        <v>113</v>
      </c>
    </row>
    <row r="67" spans="1:23" hidden="1" x14ac:dyDescent="0.3">
      <c r="A67" s="20" t="s">
        <v>39</v>
      </c>
      <c r="B67" s="23">
        <v>6</v>
      </c>
      <c r="C67" s="23" t="s">
        <v>70</v>
      </c>
      <c r="D67" s="23" t="s">
        <v>88</v>
      </c>
      <c r="E67" s="23">
        <v>4</v>
      </c>
      <c r="F67" s="23">
        <v>3</v>
      </c>
      <c r="G67" s="23">
        <v>3.25</v>
      </c>
      <c r="H67" s="23">
        <v>0</v>
      </c>
      <c r="I67" s="23">
        <v>0</v>
      </c>
      <c r="J67" s="23">
        <v>0</v>
      </c>
      <c r="K67" s="23">
        <v>13</v>
      </c>
      <c r="L67" s="23">
        <v>4</v>
      </c>
      <c r="M67" s="23">
        <v>12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f t="shared" si="10"/>
        <v>17</v>
      </c>
      <c r="U67" s="23">
        <f t="shared" si="11"/>
        <v>7</v>
      </c>
      <c r="V67" s="19">
        <f t="shared" si="9"/>
        <v>15.25</v>
      </c>
      <c r="W67" s="23" t="s">
        <v>113</v>
      </c>
    </row>
    <row r="68" spans="1:23" hidden="1" x14ac:dyDescent="0.3">
      <c r="A68" s="117" t="s">
        <v>39</v>
      </c>
      <c r="B68" s="151">
        <v>7</v>
      </c>
      <c r="C68" s="151" t="s">
        <v>20</v>
      </c>
      <c r="D68" s="151" t="s">
        <v>88</v>
      </c>
      <c r="E68" s="151">
        <v>9</v>
      </c>
      <c r="F68" s="151">
        <v>1</v>
      </c>
      <c r="G68" s="151">
        <v>8.75</v>
      </c>
      <c r="H68" s="151">
        <v>1</v>
      </c>
      <c r="I68" s="151">
        <v>0</v>
      </c>
      <c r="J68" s="151">
        <v>1</v>
      </c>
      <c r="K68" s="151">
        <v>3</v>
      </c>
      <c r="L68" s="151">
        <v>9</v>
      </c>
      <c r="M68" s="151">
        <v>0.75</v>
      </c>
      <c r="N68" s="151">
        <v>3</v>
      </c>
      <c r="O68" s="151">
        <v>4</v>
      </c>
      <c r="P68" s="151">
        <v>2</v>
      </c>
      <c r="Q68" s="151">
        <v>6</v>
      </c>
      <c r="R68" s="151">
        <v>6</v>
      </c>
      <c r="S68" s="151">
        <v>4.5</v>
      </c>
      <c r="T68" s="151">
        <f t="shared" si="10"/>
        <v>22</v>
      </c>
      <c r="U68" s="151">
        <f t="shared" si="11"/>
        <v>20</v>
      </c>
      <c r="V68" s="115">
        <f t="shared" si="9"/>
        <v>17</v>
      </c>
      <c r="W68" s="151" t="s">
        <v>114</v>
      </c>
    </row>
    <row r="69" spans="1:23" hidden="1" x14ac:dyDescent="0.3">
      <c r="A69" s="117" t="s">
        <v>39</v>
      </c>
      <c r="B69" s="151">
        <v>7</v>
      </c>
      <c r="C69" s="151" t="s">
        <v>21</v>
      </c>
      <c r="D69" s="151" t="s">
        <v>88</v>
      </c>
      <c r="E69" s="151">
        <v>1</v>
      </c>
      <c r="F69" s="151">
        <v>4</v>
      </c>
      <c r="G69" s="151">
        <v>0</v>
      </c>
      <c r="H69" s="151">
        <v>0</v>
      </c>
      <c r="I69" s="151">
        <v>1</v>
      </c>
      <c r="J69" s="151">
        <v>-0.25</v>
      </c>
      <c r="K69" s="151">
        <v>2</v>
      </c>
      <c r="L69" s="151">
        <v>6</v>
      </c>
      <c r="M69" s="151">
        <v>0.5</v>
      </c>
      <c r="N69" s="151">
        <v>2</v>
      </c>
      <c r="O69" s="151">
        <v>0</v>
      </c>
      <c r="P69" s="151">
        <v>2</v>
      </c>
      <c r="Q69" s="151">
        <v>6</v>
      </c>
      <c r="R69" s="151">
        <v>5</v>
      </c>
      <c r="S69" s="151">
        <v>4.75</v>
      </c>
      <c r="T69" s="151">
        <f t="shared" si="10"/>
        <v>11</v>
      </c>
      <c r="U69" s="151">
        <f t="shared" si="11"/>
        <v>16</v>
      </c>
      <c r="V69" s="115">
        <f t="shared" si="9"/>
        <v>7</v>
      </c>
      <c r="W69" s="151" t="s">
        <v>114</v>
      </c>
    </row>
    <row r="70" spans="1:23" hidden="1" x14ac:dyDescent="0.3">
      <c r="A70" s="117" t="s">
        <v>39</v>
      </c>
      <c r="B70" s="151">
        <v>7</v>
      </c>
      <c r="C70" s="151" t="s">
        <v>22</v>
      </c>
      <c r="D70" s="151" t="s">
        <v>91</v>
      </c>
      <c r="E70" s="151">
        <v>0</v>
      </c>
      <c r="F70" s="151">
        <v>0</v>
      </c>
      <c r="G70" s="151">
        <v>0</v>
      </c>
      <c r="H70" s="151">
        <v>0</v>
      </c>
      <c r="I70" s="151">
        <v>0</v>
      </c>
      <c r="J70" s="151">
        <v>0</v>
      </c>
      <c r="K70" s="151">
        <v>0</v>
      </c>
      <c r="L70" s="151">
        <v>0</v>
      </c>
      <c r="M70" s="151">
        <v>0</v>
      </c>
      <c r="N70" s="151">
        <v>0</v>
      </c>
      <c r="O70" s="151">
        <v>0</v>
      </c>
      <c r="P70" s="151">
        <v>0</v>
      </c>
      <c r="Q70" s="151">
        <v>0</v>
      </c>
      <c r="R70" s="151">
        <v>0</v>
      </c>
      <c r="S70" s="151">
        <v>0</v>
      </c>
      <c r="T70" s="151">
        <f t="shared" si="10"/>
        <v>0</v>
      </c>
      <c r="U70" s="151">
        <f t="shared" si="11"/>
        <v>0</v>
      </c>
      <c r="V70" s="115">
        <f t="shared" si="9"/>
        <v>0</v>
      </c>
      <c r="W70" s="151" t="s">
        <v>114</v>
      </c>
    </row>
    <row r="71" spans="1:23" hidden="1" x14ac:dyDescent="0.3">
      <c r="A71" s="117" t="s">
        <v>39</v>
      </c>
      <c r="B71" s="151">
        <v>7</v>
      </c>
      <c r="C71" s="151" t="s">
        <v>23</v>
      </c>
      <c r="D71" s="151" t="s">
        <v>88</v>
      </c>
      <c r="E71" s="151">
        <v>4</v>
      </c>
      <c r="F71" s="151">
        <v>4</v>
      </c>
      <c r="G71" s="151">
        <v>3</v>
      </c>
      <c r="H71" s="151">
        <v>0</v>
      </c>
      <c r="I71" s="151">
        <v>1</v>
      </c>
      <c r="J71" s="151">
        <v>-0.25</v>
      </c>
      <c r="K71" s="151">
        <v>5</v>
      </c>
      <c r="L71" s="151">
        <v>6</v>
      </c>
      <c r="M71" s="151">
        <v>3.5</v>
      </c>
      <c r="N71" s="151">
        <v>2</v>
      </c>
      <c r="O71" s="151">
        <v>4</v>
      </c>
      <c r="P71" s="151">
        <v>1</v>
      </c>
      <c r="Q71" s="151">
        <v>5</v>
      </c>
      <c r="R71" s="151">
        <v>4</v>
      </c>
      <c r="S71" s="151">
        <v>4</v>
      </c>
      <c r="T71" s="151">
        <f t="shared" si="10"/>
        <v>16</v>
      </c>
      <c r="U71" s="151">
        <f t="shared" si="11"/>
        <v>19</v>
      </c>
      <c r="V71" s="115">
        <f t="shared" si="9"/>
        <v>11.25</v>
      </c>
      <c r="W71" s="151" t="s">
        <v>114</v>
      </c>
    </row>
    <row r="72" spans="1:23" x14ac:dyDescent="0.3">
      <c r="A72" s="117" t="s">
        <v>39</v>
      </c>
      <c r="B72" s="151">
        <v>7</v>
      </c>
      <c r="C72" s="151" t="s">
        <v>24</v>
      </c>
      <c r="D72" s="151" t="s">
        <v>88</v>
      </c>
      <c r="E72" s="151">
        <v>4</v>
      </c>
      <c r="F72" s="151">
        <v>4</v>
      </c>
      <c r="G72" s="151">
        <v>3</v>
      </c>
      <c r="H72" s="151">
        <v>1</v>
      </c>
      <c r="I72" s="151">
        <v>0</v>
      </c>
      <c r="J72" s="151">
        <v>1</v>
      </c>
      <c r="K72" s="151">
        <v>4</v>
      </c>
      <c r="L72" s="151">
        <v>3</v>
      </c>
      <c r="M72" s="151">
        <v>3.25</v>
      </c>
      <c r="N72" s="151">
        <v>3</v>
      </c>
      <c r="O72" s="151">
        <v>3</v>
      </c>
      <c r="P72" s="151">
        <v>2.25</v>
      </c>
      <c r="Q72" s="151">
        <v>4</v>
      </c>
      <c r="R72" s="151">
        <v>6</v>
      </c>
      <c r="S72" s="151">
        <v>2.5</v>
      </c>
      <c r="T72" s="151">
        <f t="shared" si="10"/>
        <v>16</v>
      </c>
      <c r="U72" s="151">
        <f t="shared" si="11"/>
        <v>16</v>
      </c>
      <c r="V72" s="115">
        <f t="shared" si="9"/>
        <v>12</v>
      </c>
      <c r="W72" s="151" t="s">
        <v>114</v>
      </c>
    </row>
    <row r="73" spans="1:23" hidden="1" x14ac:dyDescent="0.3">
      <c r="A73" s="117" t="s">
        <v>39</v>
      </c>
      <c r="B73" s="151">
        <v>7</v>
      </c>
      <c r="C73" s="151" t="s">
        <v>25</v>
      </c>
      <c r="D73" s="151" t="s">
        <v>91</v>
      </c>
      <c r="E73" s="151">
        <v>0</v>
      </c>
      <c r="F73" s="151">
        <v>0</v>
      </c>
      <c r="G73" s="151">
        <v>0</v>
      </c>
      <c r="H73" s="151">
        <v>0</v>
      </c>
      <c r="I73" s="151">
        <v>0</v>
      </c>
      <c r="J73" s="151">
        <v>0</v>
      </c>
      <c r="K73" s="151">
        <v>0</v>
      </c>
      <c r="L73" s="151">
        <v>0</v>
      </c>
      <c r="M73" s="151">
        <v>0</v>
      </c>
      <c r="N73" s="151">
        <v>0</v>
      </c>
      <c r="O73" s="151">
        <v>0</v>
      </c>
      <c r="P73" s="151">
        <v>0</v>
      </c>
      <c r="Q73" s="151">
        <v>0</v>
      </c>
      <c r="R73" s="151">
        <v>0</v>
      </c>
      <c r="S73" s="151">
        <v>0</v>
      </c>
      <c r="T73" s="151">
        <f t="shared" si="10"/>
        <v>0</v>
      </c>
      <c r="U73" s="151">
        <f t="shared" si="11"/>
        <v>0</v>
      </c>
      <c r="V73" s="115">
        <f t="shared" si="9"/>
        <v>0</v>
      </c>
      <c r="W73" s="151" t="s">
        <v>114</v>
      </c>
    </row>
    <row r="74" spans="1:23" hidden="1" x14ac:dyDescent="0.3">
      <c r="A74" s="117" t="s">
        <v>39</v>
      </c>
      <c r="B74" s="151">
        <v>7</v>
      </c>
      <c r="C74" s="151" t="s">
        <v>26</v>
      </c>
      <c r="D74" s="151" t="s">
        <v>88</v>
      </c>
      <c r="E74" s="151">
        <v>3</v>
      </c>
      <c r="F74" s="151">
        <v>2</v>
      </c>
      <c r="G74" s="151">
        <v>2.5</v>
      </c>
      <c r="H74" s="151">
        <v>0</v>
      </c>
      <c r="I74" s="151">
        <v>0</v>
      </c>
      <c r="J74" s="151">
        <v>0</v>
      </c>
      <c r="K74" s="151">
        <v>0</v>
      </c>
      <c r="L74" s="151">
        <v>4</v>
      </c>
      <c r="M74" s="151">
        <v>-1</v>
      </c>
      <c r="N74" s="151">
        <v>0</v>
      </c>
      <c r="O74" s="151">
        <v>2</v>
      </c>
      <c r="P74" s="151">
        <v>-0.5</v>
      </c>
      <c r="Q74" s="151">
        <v>5</v>
      </c>
      <c r="R74" s="151">
        <v>4</v>
      </c>
      <c r="S74" s="151">
        <v>4</v>
      </c>
      <c r="T74" s="151">
        <f t="shared" si="10"/>
        <v>8</v>
      </c>
      <c r="U74" s="151">
        <f t="shared" si="11"/>
        <v>12</v>
      </c>
      <c r="V74" s="115">
        <f t="shared" si="9"/>
        <v>5</v>
      </c>
      <c r="W74" s="151" t="s">
        <v>114</v>
      </c>
    </row>
    <row r="75" spans="1:23" hidden="1" x14ac:dyDescent="0.3">
      <c r="A75" s="117" t="s">
        <v>39</v>
      </c>
      <c r="B75" s="151">
        <v>7</v>
      </c>
      <c r="C75" s="151" t="s">
        <v>27</v>
      </c>
      <c r="D75" s="151" t="s">
        <v>88</v>
      </c>
      <c r="E75" s="151">
        <v>0</v>
      </c>
      <c r="F75" s="151">
        <v>6</v>
      </c>
      <c r="G75" s="151">
        <v>-1.5</v>
      </c>
      <c r="H75" s="151">
        <v>0</v>
      </c>
      <c r="I75" s="151">
        <v>0</v>
      </c>
      <c r="J75" s="151">
        <v>0</v>
      </c>
      <c r="K75" s="151">
        <v>2</v>
      </c>
      <c r="L75" s="151">
        <v>8</v>
      </c>
      <c r="M75" s="151">
        <v>0</v>
      </c>
      <c r="N75" s="151">
        <v>1</v>
      </c>
      <c r="O75" s="151">
        <v>4</v>
      </c>
      <c r="P75" s="151">
        <v>0</v>
      </c>
      <c r="Q75" s="151">
        <v>6</v>
      </c>
      <c r="R75" s="151">
        <v>3</v>
      </c>
      <c r="S75" s="151">
        <v>5.25</v>
      </c>
      <c r="T75" s="151">
        <f t="shared" si="10"/>
        <v>9</v>
      </c>
      <c r="U75" s="151">
        <f t="shared" si="11"/>
        <v>21</v>
      </c>
      <c r="V75" s="115">
        <f t="shared" si="9"/>
        <v>3.75</v>
      </c>
      <c r="W75" s="151" t="s">
        <v>114</v>
      </c>
    </row>
    <row r="76" spans="1:23" hidden="1" x14ac:dyDescent="0.3">
      <c r="A76" s="117" t="s">
        <v>39</v>
      </c>
      <c r="B76" s="151">
        <v>7</v>
      </c>
      <c r="C76" s="117" t="s">
        <v>28</v>
      </c>
      <c r="D76" s="151" t="s">
        <v>91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  <c r="R76" s="151">
        <v>0</v>
      </c>
      <c r="S76" s="151">
        <v>0</v>
      </c>
      <c r="T76" s="151">
        <f t="shared" si="10"/>
        <v>0</v>
      </c>
      <c r="U76" s="151">
        <f t="shared" si="11"/>
        <v>0</v>
      </c>
      <c r="V76" s="115">
        <f t="shared" si="9"/>
        <v>0</v>
      </c>
      <c r="W76" s="151" t="s">
        <v>114</v>
      </c>
    </row>
    <row r="77" spans="1:23" hidden="1" x14ac:dyDescent="0.3">
      <c r="A77" s="117" t="s">
        <v>39</v>
      </c>
      <c r="B77" s="151">
        <v>7</v>
      </c>
      <c r="C77" s="117" t="s">
        <v>29</v>
      </c>
      <c r="D77" s="151" t="s">
        <v>88</v>
      </c>
      <c r="E77" s="151">
        <v>1</v>
      </c>
      <c r="F77" s="151">
        <v>3</v>
      </c>
      <c r="G77" s="151">
        <v>0.25</v>
      </c>
      <c r="H77" s="151">
        <v>0</v>
      </c>
      <c r="I77" s="151">
        <v>0</v>
      </c>
      <c r="J77" s="151">
        <v>0</v>
      </c>
      <c r="K77" s="151">
        <v>0</v>
      </c>
      <c r="L77" s="151">
        <v>4</v>
      </c>
      <c r="M77" s="151">
        <v>-1</v>
      </c>
      <c r="N77" s="151">
        <v>0</v>
      </c>
      <c r="O77" s="151">
        <v>4</v>
      </c>
      <c r="P77" s="151">
        <v>-1</v>
      </c>
      <c r="Q77" s="151">
        <v>1</v>
      </c>
      <c r="R77" s="151">
        <v>4</v>
      </c>
      <c r="S77" s="151">
        <v>0</v>
      </c>
      <c r="T77" s="151">
        <f t="shared" si="10"/>
        <v>2</v>
      </c>
      <c r="U77" s="151">
        <f t="shared" si="11"/>
        <v>15</v>
      </c>
      <c r="V77" s="115">
        <f t="shared" si="9"/>
        <v>-1.75</v>
      </c>
      <c r="W77" s="151" t="s">
        <v>114</v>
      </c>
    </row>
    <row r="78" spans="1:23" hidden="1" x14ac:dyDescent="0.3">
      <c r="A78" s="117" t="s">
        <v>39</v>
      </c>
      <c r="B78" s="151">
        <v>7</v>
      </c>
      <c r="C78" s="151" t="s">
        <v>70</v>
      </c>
      <c r="D78" s="151" t="s">
        <v>88</v>
      </c>
      <c r="E78" s="151">
        <v>7</v>
      </c>
      <c r="F78" s="151">
        <v>4</v>
      </c>
      <c r="G78" s="151">
        <v>6</v>
      </c>
      <c r="H78" s="151">
        <v>0</v>
      </c>
      <c r="I78" s="151">
        <v>1</v>
      </c>
      <c r="J78" s="151">
        <v>-0.25</v>
      </c>
      <c r="K78" s="151">
        <v>2</v>
      </c>
      <c r="L78" s="151">
        <v>2</v>
      </c>
      <c r="M78" s="151">
        <v>1.5</v>
      </c>
      <c r="N78" s="151">
        <v>3</v>
      </c>
      <c r="O78" s="151">
        <v>2</v>
      </c>
      <c r="P78" s="151">
        <v>2.5</v>
      </c>
      <c r="Q78" s="151">
        <v>3</v>
      </c>
      <c r="R78" s="151">
        <v>3</v>
      </c>
      <c r="S78" s="151">
        <v>2.25</v>
      </c>
      <c r="T78" s="151">
        <f t="shared" si="10"/>
        <v>15</v>
      </c>
      <c r="U78" s="151">
        <f t="shared" si="11"/>
        <v>12</v>
      </c>
      <c r="V78" s="115">
        <f t="shared" si="9"/>
        <v>12</v>
      </c>
      <c r="W78" s="151" t="s">
        <v>114</v>
      </c>
    </row>
    <row r="79" spans="1:23" hidden="1" x14ac:dyDescent="0.3">
      <c r="A79" s="106" t="s">
        <v>39</v>
      </c>
      <c r="B79" s="59">
        <v>8</v>
      </c>
      <c r="C79" s="59" t="s">
        <v>20</v>
      </c>
      <c r="D79" s="59" t="s">
        <v>88</v>
      </c>
      <c r="E79" s="59">
        <v>6</v>
      </c>
      <c r="F79" s="59">
        <v>2</v>
      </c>
      <c r="G79" s="59">
        <v>5.5</v>
      </c>
      <c r="H79" s="59">
        <v>0</v>
      </c>
      <c r="I79" s="59">
        <v>0</v>
      </c>
      <c r="J79" s="59">
        <v>0</v>
      </c>
      <c r="K79" s="59">
        <v>7</v>
      </c>
      <c r="L79" s="59">
        <v>5</v>
      </c>
      <c r="M79" s="59">
        <v>5.75</v>
      </c>
      <c r="N79" s="59">
        <v>3</v>
      </c>
      <c r="O79" s="59">
        <v>3</v>
      </c>
      <c r="P79" s="59">
        <v>2.25</v>
      </c>
      <c r="Q79" s="59">
        <v>10</v>
      </c>
      <c r="R79" s="59">
        <v>1</v>
      </c>
      <c r="S79" s="59">
        <v>9.75</v>
      </c>
      <c r="T79" s="59">
        <f t="shared" si="10"/>
        <v>26</v>
      </c>
      <c r="U79" s="59">
        <f t="shared" si="11"/>
        <v>11</v>
      </c>
      <c r="V79" s="121">
        <f t="shared" si="9"/>
        <v>23.25</v>
      </c>
      <c r="W79" s="59" t="s">
        <v>95</v>
      </c>
    </row>
    <row r="80" spans="1:23" hidden="1" x14ac:dyDescent="0.3">
      <c r="A80" s="106" t="s">
        <v>39</v>
      </c>
      <c r="B80" s="59">
        <v>8</v>
      </c>
      <c r="C80" s="59" t="s">
        <v>21</v>
      </c>
      <c r="D80" s="59" t="s">
        <v>88</v>
      </c>
      <c r="E80" s="59">
        <v>1</v>
      </c>
      <c r="F80" s="59">
        <v>4</v>
      </c>
      <c r="G80" s="59">
        <v>0</v>
      </c>
      <c r="H80" s="59">
        <v>0</v>
      </c>
      <c r="I80" s="59">
        <v>1</v>
      </c>
      <c r="J80" s="59">
        <v>-0.25</v>
      </c>
      <c r="K80" s="59">
        <v>1</v>
      </c>
      <c r="L80" s="59">
        <v>10</v>
      </c>
      <c r="M80" s="59">
        <v>-1.5</v>
      </c>
      <c r="N80" s="59">
        <v>1</v>
      </c>
      <c r="O80" s="59">
        <v>2</v>
      </c>
      <c r="P80" s="59">
        <v>0.5</v>
      </c>
      <c r="Q80" s="59">
        <v>5</v>
      </c>
      <c r="R80" s="59">
        <v>7</v>
      </c>
      <c r="S80" s="59">
        <v>3.25</v>
      </c>
      <c r="T80" s="59">
        <f t="shared" si="10"/>
        <v>8</v>
      </c>
      <c r="U80" s="59">
        <f t="shared" si="11"/>
        <v>24</v>
      </c>
      <c r="V80" s="121">
        <f t="shared" si="9"/>
        <v>2</v>
      </c>
      <c r="W80" s="59" t="s">
        <v>95</v>
      </c>
    </row>
    <row r="81" spans="1:23" hidden="1" x14ac:dyDescent="0.3">
      <c r="A81" s="106" t="s">
        <v>39</v>
      </c>
      <c r="B81" s="59">
        <v>8</v>
      </c>
      <c r="C81" s="59" t="s">
        <v>22</v>
      </c>
      <c r="D81" s="59" t="s">
        <v>91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f t="shared" si="10"/>
        <v>0</v>
      </c>
      <c r="U81" s="59">
        <f t="shared" si="11"/>
        <v>0</v>
      </c>
      <c r="V81" s="121">
        <f t="shared" si="9"/>
        <v>0</v>
      </c>
      <c r="W81" s="59" t="s">
        <v>95</v>
      </c>
    </row>
    <row r="82" spans="1:23" hidden="1" x14ac:dyDescent="0.3">
      <c r="A82" s="106" t="s">
        <v>39</v>
      </c>
      <c r="B82" s="59">
        <v>8</v>
      </c>
      <c r="C82" s="59" t="s">
        <v>23</v>
      </c>
      <c r="D82" s="59" t="s">
        <v>88</v>
      </c>
      <c r="E82" s="59">
        <v>3</v>
      </c>
      <c r="F82" s="59">
        <v>5</v>
      </c>
      <c r="G82" s="59">
        <v>1.75</v>
      </c>
      <c r="H82" s="59">
        <v>0</v>
      </c>
      <c r="I82" s="59">
        <v>3</v>
      </c>
      <c r="J82" s="59">
        <v>-0.75</v>
      </c>
      <c r="K82" s="59">
        <v>4</v>
      </c>
      <c r="L82" s="59">
        <v>7</v>
      </c>
      <c r="M82" s="59">
        <v>2.25</v>
      </c>
      <c r="N82" s="59">
        <v>0</v>
      </c>
      <c r="O82" s="59">
        <v>4</v>
      </c>
      <c r="P82" s="59">
        <v>-1</v>
      </c>
      <c r="Q82" s="59">
        <v>5</v>
      </c>
      <c r="R82" s="59">
        <v>5</v>
      </c>
      <c r="S82" s="59">
        <v>3.75</v>
      </c>
      <c r="T82" s="59">
        <f t="shared" si="10"/>
        <v>12</v>
      </c>
      <c r="U82" s="59">
        <f t="shared" si="11"/>
        <v>24</v>
      </c>
      <c r="V82" s="121">
        <f t="shared" si="9"/>
        <v>6</v>
      </c>
      <c r="W82" s="59" t="s">
        <v>95</v>
      </c>
    </row>
    <row r="83" spans="1:23" x14ac:dyDescent="0.3">
      <c r="A83" s="106" t="s">
        <v>39</v>
      </c>
      <c r="B83" s="59">
        <v>8</v>
      </c>
      <c r="C83" s="59" t="s">
        <v>24</v>
      </c>
      <c r="D83" s="59" t="s">
        <v>91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f t="shared" si="10"/>
        <v>0</v>
      </c>
      <c r="U83" s="59">
        <f t="shared" si="11"/>
        <v>0</v>
      </c>
      <c r="V83" s="121">
        <f t="shared" si="9"/>
        <v>0</v>
      </c>
      <c r="W83" s="59" t="s">
        <v>95</v>
      </c>
    </row>
    <row r="84" spans="1:23" hidden="1" x14ac:dyDescent="0.3">
      <c r="A84" s="106" t="s">
        <v>39</v>
      </c>
      <c r="B84" s="59">
        <v>8</v>
      </c>
      <c r="C84" s="59" t="s">
        <v>25</v>
      </c>
      <c r="D84" s="59" t="s">
        <v>91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f t="shared" si="10"/>
        <v>0</v>
      </c>
      <c r="U84" s="59">
        <f t="shared" si="11"/>
        <v>0</v>
      </c>
      <c r="V84" s="121">
        <f t="shared" si="9"/>
        <v>0</v>
      </c>
      <c r="W84" s="59" t="s">
        <v>95</v>
      </c>
    </row>
    <row r="85" spans="1:23" hidden="1" x14ac:dyDescent="0.3">
      <c r="A85" s="106" t="s">
        <v>39</v>
      </c>
      <c r="B85" s="59">
        <v>8</v>
      </c>
      <c r="C85" s="59" t="s">
        <v>26</v>
      </c>
      <c r="D85" s="59" t="s">
        <v>88</v>
      </c>
      <c r="E85" s="59">
        <v>3</v>
      </c>
      <c r="F85" s="59">
        <v>2</v>
      </c>
      <c r="G85" s="59">
        <v>2.5</v>
      </c>
      <c r="H85" s="59">
        <v>0</v>
      </c>
      <c r="I85" s="59">
        <v>0</v>
      </c>
      <c r="J85" s="59">
        <v>0</v>
      </c>
      <c r="K85" s="59">
        <v>1</v>
      </c>
      <c r="L85" s="59">
        <v>0</v>
      </c>
      <c r="M85" s="59">
        <v>1</v>
      </c>
      <c r="N85" s="59">
        <v>2</v>
      </c>
      <c r="O85" s="59">
        <v>0</v>
      </c>
      <c r="P85" s="59">
        <v>2</v>
      </c>
      <c r="Q85" s="59">
        <v>13</v>
      </c>
      <c r="R85" s="59">
        <v>0</v>
      </c>
      <c r="S85" s="59">
        <v>13</v>
      </c>
      <c r="T85" s="59">
        <f t="shared" si="10"/>
        <v>19</v>
      </c>
      <c r="U85" s="59">
        <f t="shared" si="11"/>
        <v>2</v>
      </c>
      <c r="V85" s="121">
        <f t="shared" si="9"/>
        <v>18.5</v>
      </c>
      <c r="W85" s="59" t="s">
        <v>95</v>
      </c>
    </row>
    <row r="86" spans="1:23" hidden="1" x14ac:dyDescent="0.3">
      <c r="A86" s="106" t="s">
        <v>39</v>
      </c>
      <c r="B86" s="59">
        <v>8</v>
      </c>
      <c r="C86" s="59" t="s">
        <v>27</v>
      </c>
      <c r="D86" s="59" t="s">
        <v>91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f t="shared" si="10"/>
        <v>0</v>
      </c>
      <c r="U86" s="59">
        <f t="shared" si="11"/>
        <v>0</v>
      </c>
      <c r="V86" s="121">
        <f t="shared" si="9"/>
        <v>0</v>
      </c>
      <c r="W86" s="59" t="s">
        <v>95</v>
      </c>
    </row>
    <row r="87" spans="1:23" hidden="1" x14ac:dyDescent="0.3">
      <c r="A87" s="106" t="s">
        <v>39</v>
      </c>
      <c r="B87" s="59">
        <v>8</v>
      </c>
      <c r="C87" s="106" t="s">
        <v>28</v>
      </c>
      <c r="D87" s="59" t="s">
        <v>91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f t="shared" si="10"/>
        <v>0</v>
      </c>
      <c r="U87" s="59">
        <f t="shared" si="11"/>
        <v>0</v>
      </c>
      <c r="V87" s="121">
        <f t="shared" si="9"/>
        <v>0</v>
      </c>
      <c r="W87" s="59" t="s">
        <v>95</v>
      </c>
    </row>
    <row r="88" spans="1:23" hidden="1" x14ac:dyDescent="0.3">
      <c r="A88" s="106" t="s">
        <v>39</v>
      </c>
      <c r="B88" s="59">
        <v>8</v>
      </c>
      <c r="C88" s="106" t="s">
        <v>29</v>
      </c>
      <c r="D88" s="59" t="s">
        <v>91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f t="shared" si="10"/>
        <v>0</v>
      </c>
      <c r="U88" s="59">
        <f t="shared" si="11"/>
        <v>0</v>
      </c>
      <c r="V88" s="121">
        <f t="shared" si="9"/>
        <v>0</v>
      </c>
      <c r="W88" s="59" t="s">
        <v>95</v>
      </c>
    </row>
    <row r="89" spans="1:23" hidden="1" x14ac:dyDescent="0.3">
      <c r="A89" s="106" t="s">
        <v>39</v>
      </c>
      <c r="B89" s="59">
        <v>8</v>
      </c>
      <c r="C89" s="59" t="s">
        <v>70</v>
      </c>
      <c r="D89" s="59" t="s">
        <v>91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f t="shared" si="10"/>
        <v>0</v>
      </c>
      <c r="U89" s="59">
        <f t="shared" si="11"/>
        <v>0</v>
      </c>
      <c r="V89" s="121">
        <f t="shared" si="9"/>
        <v>0</v>
      </c>
      <c r="W89" s="59" t="s">
        <v>95</v>
      </c>
    </row>
    <row r="90" spans="1:23" hidden="1" x14ac:dyDescent="0.3">
      <c r="A90" s="23" t="s">
        <v>39</v>
      </c>
      <c r="B90" s="23">
        <v>9</v>
      </c>
      <c r="C90" s="23" t="s">
        <v>20</v>
      </c>
      <c r="D90" s="23" t="s">
        <v>88</v>
      </c>
      <c r="E90" s="23">
        <v>13</v>
      </c>
      <c r="F90" s="23">
        <v>2</v>
      </c>
      <c r="G90" s="23">
        <v>12.5</v>
      </c>
      <c r="H90" s="23">
        <v>1</v>
      </c>
      <c r="I90" s="23">
        <v>1</v>
      </c>
      <c r="J90" s="23">
        <v>0.75</v>
      </c>
      <c r="K90" s="23">
        <v>7</v>
      </c>
      <c r="L90" s="23">
        <v>7</v>
      </c>
      <c r="M90" s="23">
        <v>5.25</v>
      </c>
      <c r="N90" s="23">
        <v>5</v>
      </c>
      <c r="O90" s="23">
        <v>4</v>
      </c>
      <c r="P90" s="23">
        <v>4</v>
      </c>
      <c r="Q90" s="23">
        <v>7</v>
      </c>
      <c r="R90" s="23">
        <v>4</v>
      </c>
      <c r="S90" s="23">
        <v>6</v>
      </c>
      <c r="T90" s="23">
        <f t="shared" si="10"/>
        <v>33</v>
      </c>
      <c r="U90" s="23">
        <f t="shared" si="11"/>
        <v>18</v>
      </c>
      <c r="V90" s="23">
        <f t="shared" si="9"/>
        <v>28.5</v>
      </c>
      <c r="W90" s="23" t="s">
        <v>116</v>
      </c>
    </row>
    <row r="91" spans="1:23" hidden="1" x14ac:dyDescent="0.3">
      <c r="A91" s="23" t="s">
        <v>39</v>
      </c>
      <c r="B91" s="23">
        <v>9</v>
      </c>
      <c r="C91" s="23" t="s">
        <v>21</v>
      </c>
      <c r="D91" s="23" t="s">
        <v>88</v>
      </c>
      <c r="E91" s="23">
        <v>2</v>
      </c>
      <c r="F91" s="23">
        <v>5</v>
      </c>
      <c r="G91" s="23">
        <v>0.75</v>
      </c>
      <c r="H91" s="23">
        <v>1</v>
      </c>
      <c r="I91" s="23">
        <v>0</v>
      </c>
      <c r="J91" s="23">
        <v>1</v>
      </c>
      <c r="K91" s="23">
        <v>3</v>
      </c>
      <c r="L91" s="23">
        <v>9</v>
      </c>
      <c r="M91" s="23">
        <v>0.75</v>
      </c>
      <c r="N91" s="23">
        <v>2</v>
      </c>
      <c r="O91" s="23">
        <v>4</v>
      </c>
      <c r="P91" s="23">
        <v>1</v>
      </c>
      <c r="Q91" s="23">
        <v>5</v>
      </c>
      <c r="R91" s="23">
        <v>6</v>
      </c>
      <c r="S91" s="23">
        <v>3.5</v>
      </c>
      <c r="T91" s="23">
        <f t="shared" ref="T91:T100" si="12">E91+H91+K91+N91+Q91</f>
        <v>13</v>
      </c>
      <c r="U91" s="23">
        <f t="shared" ref="U91:U100" si="13">F91+I91+L91+O91+R91</f>
        <v>24</v>
      </c>
      <c r="V91" s="23">
        <f t="shared" ref="V91:V100" si="14">G91+J91+M91+P91+S91</f>
        <v>7</v>
      </c>
      <c r="W91" s="23" t="s">
        <v>116</v>
      </c>
    </row>
    <row r="92" spans="1:23" hidden="1" x14ac:dyDescent="0.3">
      <c r="A92" s="23" t="s">
        <v>39</v>
      </c>
      <c r="B92" s="23">
        <v>9</v>
      </c>
      <c r="C92" s="23" t="s">
        <v>22</v>
      </c>
      <c r="D92" s="23" t="s">
        <v>88</v>
      </c>
      <c r="E92" s="23">
        <v>6</v>
      </c>
      <c r="F92" s="23">
        <v>5</v>
      </c>
      <c r="G92" s="23">
        <v>4.75</v>
      </c>
      <c r="H92" s="23">
        <v>0</v>
      </c>
      <c r="I92" s="23">
        <v>0</v>
      </c>
      <c r="J92" s="23">
        <v>0</v>
      </c>
      <c r="K92" s="23">
        <v>1</v>
      </c>
      <c r="L92" s="23">
        <v>1</v>
      </c>
      <c r="M92" s="23">
        <v>0.75</v>
      </c>
      <c r="N92" s="23">
        <v>4</v>
      </c>
      <c r="O92" s="23">
        <v>3</v>
      </c>
      <c r="P92" s="23">
        <v>3.25</v>
      </c>
      <c r="Q92" s="23">
        <v>4</v>
      </c>
      <c r="R92" s="23">
        <v>3</v>
      </c>
      <c r="S92" s="23">
        <v>3.25</v>
      </c>
      <c r="T92" s="23">
        <f t="shared" si="12"/>
        <v>15</v>
      </c>
      <c r="U92" s="23">
        <f t="shared" si="13"/>
        <v>12</v>
      </c>
      <c r="V92" s="23">
        <f t="shared" si="14"/>
        <v>12</v>
      </c>
      <c r="W92" s="23" t="s">
        <v>116</v>
      </c>
    </row>
    <row r="93" spans="1:23" hidden="1" x14ac:dyDescent="0.3">
      <c r="A93" s="23" t="s">
        <v>39</v>
      </c>
      <c r="B93" s="23">
        <v>9</v>
      </c>
      <c r="C93" s="23" t="s">
        <v>23</v>
      </c>
      <c r="D93" s="23" t="s">
        <v>88</v>
      </c>
      <c r="E93" s="23">
        <v>1</v>
      </c>
      <c r="F93" s="23">
        <v>13</v>
      </c>
      <c r="G93" s="23">
        <v>-2.25</v>
      </c>
      <c r="H93" s="23">
        <v>0</v>
      </c>
      <c r="I93" s="23">
        <v>2</v>
      </c>
      <c r="J93" s="23">
        <v>-0.5</v>
      </c>
      <c r="K93" s="23">
        <v>2</v>
      </c>
      <c r="L93" s="23">
        <v>11</v>
      </c>
      <c r="M93" s="23">
        <v>-0.75</v>
      </c>
      <c r="N93" s="23">
        <v>1</v>
      </c>
      <c r="O93" s="23">
        <v>6</v>
      </c>
      <c r="P93" s="23">
        <v>-0.5</v>
      </c>
      <c r="Q93" s="23">
        <v>2</v>
      </c>
      <c r="R93" s="23">
        <v>8</v>
      </c>
      <c r="S93" s="23">
        <v>0</v>
      </c>
      <c r="T93" s="23">
        <f t="shared" si="12"/>
        <v>6</v>
      </c>
      <c r="U93" s="23">
        <f t="shared" si="13"/>
        <v>40</v>
      </c>
      <c r="V93" s="23">
        <f t="shared" si="14"/>
        <v>-4</v>
      </c>
      <c r="W93" s="23" t="s">
        <v>116</v>
      </c>
    </row>
    <row r="94" spans="1:23" x14ac:dyDescent="0.3">
      <c r="A94" s="23" t="s">
        <v>39</v>
      </c>
      <c r="B94" s="23">
        <v>9</v>
      </c>
      <c r="C94" s="23" t="s">
        <v>24</v>
      </c>
      <c r="D94" s="23" t="s">
        <v>88</v>
      </c>
      <c r="E94" s="23">
        <v>11</v>
      </c>
      <c r="F94" s="23">
        <v>0</v>
      </c>
      <c r="G94" s="23">
        <v>11</v>
      </c>
      <c r="H94" s="23">
        <v>2</v>
      </c>
      <c r="I94" s="23">
        <v>1</v>
      </c>
      <c r="J94" s="23">
        <v>0.75</v>
      </c>
      <c r="K94" s="23">
        <v>2</v>
      </c>
      <c r="L94" s="23">
        <v>8</v>
      </c>
      <c r="M94" s="23">
        <v>0</v>
      </c>
      <c r="N94" s="23">
        <v>0</v>
      </c>
      <c r="O94" s="23">
        <v>1</v>
      </c>
      <c r="P94" s="23">
        <v>-0.25</v>
      </c>
      <c r="Q94" s="23">
        <v>4</v>
      </c>
      <c r="R94" s="23">
        <v>3</v>
      </c>
      <c r="S94" s="23">
        <v>3.25</v>
      </c>
      <c r="T94" s="23">
        <f t="shared" si="12"/>
        <v>19</v>
      </c>
      <c r="U94" s="23">
        <f t="shared" si="13"/>
        <v>13</v>
      </c>
      <c r="V94" s="23">
        <f t="shared" si="14"/>
        <v>14.75</v>
      </c>
      <c r="W94" s="23" t="s">
        <v>116</v>
      </c>
    </row>
    <row r="95" spans="1:23" hidden="1" x14ac:dyDescent="0.3">
      <c r="A95" s="23" t="s">
        <v>39</v>
      </c>
      <c r="B95" s="23">
        <v>9</v>
      </c>
      <c r="C95" s="23" t="s">
        <v>25</v>
      </c>
      <c r="D95" s="23" t="s">
        <v>91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f t="shared" si="12"/>
        <v>0</v>
      </c>
      <c r="U95" s="23">
        <f t="shared" si="13"/>
        <v>0</v>
      </c>
      <c r="V95" s="23">
        <f t="shared" si="14"/>
        <v>0</v>
      </c>
      <c r="W95" s="23" t="s">
        <v>116</v>
      </c>
    </row>
    <row r="96" spans="1:23" hidden="1" x14ac:dyDescent="0.3">
      <c r="A96" s="23" t="s">
        <v>39</v>
      </c>
      <c r="B96" s="23">
        <v>9</v>
      </c>
      <c r="C96" s="23" t="s">
        <v>26</v>
      </c>
      <c r="D96" s="23" t="s">
        <v>88</v>
      </c>
      <c r="E96" s="23">
        <v>3</v>
      </c>
      <c r="F96" s="23">
        <v>3</v>
      </c>
      <c r="G96" s="23">
        <v>2.25</v>
      </c>
      <c r="H96" s="23">
        <v>0</v>
      </c>
      <c r="I96" s="23">
        <v>0</v>
      </c>
      <c r="J96" s="23">
        <v>0</v>
      </c>
      <c r="K96" s="23">
        <v>1</v>
      </c>
      <c r="L96" s="23">
        <v>1</v>
      </c>
      <c r="M96" s="23">
        <v>0.75</v>
      </c>
      <c r="N96" s="23">
        <v>0</v>
      </c>
      <c r="O96" s="23">
        <v>1</v>
      </c>
      <c r="P96" s="23">
        <v>-0.25</v>
      </c>
      <c r="Q96" s="23">
        <v>2</v>
      </c>
      <c r="R96" s="23">
        <v>6</v>
      </c>
      <c r="S96" s="23">
        <v>0.5</v>
      </c>
      <c r="T96" s="23">
        <f t="shared" si="12"/>
        <v>6</v>
      </c>
      <c r="U96" s="23">
        <f t="shared" si="13"/>
        <v>11</v>
      </c>
      <c r="V96" s="23">
        <f t="shared" si="14"/>
        <v>3.25</v>
      </c>
      <c r="W96" s="23" t="s">
        <v>116</v>
      </c>
    </row>
    <row r="97" spans="1:23" hidden="1" x14ac:dyDescent="0.3">
      <c r="A97" s="23" t="s">
        <v>39</v>
      </c>
      <c r="B97" s="23">
        <v>9</v>
      </c>
      <c r="C97" s="23" t="s">
        <v>27</v>
      </c>
      <c r="D97" s="23" t="s">
        <v>91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f t="shared" si="12"/>
        <v>0</v>
      </c>
      <c r="U97" s="23">
        <f t="shared" si="13"/>
        <v>0</v>
      </c>
      <c r="V97" s="23">
        <f t="shared" si="14"/>
        <v>0</v>
      </c>
      <c r="W97" s="23" t="s">
        <v>116</v>
      </c>
    </row>
    <row r="98" spans="1:23" hidden="1" x14ac:dyDescent="0.3">
      <c r="A98" s="23" t="s">
        <v>39</v>
      </c>
      <c r="B98" s="23">
        <v>9</v>
      </c>
      <c r="C98" s="20" t="s">
        <v>28</v>
      </c>
      <c r="D98" s="23" t="s">
        <v>91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f t="shared" si="12"/>
        <v>0</v>
      </c>
      <c r="U98" s="23">
        <f t="shared" si="13"/>
        <v>0</v>
      </c>
      <c r="V98" s="23">
        <f t="shared" si="14"/>
        <v>0</v>
      </c>
      <c r="W98" s="23" t="s">
        <v>116</v>
      </c>
    </row>
    <row r="99" spans="1:23" hidden="1" x14ac:dyDescent="0.3">
      <c r="A99" s="23" t="s">
        <v>39</v>
      </c>
      <c r="B99" s="23">
        <v>9</v>
      </c>
      <c r="C99" s="20" t="s">
        <v>29</v>
      </c>
      <c r="D99" s="23" t="s">
        <v>88</v>
      </c>
      <c r="E99" s="23">
        <v>3</v>
      </c>
      <c r="F99" s="23">
        <v>4</v>
      </c>
      <c r="G99" s="23">
        <v>2</v>
      </c>
      <c r="H99" s="23">
        <v>0</v>
      </c>
      <c r="I99" s="23">
        <v>0</v>
      </c>
      <c r="J99" s="23">
        <v>0</v>
      </c>
      <c r="K99" s="23">
        <v>2</v>
      </c>
      <c r="L99" s="23">
        <v>4</v>
      </c>
      <c r="M99" s="23">
        <v>1</v>
      </c>
      <c r="N99" s="23">
        <v>1</v>
      </c>
      <c r="O99" s="23">
        <v>0</v>
      </c>
      <c r="P99" s="23">
        <v>1</v>
      </c>
      <c r="Q99" s="23">
        <v>1</v>
      </c>
      <c r="R99" s="23">
        <v>3</v>
      </c>
      <c r="S99" s="23">
        <v>0.25</v>
      </c>
      <c r="T99" s="23">
        <f t="shared" si="12"/>
        <v>7</v>
      </c>
      <c r="U99" s="23">
        <f t="shared" si="13"/>
        <v>11</v>
      </c>
      <c r="V99" s="23">
        <f t="shared" si="14"/>
        <v>4.25</v>
      </c>
      <c r="W99" s="23" t="s">
        <v>116</v>
      </c>
    </row>
    <row r="100" spans="1:23" hidden="1" x14ac:dyDescent="0.3">
      <c r="A100" s="23" t="s">
        <v>39</v>
      </c>
      <c r="B100" s="23">
        <v>9</v>
      </c>
      <c r="C100" s="23" t="s">
        <v>70</v>
      </c>
      <c r="D100" s="23" t="s">
        <v>91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f t="shared" si="12"/>
        <v>0</v>
      </c>
      <c r="U100" s="23">
        <f t="shared" si="13"/>
        <v>0</v>
      </c>
      <c r="V100" s="23">
        <f t="shared" si="14"/>
        <v>0</v>
      </c>
      <c r="W100" s="23" t="s">
        <v>116</v>
      </c>
    </row>
    <row r="101" spans="1:23" hidden="1" x14ac:dyDescent="0.3">
      <c r="A101" s="33" t="s">
        <v>39</v>
      </c>
      <c r="B101" s="33">
        <v>10</v>
      </c>
      <c r="C101" s="33" t="s">
        <v>20</v>
      </c>
      <c r="D101" s="33" t="s">
        <v>88</v>
      </c>
      <c r="E101" s="33">
        <v>10</v>
      </c>
      <c r="F101" s="33">
        <v>6</v>
      </c>
      <c r="G101" s="33">
        <v>8.5</v>
      </c>
      <c r="H101" s="33">
        <v>1</v>
      </c>
      <c r="I101" s="33">
        <v>5</v>
      </c>
      <c r="J101" s="33">
        <v>-0.25</v>
      </c>
      <c r="K101" s="33">
        <v>5</v>
      </c>
      <c r="L101" s="33">
        <v>8</v>
      </c>
      <c r="M101" s="33">
        <v>3</v>
      </c>
      <c r="N101" s="33">
        <v>3</v>
      </c>
      <c r="O101" s="33">
        <v>4</v>
      </c>
      <c r="P101" s="33">
        <v>2</v>
      </c>
      <c r="Q101" s="33">
        <v>7</v>
      </c>
      <c r="R101" s="33">
        <v>2</v>
      </c>
      <c r="S101" s="33">
        <v>6.5</v>
      </c>
      <c r="T101" s="33">
        <f t="shared" ref="T101:T121" si="15">E101+H101+K101+N101+Q101</f>
        <v>26</v>
      </c>
      <c r="U101" s="33">
        <f t="shared" ref="U101:U123" si="16">F101+I101+L101+O101+R101</f>
        <v>25</v>
      </c>
      <c r="V101" s="33">
        <f t="shared" ref="V101:V123" si="17">G101+J101+M101+P101+S101</f>
        <v>19.75</v>
      </c>
      <c r="W101" s="33" t="s">
        <v>117</v>
      </c>
    </row>
    <row r="102" spans="1:23" hidden="1" x14ac:dyDescent="0.3">
      <c r="A102" s="33" t="s">
        <v>39</v>
      </c>
      <c r="B102" s="33">
        <v>10</v>
      </c>
      <c r="C102" s="33" t="s">
        <v>21</v>
      </c>
      <c r="D102" s="33" t="s">
        <v>88</v>
      </c>
      <c r="E102" s="33">
        <v>2</v>
      </c>
      <c r="F102" s="33">
        <v>3</v>
      </c>
      <c r="G102" s="33">
        <v>1.25</v>
      </c>
      <c r="H102" s="33">
        <v>2</v>
      </c>
      <c r="I102" s="33">
        <v>2</v>
      </c>
      <c r="J102" s="33">
        <v>1.5</v>
      </c>
      <c r="K102" s="33">
        <v>2</v>
      </c>
      <c r="L102" s="33">
        <v>4</v>
      </c>
      <c r="M102" s="33">
        <v>1</v>
      </c>
      <c r="N102" s="33">
        <v>2</v>
      </c>
      <c r="O102" s="33">
        <v>1</v>
      </c>
      <c r="P102" s="33">
        <v>1.75</v>
      </c>
      <c r="Q102" s="33">
        <v>2</v>
      </c>
      <c r="R102" s="33">
        <v>6</v>
      </c>
      <c r="S102" s="33">
        <v>0.5</v>
      </c>
      <c r="T102" s="33">
        <f t="shared" si="15"/>
        <v>10</v>
      </c>
      <c r="U102" s="33">
        <f t="shared" si="16"/>
        <v>16</v>
      </c>
      <c r="V102" s="33">
        <f t="shared" si="17"/>
        <v>6</v>
      </c>
      <c r="W102" s="33" t="s">
        <v>117</v>
      </c>
    </row>
    <row r="103" spans="1:23" hidden="1" x14ac:dyDescent="0.3">
      <c r="A103" s="33" t="s">
        <v>39</v>
      </c>
      <c r="B103" s="33">
        <v>10</v>
      </c>
      <c r="C103" s="33" t="s">
        <v>22</v>
      </c>
      <c r="D103" s="33" t="s">
        <v>88</v>
      </c>
      <c r="E103" s="33">
        <v>3</v>
      </c>
      <c r="F103" s="33">
        <v>4</v>
      </c>
      <c r="G103" s="33">
        <v>2</v>
      </c>
      <c r="H103" s="33">
        <v>0</v>
      </c>
      <c r="I103" s="33">
        <v>0</v>
      </c>
      <c r="J103" s="33">
        <v>0</v>
      </c>
      <c r="K103" s="33">
        <v>0</v>
      </c>
      <c r="L103" s="33">
        <v>2</v>
      </c>
      <c r="M103" s="33">
        <v>-0.5</v>
      </c>
      <c r="N103" s="33">
        <v>1</v>
      </c>
      <c r="O103" s="33">
        <v>1</v>
      </c>
      <c r="P103" s="33">
        <v>0.75</v>
      </c>
      <c r="Q103" s="33">
        <v>1</v>
      </c>
      <c r="R103" s="33">
        <v>5</v>
      </c>
      <c r="S103" s="33">
        <v>-0.25</v>
      </c>
      <c r="T103" s="33">
        <f t="shared" si="15"/>
        <v>5</v>
      </c>
      <c r="U103" s="33">
        <f t="shared" si="16"/>
        <v>12</v>
      </c>
      <c r="V103" s="33">
        <f t="shared" si="17"/>
        <v>2</v>
      </c>
      <c r="W103" s="33" t="s">
        <v>117</v>
      </c>
    </row>
    <row r="104" spans="1:23" hidden="1" x14ac:dyDescent="0.3">
      <c r="A104" s="33" t="s">
        <v>39</v>
      </c>
      <c r="B104" s="33">
        <v>10</v>
      </c>
      <c r="C104" s="33" t="s">
        <v>23</v>
      </c>
      <c r="D104" s="33" t="s">
        <v>88</v>
      </c>
      <c r="E104" s="33">
        <v>1</v>
      </c>
      <c r="F104" s="33">
        <v>3</v>
      </c>
      <c r="G104" s="33">
        <v>0.25</v>
      </c>
      <c r="H104" s="33">
        <v>0</v>
      </c>
      <c r="I104" s="33">
        <v>0</v>
      </c>
      <c r="J104" s="33">
        <v>0</v>
      </c>
      <c r="K104" s="33">
        <v>3</v>
      </c>
      <c r="L104" s="33">
        <v>6</v>
      </c>
      <c r="M104" s="33">
        <v>1.5</v>
      </c>
      <c r="N104" s="33">
        <v>1</v>
      </c>
      <c r="O104" s="33">
        <v>3</v>
      </c>
      <c r="P104" s="33">
        <v>0.25</v>
      </c>
      <c r="Q104" s="33">
        <v>2</v>
      </c>
      <c r="R104" s="33">
        <v>3</v>
      </c>
      <c r="S104" s="33">
        <v>1.25</v>
      </c>
      <c r="T104" s="33">
        <f>E104+H104+K104+N104+Q104</f>
        <v>7</v>
      </c>
      <c r="U104" s="33">
        <f t="shared" si="16"/>
        <v>15</v>
      </c>
      <c r="V104" s="33">
        <f t="shared" si="17"/>
        <v>3.25</v>
      </c>
      <c r="W104" s="33" t="s">
        <v>117</v>
      </c>
    </row>
    <row r="105" spans="1:23" x14ac:dyDescent="0.3">
      <c r="A105" s="33" t="s">
        <v>39</v>
      </c>
      <c r="B105" s="33">
        <v>10</v>
      </c>
      <c r="C105" s="33" t="s">
        <v>24</v>
      </c>
      <c r="D105" s="33" t="s">
        <v>88</v>
      </c>
      <c r="E105" s="33">
        <v>4</v>
      </c>
      <c r="F105" s="33">
        <v>7</v>
      </c>
      <c r="G105" s="33">
        <v>2.25</v>
      </c>
      <c r="H105" s="33">
        <v>0</v>
      </c>
      <c r="I105" s="33">
        <v>2</v>
      </c>
      <c r="J105" s="33">
        <v>-0.25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f t="shared" si="15"/>
        <v>4</v>
      </c>
      <c r="U105" s="33">
        <f t="shared" si="16"/>
        <v>9</v>
      </c>
      <c r="V105" s="33">
        <f t="shared" si="17"/>
        <v>2</v>
      </c>
      <c r="W105" s="33" t="s">
        <v>117</v>
      </c>
    </row>
    <row r="106" spans="1:23" hidden="1" x14ac:dyDescent="0.3">
      <c r="A106" s="33" t="s">
        <v>39</v>
      </c>
      <c r="B106" s="33">
        <v>10</v>
      </c>
      <c r="C106" s="33" t="s">
        <v>25</v>
      </c>
      <c r="D106" s="33" t="s">
        <v>91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f t="shared" si="15"/>
        <v>0</v>
      </c>
      <c r="U106" s="33">
        <f t="shared" si="16"/>
        <v>0</v>
      </c>
      <c r="V106" s="33">
        <f t="shared" si="17"/>
        <v>0</v>
      </c>
      <c r="W106" s="33" t="s">
        <v>117</v>
      </c>
    </row>
    <row r="107" spans="1:23" hidden="1" x14ac:dyDescent="0.3">
      <c r="A107" s="33" t="s">
        <v>39</v>
      </c>
      <c r="B107" s="33">
        <v>10</v>
      </c>
      <c r="C107" s="33" t="s">
        <v>26</v>
      </c>
      <c r="D107" s="33" t="s">
        <v>88</v>
      </c>
      <c r="E107" s="33">
        <v>0</v>
      </c>
      <c r="F107" s="33">
        <v>4</v>
      </c>
      <c r="G107" s="33">
        <v>-1</v>
      </c>
      <c r="H107" s="33">
        <v>0</v>
      </c>
      <c r="I107" s="33">
        <v>0</v>
      </c>
      <c r="J107" s="33">
        <v>0</v>
      </c>
      <c r="K107" s="33">
        <v>2</v>
      </c>
      <c r="L107" s="33">
        <v>3</v>
      </c>
      <c r="M107" s="33">
        <v>1.25</v>
      </c>
      <c r="N107" s="33">
        <v>0</v>
      </c>
      <c r="O107" s="33">
        <v>2</v>
      </c>
      <c r="P107" s="33">
        <v>-0.5</v>
      </c>
      <c r="Q107" s="33">
        <v>4</v>
      </c>
      <c r="R107" s="33">
        <v>8</v>
      </c>
      <c r="S107" s="33">
        <v>2</v>
      </c>
      <c r="T107" s="33">
        <f t="shared" si="15"/>
        <v>6</v>
      </c>
      <c r="U107" s="33">
        <f t="shared" si="16"/>
        <v>17</v>
      </c>
      <c r="V107" s="33">
        <f t="shared" si="17"/>
        <v>1.75</v>
      </c>
      <c r="W107" s="33" t="s">
        <v>117</v>
      </c>
    </row>
    <row r="108" spans="1:23" hidden="1" x14ac:dyDescent="0.3">
      <c r="A108" s="33" t="s">
        <v>39</v>
      </c>
      <c r="B108" s="33">
        <v>10</v>
      </c>
      <c r="C108" s="33" t="s">
        <v>27</v>
      </c>
      <c r="D108" s="33" t="s">
        <v>88</v>
      </c>
      <c r="E108" s="33">
        <v>2</v>
      </c>
      <c r="F108" s="33">
        <v>4</v>
      </c>
      <c r="G108" s="33">
        <v>1</v>
      </c>
      <c r="H108" s="33">
        <v>0</v>
      </c>
      <c r="I108" s="33">
        <v>1</v>
      </c>
      <c r="J108" s="33">
        <v>-0.25</v>
      </c>
      <c r="K108" s="33">
        <v>4</v>
      </c>
      <c r="L108" s="33">
        <v>5</v>
      </c>
      <c r="M108" s="33">
        <v>2.75</v>
      </c>
      <c r="N108" s="33">
        <v>0</v>
      </c>
      <c r="O108" s="33">
        <v>4</v>
      </c>
      <c r="P108" s="33">
        <v>-1</v>
      </c>
      <c r="Q108" s="33">
        <v>3</v>
      </c>
      <c r="R108" s="33">
        <v>2</v>
      </c>
      <c r="S108" s="33">
        <v>2.5</v>
      </c>
      <c r="T108" s="33">
        <f t="shared" si="15"/>
        <v>9</v>
      </c>
      <c r="U108" s="33">
        <f t="shared" si="16"/>
        <v>16</v>
      </c>
      <c r="V108" s="33">
        <f t="shared" si="17"/>
        <v>5</v>
      </c>
      <c r="W108" s="33" t="s">
        <v>117</v>
      </c>
    </row>
    <row r="109" spans="1:23" hidden="1" x14ac:dyDescent="0.3">
      <c r="A109" s="33" t="s">
        <v>39</v>
      </c>
      <c r="B109" s="33">
        <v>10</v>
      </c>
      <c r="C109" s="34" t="s">
        <v>28</v>
      </c>
      <c r="D109" s="33" t="s">
        <v>91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f t="shared" si="15"/>
        <v>0</v>
      </c>
      <c r="U109" s="33">
        <f t="shared" si="16"/>
        <v>0</v>
      </c>
      <c r="V109" s="33">
        <f t="shared" si="17"/>
        <v>0</v>
      </c>
      <c r="W109" s="33" t="s">
        <v>117</v>
      </c>
    </row>
    <row r="110" spans="1:23" hidden="1" x14ac:dyDescent="0.3">
      <c r="A110" s="33" t="s">
        <v>39</v>
      </c>
      <c r="B110" s="33">
        <v>10</v>
      </c>
      <c r="C110" s="34" t="s">
        <v>29</v>
      </c>
      <c r="D110" s="33" t="s">
        <v>88</v>
      </c>
      <c r="E110" s="33">
        <v>1</v>
      </c>
      <c r="F110" s="33">
        <v>5</v>
      </c>
      <c r="G110" s="33">
        <v>-0.25</v>
      </c>
      <c r="H110" s="33">
        <v>1</v>
      </c>
      <c r="I110" s="33">
        <v>1</v>
      </c>
      <c r="J110" s="33">
        <v>0.75</v>
      </c>
      <c r="K110" s="33">
        <v>1</v>
      </c>
      <c r="L110" s="33">
        <v>6</v>
      </c>
      <c r="M110" s="33">
        <v>-0.5</v>
      </c>
      <c r="N110" s="33">
        <v>0</v>
      </c>
      <c r="O110" s="33">
        <v>3</v>
      </c>
      <c r="P110" s="33">
        <v>-0.75</v>
      </c>
      <c r="Q110" s="33">
        <v>0</v>
      </c>
      <c r="R110" s="33">
        <v>4</v>
      </c>
      <c r="S110" s="33">
        <v>-1</v>
      </c>
      <c r="T110" s="33">
        <f t="shared" si="15"/>
        <v>3</v>
      </c>
      <c r="U110" s="33">
        <f t="shared" si="16"/>
        <v>19</v>
      </c>
      <c r="V110" s="33">
        <f t="shared" si="17"/>
        <v>-1.75</v>
      </c>
      <c r="W110" s="33" t="s">
        <v>117</v>
      </c>
    </row>
    <row r="111" spans="1:23" hidden="1" x14ac:dyDescent="0.3">
      <c r="A111" s="33" t="s">
        <v>39</v>
      </c>
      <c r="B111" s="33">
        <v>10</v>
      </c>
      <c r="C111" s="33" t="s">
        <v>70</v>
      </c>
      <c r="D111" s="33" t="s">
        <v>88</v>
      </c>
      <c r="E111" s="33">
        <v>14</v>
      </c>
      <c r="F111" s="33">
        <v>1</v>
      </c>
      <c r="G111" s="33">
        <v>13.75</v>
      </c>
      <c r="H111" s="33">
        <v>3</v>
      </c>
      <c r="I111" s="33">
        <v>2</v>
      </c>
      <c r="J111" s="33">
        <v>2.5</v>
      </c>
      <c r="K111" s="33">
        <v>3</v>
      </c>
      <c r="L111" s="33">
        <v>2</v>
      </c>
      <c r="M111" s="33">
        <v>2.5</v>
      </c>
      <c r="N111" s="33">
        <v>2</v>
      </c>
      <c r="O111" s="33">
        <v>2</v>
      </c>
      <c r="P111" s="33">
        <v>1.5</v>
      </c>
      <c r="Q111" s="33">
        <v>4</v>
      </c>
      <c r="R111" s="33">
        <v>0</v>
      </c>
      <c r="S111" s="33">
        <v>4</v>
      </c>
      <c r="T111" s="33">
        <f t="shared" si="15"/>
        <v>26</v>
      </c>
      <c r="U111" s="33">
        <f t="shared" si="16"/>
        <v>7</v>
      </c>
      <c r="V111" s="33">
        <f t="shared" si="17"/>
        <v>24.25</v>
      </c>
      <c r="W111" s="33" t="s">
        <v>117</v>
      </c>
    </row>
    <row r="112" spans="1:23" hidden="1" x14ac:dyDescent="0.3">
      <c r="A112" s="59" t="s">
        <v>39</v>
      </c>
      <c r="B112" s="59">
        <v>11</v>
      </c>
      <c r="C112" s="59" t="s">
        <v>20</v>
      </c>
      <c r="D112" s="59" t="s">
        <v>88</v>
      </c>
      <c r="E112" s="59">
        <v>4</v>
      </c>
      <c r="F112" s="59">
        <v>3</v>
      </c>
      <c r="G112" s="59">
        <v>3.25</v>
      </c>
      <c r="H112" s="59">
        <v>1</v>
      </c>
      <c r="I112" s="59">
        <v>0</v>
      </c>
      <c r="J112" s="59">
        <v>1</v>
      </c>
      <c r="K112" s="59">
        <v>11</v>
      </c>
      <c r="L112" s="59">
        <v>2</v>
      </c>
      <c r="M112" s="59">
        <v>10.5</v>
      </c>
      <c r="N112" s="59">
        <v>2</v>
      </c>
      <c r="O112" s="59">
        <v>4</v>
      </c>
      <c r="P112" s="59">
        <v>1</v>
      </c>
      <c r="Q112" s="59">
        <v>6</v>
      </c>
      <c r="R112" s="59">
        <v>4</v>
      </c>
      <c r="S112" s="59">
        <v>5</v>
      </c>
      <c r="T112" s="59">
        <f t="shared" si="15"/>
        <v>24</v>
      </c>
      <c r="U112" s="59">
        <f t="shared" si="16"/>
        <v>13</v>
      </c>
      <c r="V112" s="59">
        <f t="shared" si="17"/>
        <v>20.75</v>
      </c>
      <c r="W112" s="106" t="s">
        <v>120</v>
      </c>
    </row>
    <row r="113" spans="1:23" hidden="1" x14ac:dyDescent="0.3">
      <c r="A113" s="59" t="s">
        <v>39</v>
      </c>
      <c r="B113" s="59">
        <v>11</v>
      </c>
      <c r="C113" s="59" t="s">
        <v>21</v>
      </c>
      <c r="D113" s="59" t="s">
        <v>88</v>
      </c>
      <c r="E113" s="59">
        <v>0</v>
      </c>
      <c r="F113" s="59">
        <v>4</v>
      </c>
      <c r="G113" s="59">
        <v>-1</v>
      </c>
      <c r="H113" s="59">
        <v>2</v>
      </c>
      <c r="I113" s="59">
        <v>0</v>
      </c>
      <c r="J113" s="59">
        <v>2</v>
      </c>
      <c r="K113" s="59">
        <v>3</v>
      </c>
      <c r="L113" s="59">
        <v>6</v>
      </c>
      <c r="M113" s="59">
        <v>1.5</v>
      </c>
      <c r="N113" s="59">
        <v>2</v>
      </c>
      <c r="O113" s="59">
        <v>3</v>
      </c>
      <c r="P113" s="59">
        <v>1.25</v>
      </c>
      <c r="Q113" s="59">
        <v>5</v>
      </c>
      <c r="R113" s="59">
        <v>6</v>
      </c>
      <c r="S113" s="59">
        <v>3.5</v>
      </c>
      <c r="T113" s="59">
        <f t="shared" si="15"/>
        <v>12</v>
      </c>
      <c r="U113" s="59">
        <f t="shared" si="16"/>
        <v>19</v>
      </c>
      <c r="V113" s="59">
        <f t="shared" si="17"/>
        <v>7.25</v>
      </c>
      <c r="W113" s="106" t="s">
        <v>120</v>
      </c>
    </row>
    <row r="114" spans="1:23" hidden="1" x14ac:dyDescent="0.3">
      <c r="A114" s="59" t="s">
        <v>39</v>
      </c>
      <c r="B114" s="59">
        <v>11</v>
      </c>
      <c r="C114" s="59" t="s">
        <v>22</v>
      </c>
      <c r="D114" s="59" t="s">
        <v>88</v>
      </c>
      <c r="E114" s="59">
        <v>2</v>
      </c>
      <c r="F114" s="59">
        <v>5</v>
      </c>
      <c r="G114" s="59">
        <v>0.75</v>
      </c>
      <c r="H114" s="59">
        <v>0</v>
      </c>
      <c r="I114" s="59">
        <v>1</v>
      </c>
      <c r="J114" s="59">
        <v>-0.25</v>
      </c>
      <c r="K114" s="59">
        <v>0</v>
      </c>
      <c r="L114" s="59">
        <v>2</v>
      </c>
      <c r="M114" s="59">
        <v>-0.5</v>
      </c>
      <c r="N114" s="59">
        <v>1</v>
      </c>
      <c r="O114" s="59">
        <v>4</v>
      </c>
      <c r="P114" s="59">
        <v>0</v>
      </c>
      <c r="Q114" s="59">
        <v>2</v>
      </c>
      <c r="R114" s="59">
        <v>4</v>
      </c>
      <c r="S114" s="59">
        <v>1</v>
      </c>
      <c r="T114" s="59">
        <f t="shared" si="15"/>
        <v>5</v>
      </c>
      <c r="U114" s="59">
        <f t="shared" si="16"/>
        <v>16</v>
      </c>
      <c r="V114" s="59">
        <f t="shared" si="17"/>
        <v>1</v>
      </c>
      <c r="W114" s="106" t="s">
        <v>120</v>
      </c>
    </row>
    <row r="115" spans="1:23" hidden="1" x14ac:dyDescent="0.3">
      <c r="A115" s="59" t="s">
        <v>39</v>
      </c>
      <c r="B115" s="59">
        <v>11</v>
      </c>
      <c r="C115" s="59" t="s">
        <v>23</v>
      </c>
      <c r="D115" s="59" t="s">
        <v>88</v>
      </c>
      <c r="E115" s="59">
        <v>2</v>
      </c>
      <c r="F115" s="59">
        <v>1</v>
      </c>
      <c r="G115" s="59">
        <v>1.75</v>
      </c>
      <c r="H115" s="59">
        <v>0</v>
      </c>
      <c r="I115" s="59">
        <v>0</v>
      </c>
      <c r="J115" s="59">
        <v>0</v>
      </c>
      <c r="K115" s="59">
        <v>2</v>
      </c>
      <c r="L115" s="59">
        <v>8</v>
      </c>
      <c r="M115" s="59">
        <v>0</v>
      </c>
      <c r="N115" s="59">
        <v>3</v>
      </c>
      <c r="O115" s="59">
        <v>3</v>
      </c>
      <c r="P115" s="59">
        <v>2.25</v>
      </c>
      <c r="Q115" s="59">
        <v>2</v>
      </c>
      <c r="R115" s="59">
        <v>9</v>
      </c>
      <c r="S115" s="59">
        <v>-0.25</v>
      </c>
      <c r="T115" s="59">
        <f t="shared" si="15"/>
        <v>9</v>
      </c>
      <c r="U115" s="59">
        <f t="shared" si="16"/>
        <v>21</v>
      </c>
      <c r="V115" s="59">
        <f t="shared" si="17"/>
        <v>3.75</v>
      </c>
      <c r="W115" s="106" t="s">
        <v>120</v>
      </c>
    </row>
    <row r="116" spans="1:23" x14ac:dyDescent="0.3">
      <c r="A116" s="59" t="s">
        <v>39</v>
      </c>
      <c r="B116" s="59">
        <v>11</v>
      </c>
      <c r="C116" s="59" t="s">
        <v>24</v>
      </c>
      <c r="D116" s="59" t="s">
        <v>88</v>
      </c>
      <c r="E116" s="59">
        <v>1</v>
      </c>
      <c r="F116" s="59">
        <v>2</v>
      </c>
      <c r="G116" s="59">
        <v>0.5</v>
      </c>
      <c r="H116" s="59">
        <v>2</v>
      </c>
      <c r="I116" s="59">
        <v>2</v>
      </c>
      <c r="J116" s="59">
        <v>1.5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f t="shared" si="15"/>
        <v>3</v>
      </c>
      <c r="U116" s="59">
        <f t="shared" si="16"/>
        <v>4</v>
      </c>
      <c r="V116" s="59">
        <f t="shared" si="17"/>
        <v>2</v>
      </c>
      <c r="W116" s="106" t="s">
        <v>120</v>
      </c>
    </row>
    <row r="117" spans="1:23" hidden="1" x14ac:dyDescent="0.3">
      <c r="A117" s="59" t="s">
        <v>39</v>
      </c>
      <c r="B117" s="59">
        <v>11</v>
      </c>
      <c r="C117" s="59" t="s">
        <v>25</v>
      </c>
      <c r="D117" s="59" t="s">
        <v>91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f t="shared" si="15"/>
        <v>0</v>
      </c>
      <c r="U117" s="59">
        <f t="shared" si="16"/>
        <v>0</v>
      </c>
      <c r="V117" s="59">
        <f t="shared" si="17"/>
        <v>0</v>
      </c>
      <c r="W117" s="106" t="s">
        <v>120</v>
      </c>
    </row>
    <row r="118" spans="1:23" hidden="1" x14ac:dyDescent="0.3">
      <c r="A118" s="59" t="s">
        <v>39</v>
      </c>
      <c r="B118" s="59">
        <v>11</v>
      </c>
      <c r="C118" s="59" t="s">
        <v>26</v>
      </c>
      <c r="D118" s="59" t="s">
        <v>88</v>
      </c>
      <c r="E118" s="59">
        <v>0</v>
      </c>
      <c r="F118" s="59">
        <v>2</v>
      </c>
      <c r="G118" s="59">
        <v>-0.5</v>
      </c>
      <c r="H118" s="59">
        <v>0</v>
      </c>
      <c r="I118" s="59">
        <v>0</v>
      </c>
      <c r="J118" s="59">
        <v>0</v>
      </c>
      <c r="K118" s="59">
        <v>2</v>
      </c>
      <c r="L118" s="59">
        <v>5</v>
      </c>
      <c r="M118" s="59">
        <v>0.75</v>
      </c>
      <c r="N118" s="59">
        <v>0</v>
      </c>
      <c r="O118" s="59">
        <v>0</v>
      </c>
      <c r="P118" s="59">
        <v>0</v>
      </c>
      <c r="Q118" s="59">
        <v>1</v>
      </c>
      <c r="R118" s="59">
        <v>7</v>
      </c>
      <c r="S118" s="59">
        <v>-0.75</v>
      </c>
      <c r="T118" s="59">
        <f t="shared" si="15"/>
        <v>3</v>
      </c>
      <c r="U118" s="59">
        <f t="shared" si="16"/>
        <v>14</v>
      </c>
      <c r="V118" s="59">
        <f t="shared" si="17"/>
        <v>-0.5</v>
      </c>
      <c r="W118" s="106" t="s">
        <v>120</v>
      </c>
    </row>
    <row r="119" spans="1:23" hidden="1" x14ac:dyDescent="0.3">
      <c r="A119" s="59" t="s">
        <v>39</v>
      </c>
      <c r="B119" s="59">
        <v>11</v>
      </c>
      <c r="C119" s="59" t="s">
        <v>27</v>
      </c>
      <c r="D119" s="59" t="s">
        <v>91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f t="shared" si="15"/>
        <v>0</v>
      </c>
      <c r="U119" s="59">
        <f t="shared" si="16"/>
        <v>0</v>
      </c>
      <c r="V119" s="59">
        <f t="shared" si="17"/>
        <v>0</v>
      </c>
      <c r="W119" s="106" t="s">
        <v>120</v>
      </c>
    </row>
    <row r="120" spans="1:23" hidden="1" x14ac:dyDescent="0.3">
      <c r="A120" s="59" t="s">
        <v>39</v>
      </c>
      <c r="B120" s="59">
        <v>11</v>
      </c>
      <c r="C120" s="106" t="s">
        <v>28</v>
      </c>
      <c r="D120" s="59" t="s">
        <v>91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  <c r="S120" s="59">
        <v>0</v>
      </c>
      <c r="T120" s="59">
        <f t="shared" si="15"/>
        <v>0</v>
      </c>
      <c r="U120" s="59">
        <f t="shared" si="16"/>
        <v>0</v>
      </c>
      <c r="V120" s="59">
        <f t="shared" si="17"/>
        <v>0</v>
      </c>
      <c r="W120" s="106" t="s">
        <v>120</v>
      </c>
    </row>
    <row r="121" spans="1:23" hidden="1" x14ac:dyDescent="0.3">
      <c r="A121" s="59" t="s">
        <v>39</v>
      </c>
      <c r="B121" s="59">
        <v>11</v>
      </c>
      <c r="C121" s="106" t="s">
        <v>29</v>
      </c>
      <c r="D121" s="59" t="s">
        <v>88</v>
      </c>
      <c r="E121" s="59">
        <v>3</v>
      </c>
      <c r="F121" s="59">
        <v>5</v>
      </c>
      <c r="G121" s="59">
        <v>1.75</v>
      </c>
      <c r="H121" s="59">
        <v>0</v>
      </c>
      <c r="I121" s="59">
        <v>1</v>
      </c>
      <c r="J121" s="59">
        <v>-0.25</v>
      </c>
      <c r="K121" s="59">
        <v>1</v>
      </c>
      <c r="L121" s="59">
        <v>5</v>
      </c>
      <c r="M121" s="59">
        <v>-0.25</v>
      </c>
      <c r="N121" s="59">
        <v>0</v>
      </c>
      <c r="O121" s="59">
        <v>3</v>
      </c>
      <c r="P121" s="59">
        <v>-0.75</v>
      </c>
      <c r="Q121" s="59">
        <v>2</v>
      </c>
      <c r="R121" s="59">
        <v>5</v>
      </c>
      <c r="S121" s="59">
        <v>0.75</v>
      </c>
      <c r="T121" s="59">
        <f t="shared" si="15"/>
        <v>6</v>
      </c>
      <c r="U121" s="59">
        <f t="shared" si="16"/>
        <v>19</v>
      </c>
      <c r="V121" s="59">
        <f t="shared" si="17"/>
        <v>1.25</v>
      </c>
      <c r="W121" s="106" t="s">
        <v>120</v>
      </c>
    </row>
    <row r="122" spans="1:23" hidden="1" x14ac:dyDescent="0.3">
      <c r="A122" s="59" t="s">
        <v>39</v>
      </c>
      <c r="B122" s="59">
        <v>11</v>
      </c>
      <c r="C122" s="59" t="s">
        <v>70</v>
      </c>
      <c r="D122" s="59" t="s">
        <v>91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f>E122+H122+K122+N122+Q122</f>
        <v>0</v>
      </c>
      <c r="U122" s="59">
        <f t="shared" si="16"/>
        <v>0</v>
      </c>
      <c r="V122" s="59">
        <f t="shared" si="17"/>
        <v>0</v>
      </c>
      <c r="W122" s="106" t="s">
        <v>120</v>
      </c>
    </row>
    <row r="123" spans="1:23" hidden="1" x14ac:dyDescent="0.3">
      <c r="A123" s="23" t="s">
        <v>39</v>
      </c>
      <c r="B123" s="23">
        <v>12</v>
      </c>
      <c r="C123" s="23" t="s">
        <v>20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>
        <f t="shared" ref="T123" si="18">E123+H123+K123+N123+Q123</f>
        <v>0</v>
      </c>
      <c r="U123" s="23">
        <f t="shared" si="16"/>
        <v>0</v>
      </c>
      <c r="V123" s="23">
        <f t="shared" si="17"/>
        <v>0</v>
      </c>
      <c r="W123" s="20" t="s">
        <v>96</v>
      </c>
    </row>
    <row r="124" spans="1:23" hidden="1" x14ac:dyDescent="0.3">
      <c r="A124" s="23" t="s">
        <v>39</v>
      </c>
      <c r="B124" s="23">
        <v>12</v>
      </c>
      <c r="C124" s="23" t="s">
        <v>21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>
        <f t="shared" ref="T124:T187" si="19">E124+H124+K124+N124+Q124</f>
        <v>0</v>
      </c>
      <c r="U124" s="23">
        <f t="shared" ref="U124:U187" si="20">F124+I124+L124+O124+R124</f>
        <v>0</v>
      </c>
      <c r="V124" s="23">
        <f t="shared" ref="V124:V187" si="21">G124+J124+M124+P124+S124</f>
        <v>0</v>
      </c>
      <c r="W124" s="20" t="s">
        <v>96</v>
      </c>
    </row>
    <row r="125" spans="1:23" hidden="1" x14ac:dyDescent="0.3">
      <c r="A125" s="23" t="s">
        <v>39</v>
      </c>
      <c r="B125" s="23">
        <v>12</v>
      </c>
      <c r="C125" s="23" t="s">
        <v>22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>
        <f t="shared" si="19"/>
        <v>0</v>
      </c>
      <c r="U125" s="23">
        <f t="shared" si="20"/>
        <v>0</v>
      </c>
      <c r="V125" s="23">
        <f t="shared" si="21"/>
        <v>0</v>
      </c>
      <c r="W125" s="20" t="s">
        <v>96</v>
      </c>
    </row>
    <row r="126" spans="1:23" hidden="1" x14ac:dyDescent="0.3">
      <c r="A126" s="23" t="s">
        <v>39</v>
      </c>
      <c r="B126" s="23">
        <v>12</v>
      </c>
      <c r="C126" s="23" t="s">
        <v>23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>
        <f t="shared" si="19"/>
        <v>0</v>
      </c>
      <c r="U126" s="23">
        <f t="shared" si="20"/>
        <v>0</v>
      </c>
      <c r="V126" s="23">
        <f t="shared" si="21"/>
        <v>0</v>
      </c>
      <c r="W126" s="20" t="s">
        <v>96</v>
      </c>
    </row>
    <row r="127" spans="1:23" x14ac:dyDescent="0.3">
      <c r="A127" s="23" t="s">
        <v>39</v>
      </c>
      <c r="B127" s="23">
        <v>12</v>
      </c>
      <c r="C127" s="23" t="s">
        <v>24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>
        <f t="shared" si="19"/>
        <v>0</v>
      </c>
      <c r="U127" s="23">
        <f t="shared" si="20"/>
        <v>0</v>
      </c>
      <c r="V127" s="23">
        <f t="shared" si="21"/>
        <v>0</v>
      </c>
      <c r="W127" s="20" t="s">
        <v>96</v>
      </c>
    </row>
    <row r="128" spans="1:23" hidden="1" x14ac:dyDescent="0.3">
      <c r="A128" s="23" t="s">
        <v>39</v>
      </c>
      <c r="B128" s="23">
        <v>12</v>
      </c>
      <c r="C128" s="23" t="s">
        <v>25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>
        <f t="shared" si="19"/>
        <v>0</v>
      </c>
      <c r="U128" s="23">
        <f t="shared" si="20"/>
        <v>0</v>
      </c>
      <c r="V128" s="23">
        <f t="shared" si="21"/>
        <v>0</v>
      </c>
      <c r="W128" s="20" t="s">
        <v>96</v>
      </c>
    </row>
    <row r="129" spans="1:23" hidden="1" x14ac:dyDescent="0.3">
      <c r="A129" s="23" t="s">
        <v>39</v>
      </c>
      <c r="B129" s="23">
        <v>12</v>
      </c>
      <c r="C129" s="23" t="s">
        <v>26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>
        <f t="shared" si="19"/>
        <v>0</v>
      </c>
      <c r="U129" s="23">
        <f t="shared" si="20"/>
        <v>0</v>
      </c>
      <c r="V129" s="23">
        <f t="shared" si="21"/>
        <v>0</v>
      </c>
      <c r="W129" s="20" t="s">
        <v>96</v>
      </c>
    </row>
    <row r="130" spans="1:23" hidden="1" x14ac:dyDescent="0.3">
      <c r="A130" s="23" t="s">
        <v>39</v>
      </c>
      <c r="B130" s="23">
        <v>12</v>
      </c>
      <c r="C130" s="23" t="s">
        <v>27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>
        <f t="shared" si="19"/>
        <v>0</v>
      </c>
      <c r="U130" s="23">
        <f t="shared" si="20"/>
        <v>0</v>
      </c>
      <c r="V130" s="23">
        <f t="shared" si="21"/>
        <v>0</v>
      </c>
      <c r="W130" s="20" t="s">
        <v>96</v>
      </c>
    </row>
    <row r="131" spans="1:23" hidden="1" x14ac:dyDescent="0.3">
      <c r="A131" s="23" t="s">
        <v>39</v>
      </c>
      <c r="B131" s="23">
        <v>12</v>
      </c>
      <c r="C131" s="20" t="s">
        <v>28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>
        <f t="shared" si="19"/>
        <v>0</v>
      </c>
      <c r="U131" s="23">
        <f t="shared" si="20"/>
        <v>0</v>
      </c>
      <c r="V131" s="23">
        <f t="shared" si="21"/>
        <v>0</v>
      </c>
      <c r="W131" s="20" t="s">
        <v>96</v>
      </c>
    </row>
    <row r="132" spans="1:23" hidden="1" x14ac:dyDescent="0.3">
      <c r="A132" s="23" t="s">
        <v>39</v>
      </c>
      <c r="B132" s="23">
        <v>12</v>
      </c>
      <c r="C132" s="20" t="s">
        <v>29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>
        <f t="shared" si="19"/>
        <v>0</v>
      </c>
      <c r="U132" s="23">
        <f t="shared" si="20"/>
        <v>0</v>
      </c>
      <c r="V132" s="23">
        <f t="shared" si="21"/>
        <v>0</v>
      </c>
      <c r="W132" s="20" t="s">
        <v>96</v>
      </c>
    </row>
    <row r="133" spans="1:23" hidden="1" x14ac:dyDescent="0.3">
      <c r="A133" s="23" t="s">
        <v>39</v>
      </c>
      <c r="B133" s="23">
        <v>12</v>
      </c>
      <c r="C133" s="23" t="s">
        <v>70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>
        <f t="shared" si="19"/>
        <v>0</v>
      </c>
      <c r="U133" s="23">
        <f t="shared" si="20"/>
        <v>0</v>
      </c>
      <c r="V133" s="23">
        <f t="shared" si="21"/>
        <v>0</v>
      </c>
      <c r="W133" s="20" t="s">
        <v>96</v>
      </c>
    </row>
    <row r="134" spans="1:23" hidden="1" x14ac:dyDescent="0.3">
      <c r="A134" s="59" t="s">
        <v>39</v>
      </c>
      <c r="B134" s="59">
        <v>13</v>
      </c>
      <c r="C134" s="59" t="s">
        <v>20</v>
      </c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>
        <f t="shared" si="19"/>
        <v>0</v>
      </c>
      <c r="U134" s="59">
        <f t="shared" si="20"/>
        <v>0</v>
      </c>
      <c r="V134" s="59">
        <f t="shared" si="21"/>
        <v>0</v>
      </c>
      <c r="W134" s="59" t="s">
        <v>122</v>
      </c>
    </row>
    <row r="135" spans="1:23" hidden="1" x14ac:dyDescent="0.3">
      <c r="A135" s="59" t="s">
        <v>39</v>
      </c>
      <c r="B135" s="59">
        <v>13</v>
      </c>
      <c r="C135" s="59" t="s">
        <v>21</v>
      </c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>
        <f t="shared" si="19"/>
        <v>0</v>
      </c>
      <c r="U135" s="59">
        <f t="shared" si="20"/>
        <v>0</v>
      </c>
      <c r="V135" s="59">
        <f t="shared" si="21"/>
        <v>0</v>
      </c>
      <c r="W135" s="59" t="s">
        <v>122</v>
      </c>
    </row>
    <row r="136" spans="1:23" hidden="1" x14ac:dyDescent="0.3">
      <c r="A136" s="59" t="s">
        <v>39</v>
      </c>
      <c r="B136" s="59">
        <v>13</v>
      </c>
      <c r="C136" s="59" t="s">
        <v>22</v>
      </c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>
        <f t="shared" si="19"/>
        <v>0</v>
      </c>
      <c r="U136" s="59">
        <f t="shared" si="20"/>
        <v>0</v>
      </c>
      <c r="V136" s="59">
        <f t="shared" si="21"/>
        <v>0</v>
      </c>
      <c r="W136" s="59" t="s">
        <v>122</v>
      </c>
    </row>
    <row r="137" spans="1:23" hidden="1" x14ac:dyDescent="0.3">
      <c r="A137" s="59" t="s">
        <v>39</v>
      </c>
      <c r="B137" s="59">
        <v>13</v>
      </c>
      <c r="C137" s="59" t="s">
        <v>23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>
        <f t="shared" si="19"/>
        <v>0</v>
      </c>
      <c r="U137" s="59">
        <f t="shared" si="20"/>
        <v>0</v>
      </c>
      <c r="V137" s="59">
        <f t="shared" si="21"/>
        <v>0</v>
      </c>
      <c r="W137" s="59" t="s">
        <v>122</v>
      </c>
    </row>
    <row r="138" spans="1:23" x14ac:dyDescent="0.3">
      <c r="A138" s="59" t="s">
        <v>39</v>
      </c>
      <c r="B138" s="59">
        <v>13</v>
      </c>
      <c r="C138" s="59" t="s">
        <v>24</v>
      </c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>
        <f t="shared" si="19"/>
        <v>0</v>
      </c>
      <c r="U138" s="59">
        <f t="shared" si="20"/>
        <v>0</v>
      </c>
      <c r="V138" s="59">
        <f t="shared" si="21"/>
        <v>0</v>
      </c>
      <c r="W138" s="59" t="s">
        <v>122</v>
      </c>
    </row>
    <row r="139" spans="1:23" hidden="1" x14ac:dyDescent="0.3">
      <c r="A139" s="59" t="s">
        <v>39</v>
      </c>
      <c r="B139" s="59">
        <v>13</v>
      </c>
      <c r="C139" s="59" t="s">
        <v>25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>
        <f t="shared" si="19"/>
        <v>0</v>
      </c>
      <c r="U139" s="59">
        <f t="shared" si="20"/>
        <v>0</v>
      </c>
      <c r="V139" s="59">
        <f t="shared" si="21"/>
        <v>0</v>
      </c>
      <c r="W139" s="59" t="s">
        <v>122</v>
      </c>
    </row>
    <row r="140" spans="1:23" hidden="1" x14ac:dyDescent="0.3">
      <c r="A140" s="59" t="s">
        <v>39</v>
      </c>
      <c r="B140" s="59">
        <v>13</v>
      </c>
      <c r="C140" s="59" t="s">
        <v>26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>
        <f t="shared" si="19"/>
        <v>0</v>
      </c>
      <c r="U140" s="59">
        <f t="shared" si="20"/>
        <v>0</v>
      </c>
      <c r="V140" s="59">
        <f t="shared" si="21"/>
        <v>0</v>
      </c>
      <c r="W140" s="59" t="s">
        <v>122</v>
      </c>
    </row>
    <row r="141" spans="1:23" hidden="1" x14ac:dyDescent="0.3">
      <c r="A141" s="59" t="s">
        <v>39</v>
      </c>
      <c r="B141" s="59">
        <v>13</v>
      </c>
      <c r="C141" s="59" t="s">
        <v>27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>
        <f t="shared" si="19"/>
        <v>0</v>
      </c>
      <c r="U141" s="59">
        <f t="shared" si="20"/>
        <v>0</v>
      </c>
      <c r="V141" s="59">
        <f t="shared" si="21"/>
        <v>0</v>
      </c>
      <c r="W141" s="59" t="s">
        <v>122</v>
      </c>
    </row>
    <row r="142" spans="1:23" hidden="1" x14ac:dyDescent="0.3">
      <c r="A142" s="59" t="s">
        <v>39</v>
      </c>
      <c r="B142" s="59">
        <v>13</v>
      </c>
      <c r="C142" s="106" t="s">
        <v>28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>
        <f t="shared" si="19"/>
        <v>0</v>
      </c>
      <c r="U142" s="59">
        <f t="shared" si="20"/>
        <v>0</v>
      </c>
      <c r="V142" s="59">
        <f t="shared" si="21"/>
        <v>0</v>
      </c>
      <c r="W142" s="59" t="s">
        <v>122</v>
      </c>
    </row>
    <row r="143" spans="1:23" hidden="1" x14ac:dyDescent="0.3">
      <c r="A143" s="59" t="s">
        <v>39</v>
      </c>
      <c r="B143" s="59">
        <v>13</v>
      </c>
      <c r="C143" s="106" t="s">
        <v>29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>
        <f t="shared" si="19"/>
        <v>0</v>
      </c>
      <c r="U143" s="59">
        <f t="shared" si="20"/>
        <v>0</v>
      </c>
      <c r="V143" s="59">
        <f t="shared" si="21"/>
        <v>0</v>
      </c>
      <c r="W143" s="59" t="s">
        <v>122</v>
      </c>
    </row>
    <row r="144" spans="1:23" hidden="1" x14ac:dyDescent="0.3">
      <c r="A144" s="59" t="s">
        <v>39</v>
      </c>
      <c r="B144" s="59">
        <v>13</v>
      </c>
      <c r="C144" s="59" t="s">
        <v>70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>
        <f t="shared" si="19"/>
        <v>0</v>
      </c>
      <c r="U144" s="59">
        <f t="shared" si="20"/>
        <v>0</v>
      </c>
      <c r="V144" s="59">
        <f t="shared" si="21"/>
        <v>0</v>
      </c>
      <c r="W144" s="59" t="s">
        <v>122</v>
      </c>
    </row>
    <row r="145" spans="1:23" hidden="1" x14ac:dyDescent="0.3">
      <c r="A145" s="136" t="s">
        <v>39</v>
      </c>
      <c r="B145" s="136">
        <v>14</v>
      </c>
      <c r="C145" s="136" t="s">
        <v>20</v>
      </c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>
        <f t="shared" si="19"/>
        <v>0</v>
      </c>
      <c r="U145" s="136">
        <f t="shared" si="20"/>
        <v>0</v>
      </c>
      <c r="V145" s="136">
        <f t="shared" si="21"/>
        <v>0</v>
      </c>
      <c r="W145" s="136"/>
    </row>
    <row r="146" spans="1:23" hidden="1" x14ac:dyDescent="0.3">
      <c r="A146" s="136" t="s">
        <v>39</v>
      </c>
      <c r="B146" s="136">
        <v>14</v>
      </c>
      <c r="C146" s="136" t="s">
        <v>21</v>
      </c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>
        <f t="shared" si="19"/>
        <v>0</v>
      </c>
      <c r="U146" s="136">
        <f t="shared" si="20"/>
        <v>0</v>
      </c>
      <c r="V146" s="136">
        <f t="shared" si="21"/>
        <v>0</v>
      </c>
      <c r="W146" s="136"/>
    </row>
    <row r="147" spans="1:23" hidden="1" x14ac:dyDescent="0.3">
      <c r="A147" s="136" t="s">
        <v>39</v>
      </c>
      <c r="B147" s="136">
        <v>14</v>
      </c>
      <c r="C147" s="136" t="s">
        <v>22</v>
      </c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>
        <f t="shared" si="19"/>
        <v>0</v>
      </c>
      <c r="U147" s="136">
        <f t="shared" si="20"/>
        <v>0</v>
      </c>
      <c r="V147" s="136">
        <f t="shared" si="21"/>
        <v>0</v>
      </c>
      <c r="W147" s="136"/>
    </row>
    <row r="148" spans="1:23" hidden="1" x14ac:dyDescent="0.3">
      <c r="A148" s="136" t="s">
        <v>39</v>
      </c>
      <c r="B148" s="136">
        <v>14</v>
      </c>
      <c r="C148" s="136" t="s">
        <v>23</v>
      </c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>
        <f t="shared" si="19"/>
        <v>0</v>
      </c>
      <c r="U148" s="136">
        <f t="shared" si="20"/>
        <v>0</v>
      </c>
      <c r="V148" s="136">
        <f t="shared" si="21"/>
        <v>0</v>
      </c>
      <c r="W148" s="136"/>
    </row>
    <row r="149" spans="1:23" x14ac:dyDescent="0.3">
      <c r="A149" s="136" t="s">
        <v>39</v>
      </c>
      <c r="B149" s="136">
        <v>14</v>
      </c>
      <c r="C149" s="136" t="s">
        <v>24</v>
      </c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>
        <f t="shared" si="19"/>
        <v>0</v>
      </c>
      <c r="U149" s="136">
        <f t="shared" si="20"/>
        <v>0</v>
      </c>
      <c r="V149" s="136">
        <f t="shared" si="21"/>
        <v>0</v>
      </c>
      <c r="W149" s="136"/>
    </row>
    <row r="150" spans="1:23" hidden="1" x14ac:dyDescent="0.3">
      <c r="A150" s="136" t="s">
        <v>39</v>
      </c>
      <c r="B150" s="136">
        <v>14</v>
      </c>
      <c r="C150" s="136" t="s">
        <v>25</v>
      </c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>
        <f t="shared" si="19"/>
        <v>0</v>
      </c>
      <c r="U150" s="136">
        <f t="shared" si="20"/>
        <v>0</v>
      </c>
      <c r="V150" s="136">
        <f t="shared" si="21"/>
        <v>0</v>
      </c>
      <c r="W150" s="136"/>
    </row>
    <row r="151" spans="1:23" hidden="1" x14ac:dyDescent="0.3">
      <c r="A151" s="136" t="s">
        <v>39</v>
      </c>
      <c r="B151" s="136">
        <v>14</v>
      </c>
      <c r="C151" s="136" t="s">
        <v>26</v>
      </c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>
        <f t="shared" si="19"/>
        <v>0</v>
      </c>
      <c r="U151" s="136">
        <f t="shared" si="20"/>
        <v>0</v>
      </c>
      <c r="V151" s="136">
        <f t="shared" si="21"/>
        <v>0</v>
      </c>
      <c r="W151" s="136"/>
    </row>
    <row r="152" spans="1:23" hidden="1" x14ac:dyDescent="0.3">
      <c r="A152" s="136" t="s">
        <v>39</v>
      </c>
      <c r="B152" s="136">
        <v>14</v>
      </c>
      <c r="C152" s="136" t="s">
        <v>27</v>
      </c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>
        <f t="shared" si="19"/>
        <v>0</v>
      </c>
      <c r="U152" s="136">
        <f t="shared" si="20"/>
        <v>0</v>
      </c>
      <c r="V152" s="136">
        <f t="shared" si="21"/>
        <v>0</v>
      </c>
      <c r="W152" s="136"/>
    </row>
    <row r="153" spans="1:23" hidden="1" x14ac:dyDescent="0.3">
      <c r="A153" s="136" t="s">
        <v>39</v>
      </c>
      <c r="B153" s="136">
        <v>14</v>
      </c>
      <c r="C153" s="130" t="s">
        <v>28</v>
      </c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>
        <f t="shared" si="19"/>
        <v>0</v>
      </c>
      <c r="U153" s="136">
        <f t="shared" si="20"/>
        <v>0</v>
      </c>
      <c r="V153" s="136">
        <f t="shared" si="21"/>
        <v>0</v>
      </c>
      <c r="W153" s="136"/>
    </row>
    <row r="154" spans="1:23" hidden="1" x14ac:dyDescent="0.3">
      <c r="A154" s="136" t="s">
        <v>39</v>
      </c>
      <c r="B154" s="136">
        <v>14</v>
      </c>
      <c r="C154" s="130" t="s">
        <v>29</v>
      </c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>
        <f t="shared" si="19"/>
        <v>0</v>
      </c>
      <c r="U154" s="136">
        <f t="shared" si="20"/>
        <v>0</v>
      </c>
      <c r="V154" s="136">
        <f t="shared" si="21"/>
        <v>0</v>
      </c>
      <c r="W154" s="136"/>
    </row>
    <row r="155" spans="1:23" hidden="1" x14ac:dyDescent="0.3">
      <c r="A155" s="136" t="s">
        <v>39</v>
      </c>
      <c r="B155" s="136">
        <v>14</v>
      </c>
      <c r="C155" s="136" t="s">
        <v>70</v>
      </c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>
        <f t="shared" si="19"/>
        <v>0</v>
      </c>
      <c r="U155" s="136">
        <f t="shared" si="20"/>
        <v>0</v>
      </c>
      <c r="V155" s="136">
        <f t="shared" si="21"/>
        <v>0</v>
      </c>
      <c r="W155" s="136"/>
    </row>
    <row r="156" spans="1:23" hidden="1" x14ac:dyDescent="0.3">
      <c r="A156" s="198" t="s">
        <v>39</v>
      </c>
      <c r="B156" s="198">
        <v>15</v>
      </c>
      <c r="C156" s="198" t="s">
        <v>20</v>
      </c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>
        <f t="shared" si="19"/>
        <v>0</v>
      </c>
      <c r="U156" s="198">
        <f t="shared" si="20"/>
        <v>0</v>
      </c>
      <c r="V156" s="198">
        <f t="shared" si="21"/>
        <v>0</v>
      </c>
      <c r="W156" s="198"/>
    </row>
    <row r="157" spans="1:23" hidden="1" x14ac:dyDescent="0.3">
      <c r="A157" s="198" t="s">
        <v>39</v>
      </c>
      <c r="B157" s="198">
        <v>15</v>
      </c>
      <c r="C157" s="198" t="s">
        <v>21</v>
      </c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>
        <f t="shared" si="19"/>
        <v>0</v>
      </c>
      <c r="U157" s="198">
        <f t="shared" si="20"/>
        <v>0</v>
      </c>
      <c r="V157" s="198">
        <f t="shared" si="21"/>
        <v>0</v>
      </c>
      <c r="W157" s="198"/>
    </row>
    <row r="158" spans="1:23" hidden="1" x14ac:dyDescent="0.3">
      <c r="A158" s="198" t="s">
        <v>39</v>
      </c>
      <c r="B158" s="198">
        <v>15</v>
      </c>
      <c r="C158" s="198" t="s">
        <v>22</v>
      </c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>
        <f t="shared" si="19"/>
        <v>0</v>
      </c>
      <c r="U158" s="198">
        <f t="shared" si="20"/>
        <v>0</v>
      </c>
      <c r="V158" s="198">
        <f t="shared" si="21"/>
        <v>0</v>
      </c>
      <c r="W158" s="198"/>
    </row>
    <row r="159" spans="1:23" hidden="1" x14ac:dyDescent="0.3">
      <c r="A159" s="198" t="s">
        <v>39</v>
      </c>
      <c r="B159" s="198">
        <v>15</v>
      </c>
      <c r="C159" s="198" t="s">
        <v>23</v>
      </c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>
        <f t="shared" si="19"/>
        <v>0</v>
      </c>
      <c r="U159" s="198">
        <f t="shared" si="20"/>
        <v>0</v>
      </c>
      <c r="V159" s="198">
        <f t="shared" si="21"/>
        <v>0</v>
      </c>
      <c r="W159" s="198"/>
    </row>
    <row r="160" spans="1:23" x14ac:dyDescent="0.3">
      <c r="A160" s="198" t="s">
        <v>39</v>
      </c>
      <c r="B160" s="198">
        <v>15</v>
      </c>
      <c r="C160" s="198" t="s">
        <v>24</v>
      </c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>
        <f t="shared" si="19"/>
        <v>0</v>
      </c>
      <c r="U160" s="198">
        <f t="shared" si="20"/>
        <v>0</v>
      </c>
      <c r="V160" s="198">
        <f t="shared" si="21"/>
        <v>0</v>
      </c>
      <c r="W160" s="198"/>
    </row>
    <row r="161" spans="1:23" hidden="1" x14ac:dyDescent="0.3">
      <c r="A161" s="198" t="s">
        <v>39</v>
      </c>
      <c r="B161" s="198">
        <v>15</v>
      </c>
      <c r="C161" s="198" t="s">
        <v>25</v>
      </c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>
        <f t="shared" si="19"/>
        <v>0</v>
      </c>
      <c r="U161" s="198">
        <f t="shared" si="20"/>
        <v>0</v>
      </c>
      <c r="V161" s="198">
        <f t="shared" si="21"/>
        <v>0</v>
      </c>
      <c r="W161" s="198"/>
    </row>
    <row r="162" spans="1:23" hidden="1" x14ac:dyDescent="0.3">
      <c r="A162" s="198" t="s">
        <v>39</v>
      </c>
      <c r="B162" s="198">
        <v>15</v>
      </c>
      <c r="C162" s="198" t="s">
        <v>26</v>
      </c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>
        <f t="shared" si="19"/>
        <v>0</v>
      </c>
      <c r="U162" s="198">
        <f t="shared" si="20"/>
        <v>0</v>
      </c>
      <c r="V162" s="198">
        <f t="shared" si="21"/>
        <v>0</v>
      </c>
      <c r="W162" s="198"/>
    </row>
    <row r="163" spans="1:23" hidden="1" x14ac:dyDescent="0.3">
      <c r="A163" s="198" t="s">
        <v>39</v>
      </c>
      <c r="B163" s="198">
        <v>15</v>
      </c>
      <c r="C163" s="198" t="s">
        <v>27</v>
      </c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>
        <f t="shared" si="19"/>
        <v>0</v>
      </c>
      <c r="U163" s="198">
        <f t="shared" si="20"/>
        <v>0</v>
      </c>
      <c r="V163" s="198">
        <f t="shared" si="21"/>
        <v>0</v>
      </c>
      <c r="W163" s="198"/>
    </row>
    <row r="164" spans="1:23" hidden="1" x14ac:dyDescent="0.3">
      <c r="A164" s="198" t="s">
        <v>39</v>
      </c>
      <c r="B164" s="198">
        <v>15</v>
      </c>
      <c r="C164" s="107" t="s">
        <v>28</v>
      </c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>
        <f t="shared" si="19"/>
        <v>0</v>
      </c>
      <c r="U164" s="198">
        <f t="shared" si="20"/>
        <v>0</v>
      </c>
      <c r="V164" s="198">
        <f t="shared" si="21"/>
        <v>0</v>
      </c>
      <c r="W164" s="198"/>
    </row>
    <row r="165" spans="1:23" hidden="1" x14ac:dyDescent="0.3">
      <c r="A165" s="198" t="s">
        <v>39</v>
      </c>
      <c r="B165" s="198">
        <v>15</v>
      </c>
      <c r="C165" s="107" t="s">
        <v>29</v>
      </c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>
        <f t="shared" si="19"/>
        <v>0</v>
      </c>
      <c r="U165" s="198">
        <f t="shared" si="20"/>
        <v>0</v>
      </c>
      <c r="V165" s="198">
        <f t="shared" si="21"/>
        <v>0</v>
      </c>
      <c r="W165" s="198"/>
    </row>
    <row r="166" spans="1:23" hidden="1" x14ac:dyDescent="0.3">
      <c r="A166" s="198" t="s">
        <v>39</v>
      </c>
      <c r="B166" s="198">
        <v>15</v>
      </c>
      <c r="C166" s="198" t="s">
        <v>70</v>
      </c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>
        <f t="shared" si="19"/>
        <v>0</v>
      </c>
      <c r="U166" s="198">
        <f t="shared" si="20"/>
        <v>0</v>
      </c>
      <c r="V166" s="198">
        <f t="shared" si="21"/>
        <v>0</v>
      </c>
      <c r="W166" s="198"/>
    </row>
    <row r="167" spans="1:23" hidden="1" x14ac:dyDescent="0.3">
      <c r="A167" s="96" t="s">
        <v>39</v>
      </c>
      <c r="B167" s="96">
        <v>16</v>
      </c>
      <c r="C167" s="96" t="s">
        <v>20</v>
      </c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>
        <f t="shared" si="19"/>
        <v>0</v>
      </c>
      <c r="U167" s="96">
        <f t="shared" si="20"/>
        <v>0</v>
      </c>
      <c r="V167" s="96">
        <f t="shared" si="21"/>
        <v>0</v>
      </c>
      <c r="W167" s="96"/>
    </row>
    <row r="168" spans="1:23" hidden="1" x14ac:dyDescent="0.3">
      <c r="A168" s="96" t="s">
        <v>39</v>
      </c>
      <c r="B168" s="96">
        <v>16</v>
      </c>
      <c r="C168" s="96" t="s">
        <v>21</v>
      </c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>
        <f t="shared" si="19"/>
        <v>0</v>
      </c>
      <c r="U168" s="96">
        <f t="shared" si="20"/>
        <v>0</v>
      </c>
      <c r="V168" s="96">
        <f t="shared" si="21"/>
        <v>0</v>
      </c>
      <c r="W168" s="96"/>
    </row>
    <row r="169" spans="1:23" hidden="1" x14ac:dyDescent="0.3">
      <c r="A169" s="96" t="s">
        <v>39</v>
      </c>
      <c r="B169" s="96">
        <v>16</v>
      </c>
      <c r="C169" s="96" t="s">
        <v>22</v>
      </c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>
        <f t="shared" si="19"/>
        <v>0</v>
      </c>
      <c r="U169" s="96">
        <f t="shared" si="20"/>
        <v>0</v>
      </c>
      <c r="V169" s="96">
        <f t="shared" si="21"/>
        <v>0</v>
      </c>
      <c r="W169" s="96"/>
    </row>
    <row r="170" spans="1:23" hidden="1" x14ac:dyDescent="0.3">
      <c r="A170" s="96" t="s">
        <v>39</v>
      </c>
      <c r="B170" s="96">
        <v>16</v>
      </c>
      <c r="C170" s="96" t="s">
        <v>23</v>
      </c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>
        <f t="shared" si="19"/>
        <v>0</v>
      </c>
      <c r="U170" s="96">
        <f t="shared" si="20"/>
        <v>0</v>
      </c>
      <c r="V170" s="96">
        <f t="shared" si="21"/>
        <v>0</v>
      </c>
      <c r="W170" s="96"/>
    </row>
    <row r="171" spans="1:23" x14ac:dyDescent="0.3">
      <c r="A171" s="96" t="s">
        <v>39</v>
      </c>
      <c r="B171" s="96">
        <v>16</v>
      </c>
      <c r="C171" s="96" t="s">
        <v>24</v>
      </c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>
        <f t="shared" si="19"/>
        <v>0</v>
      </c>
      <c r="U171" s="96">
        <f t="shared" si="20"/>
        <v>0</v>
      </c>
      <c r="V171" s="96">
        <f t="shared" si="21"/>
        <v>0</v>
      </c>
      <c r="W171" s="96"/>
    </row>
    <row r="172" spans="1:23" hidden="1" x14ac:dyDescent="0.3">
      <c r="A172" s="96" t="s">
        <v>39</v>
      </c>
      <c r="B172" s="96">
        <v>16</v>
      </c>
      <c r="C172" s="96" t="s">
        <v>25</v>
      </c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>
        <f t="shared" si="19"/>
        <v>0</v>
      </c>
      <c r="U172" s="96">
        <f t="shared" si="20"/>
        <v>0</v>
      </c>
      <c r="V172" s="96">
        <f t="shared" si="21"/>
        <v>0</v>
      </c>
      <c r="W172" s="96"/>
    </row>
    <row r="173" spans="1:23" hidden="1" x14ac:dyDescent="0.3">
      <c r="A173" s="96" t="s">
        <v>39</v>
      </c>
      <c r="B173" s="96">
        <v>16</v>
      </c>
      <c r="C173" s="96" t="s">
        <v>26</v>
      </c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>
        <f t="shared" si="19"/>
        <v>0</v>
      </c>
      <c r="U173" s="96">
        <f t="shared" si="20"/>
        <v>0</v>
      </c>
      <c r="V173" s="96">
        <f t="shared" si="21"/>
        <v>0</v>
      </c>
      <c r="W173" s="96"/>
    </row>
    <row r="174" spans="1:23" hidden="1" x14ac:dyDescent="0.3">
      <c r="A174" s="96" t="s">
        <v>39</v>
      </c>
      <c r="B174" s="96">
        <v>16</v>
      </c>
      <c r="C174" s="96" t="s">
        <v>27</v>
      </c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>
        <f t="shared" si="19"/>
        <v>0</v>
      </c>
      <c r="U174" s="96">
        <f t="shared" si="20"/>
        <v>0</v>
      </c>
      <c r="V174" s="96">
        <f t="shared" si="21"/>
        <v>0</v>
      </c>
      <c r="W174" s="96"/>
    </row>
    <row r="175" spans="1:23" hidden="1" x14ac:dyDescent="0.3">
      <c r="A175" s="96" t="s">
        <v>39</v>
      </c>
      <c r="B175" s="96">
        <v>16</v>
      </c>
      <c r="C175" s="98" t="s">
        <v>28</v>
      </c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>
        <f t="shared" si="19"/>
        <v>0</v>
      </c>
      <c r="U175" s="96">
        <f t="shared" si="20"/>
        <v>0</v>
      </c>
      <c r="V175" s="96">
        <f t="shared" si="21"/>
        <v>0</v>
      </c>
      <c r="W175" s="96"/>
    </row>
    <row r="176" spans="1:23" hidden="1" x14ac:dyDescent="0.3">
      <c r="A176" s="96" t="s">
        <v>39</v>
      </c>
      <c r="B176" s="96">
        <v>16</v>
      </c>
      <c r="C176" s="98" t="s">
        <v>29</v>
      </c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>
        <f t="shared" si="19"/>
        <v>0</v>
      </c>
      <c r="U176" s="96">
        <f t="shared" si="20"/>
        <v>0</v>
      </c>
      <c r="V176" s="96">
        <f t="shared" si="21"/>
        <v>0</v>
      </c>
      <c r="W176" s="96"/>
    </row>
    <row r="177" spans="1:23" hidden="1" x14ac:dyDescent="0.3">
      <c r="A177" s="96" t="s">
        <v>39</v>
      </c>
      <c r="B177" s="96">
        <v>16</v>
      </c>
      <c r="C177" s="96" t="s">
        <v>70</v>
      </c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>
        <f t="shared" si="19"/>
        <v>0</v>
      </c>
      <c r="U177" s="96">
        <f t="shared" si="20"/>
        <v>0</v>
      </c>
      <c r="V177" s="96">
        <f t="shared" si="21"/>
        <v>0</v>
      </c>
      <c r="W177" s="96"/>
    </row>
    <row r="178" spans="1:23" hidden="1" x14ac:dyDescent="0.3">
      <c r="A178" s="151" t="s">
        <v>39</v>
      </c>
      <c r="B178" s="151">
        <v>17</v>
      </c>
      <c r="C178" s="151" t="s">
        <v>20</v>
      </c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>
        <f t="shared" si="19"/>
        <v>0</v>
      </c>
      <c r="U178" s="151">
        <f t="shared" si="20"/>
        <v>0</v>
      </c>
      <c r="V178" s="151">
        <f t="shared" si="21"/>
        <v>0</v>
      </c>
      <c r="W178" s="151"/>
    </row>
    <row r="179" spans="1:23" hidden="1" x14ac:dyDescent="0.3">
      <c r="A179" s="151" t="s">
        <v>39</v>
      </c>
      <c r="B179" s="151">
        <v>17</v>
      </c>
      <c r="C179" s="151" t="s">
        <v>21</v>
      </c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>
        <f t="shared" si="19"/>
        <v>0</v>
      </c>
      <c r="U179" s="151">
        <f t="shared" si="20"/>
        <v>0</v>
      </c>
      <c r="V179" s="151">
        <f t="shared" si="21"/>
        <v>0</v>
      </c>
      <c r="W179" s="151"/>
    </row>
    <row r="180" spans="1:23" hidden="1" x14ac:dyDescent="0.3">
      <c r="A180" s="151" t="s">
        <v>39</v>
      </c>
      <c r="B180" s="151">
        <v>17</v>
      </c>
      <c r="C180" s="151" t="s">
        <v>22</v>
      </c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>
        <f t="shared" si="19"/>
        <v>0</v>
      </c>
      <c r="U180" s="151">
        <f t="shared" si="20"/>
        <v>0</v>
      </c>
      <c r="V180" s="151">
        <f t="shared" si="21"/>
        <v>0</v>
      </c>
      <c r="W180" s="151"/>
    </row>
    <row r="181" spans="1:23" hidden="1" x14ac:dyDescent="0.3">
      <c r="A181" s="151" t="s">
        <v>39</v>
      </c>
      <c r="B181" s="151">
        <v>17</v>
      </c>
      <c r="C181" s="151" t="s">
        <v>23</v>
      </c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>
        <f t="shared" si="19"/>
        <v>0</v>
      </c>
      <c r="U181" s="151">
        <f t="shared" si="20"/>
        <v>0</v>
      </c>
      <c r="V181" s="151">
        <f t="shared" si="21"/>
        <v>0</v>
      </c>
      <c r="W181" s="151"/>
    </row>
    <row r="182" spans="1:23" x14ac:dyDescent="0.3">
      <c r="A182" s="151" t="s">
        <v>39</v>
      </c>
      <c r="B182" s="151">
        <v>17</v>
      </c>
      <c r="C182" s="151" t="s">
        <v>24</v>
      </c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>
        <f t="shared" si="19"/>
        <v>0</v>
      </c>
      <c r="U182" s="151">
        <f t="shared" si="20"/>
        <v>0</v>
      </c>
      <c r="V182" s="151">
        <f t="shared" si="21"/>
        <v>0</v>
      </c>
      <c r="W182" s="151"/>
    </row>
    <row r="183" spans="1:23" hidden="1" x14ac:dyDescent="0.3">
      <c r="A183" s="151" t="s">
        <v>39</v>
      </c>
      <c r="B183" s="151">
        <v>17</v>
      </c>
      <c r="C183" s="151" t="s">
        <v>25</v>
      </c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>
        <f t="shared" si="19"/>
        <v>0</v>
      </c>
      <c r="U183" s="151">
        <f t="shared" si="20"/>
        <v>0</v>
      </c>
      <c r="V183" s="151">
        <f t="shared" si="21"/>
        <v>0</v>
      </c>
      <c r="W183" s="151"/>
    </row>
    <row r="184" spans="1:23" hidden="1" x14ac:dyDescent="0.3">
      <c r="A184" s="151" t="s">
        <v>39</v>
      </c>
      <c r="B184" s="151">
        <v>17</v>
      </c>
      <c r="C184" s="151" t="s">
        <v>26</v>
      </c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>
        <f t="shared" si="19"/>
        <v>0</v>
      </c>
      <c r="U184" s="151">
        <f t="shared" si="20"/>
        <v>0</v>
      </c>
      <c r="V184" s="151">
        <f t="shared" si="21"/>
        <v>0</v>
      </c>
      <c r="W184" s="151"/>
    </row>
    <row r="185" spans="1:23" hidden="1" x14ac:dyDescent="0.3">
      <c r="A185" s="151" t="s">
        <v>39</v>
      </c>
      <c r="B185" s="151">
        <v>17</v>
      </c>
      <c r="C185" s="151" t="s">
        <v>27</v>
      </c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>
        <f t="shared" si="19"/>
        <v>0</v>
      </c>
      <c r="U185" s="151">
        <f t="shared" si="20"/>
        <v>0</v>
      </c>
      <c r="V185" s="151">
        <f t="shared" si="21"/>
        <v>0</v>
      </c>
      <c r="W185" s="151"/>
    </row>
    <row r="186" spans="1:23" hidden="1" x14ac:dyDescent="0.3">
      <c r="A186" s="151" t="s">
        <v>39</v>
      </c>
      <c r="B186" s="151">
        <v>17</v>
      </c>
      <c r="C186" s="117" t="s">
        <v>28</v>
      </c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>
        <f t="shared" si="19"/>
        <v>0</v>
      </c>
      <c r="U186" s="151">
        <f t="shared" si="20"/>
        <v>0</v>
      </c>
      <c r="V186" s="151">
        <f t="shared" si="21"/>
        <v>0</v>
      </c>
      <c r="W186" s="151"/>
    </row>
    <row r="187" spans="1:23" hidden="1" x14ac:dyDescent="0.3">
      <c r="A187" s="151" t="s">
        <v>39</v>
      </c>
      <c r="B187" s="151">
        <v>17</v>
      </c>
      <c r="C187" s="117" t="s">
        <v>29</v>
      </c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>
        <f t="shared" si="19"/>
        <v>0</v>
      </c>
      <c r="U187" s="151">
        <f t="shared" si="20"/>
        <v>0</v>
      </c>
      <c r="V187" s="151">
        <f t="shared" si="21"/>
        <v>0</v>
      </c>
      <c r="W187" s="151"/>
    </row>
    <row r="188" spans="1:23" hidden="1" x14ac:dyDescent="0.3">
      <c r="A188" s="151" t="s">
        <v>39</v>
      </c>
      <c r="B188" s="151">
        <v>17</v>
      </c>
      <c r="C188" s="151" t="s">
        <v>70</v>
      </c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>
        <f t="shared" ref="T188" si="22">E188+H188+K188+N188+Q188</f>
        <v>0</v>
      </c>
      <c r="U188" s="151">
        <f t="shared" ref="U188" si="23">F188+I188+L188+O188+R188</f>
        <v>0</v>
      </c>
      <c r="V188" s="151">
        <f t="shared" ref="V188" si="24">G188+J188+M188+P188+S188</f>
        <v>0</v>
      </c>
      <c r="W188" s="151"/>
    </row>
  </sheetData>
  <autoFilter ref="A1:W188" xr:uid="{B0F50F41-FA95-43BB-B219-7C3CF5F5C24E}">
    <filterColumn colId="2">
      <filters>
        <filter val="Fatih"/>
      </filters>
    </filterColumn>
  </autoFilter>
  <phoneticPr fontId="3" type="noConversion"/>
  <conditionalFormatting sqref="D1:D1048576">
    <cfRule type="cellIs" dxfId="1" priority="2" operator="equal">
      <formula>"Girdi"</formula>
    </cfRule>
    <cfRule type="cellIs" dxfId="0" priority="1" operator="equal">
      <formula>"Girmedi"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1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4" t="s">
        <v>18</v>
      </c>
      <c r="B1" s="14" t="s">
        <v>17</v>
      </c>
      <c r="C1" s="2" t="s">
        <v>19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13</v>
      </c>
      <c r="J1" s="2" t="s">
        <v>0</v>
      </c>
      <c r="K1" s="2" t="s">
        <v>1</v>
      </c>
      <c r="L1" s="2" t="s">
        <v>2</v>
      </c>
      <c r="M1" s="2" t="s">
        <v>3</v>
      </c>
      <c r="N1" s="67" t="b">
        <v>1</v>
      </c>
      <c r="O1" s="2" t="s">
        <v>9</v>
      </c>
      <c r="P1" s="77" t="s">
        <v>16</v>
      </c>
      <c r="Q1" s="2" t="s">
        <v>36</v>
      </c>
    </row>
    <row r="2" spans="1:17" x14ac:dyDescent="0.3">
      <c r="A2" s="36" t="s">
        <v>15</v>
      </c>
      <c r="B2" s="37">
        <v>1</v>
      </c>
      <c r="C2" s="61" t="s">
        <v>20</v>
      </c>
      <c r="D2" s="38">
        <v>19.25</v>
      </c>
      <c r="E2" s="38">
        <v>2.75</v>
      </c>
      <c r="F2" s="38">
        <v>1.25</v>
      </c>
      <c r="G2" s="38">
        <v>2</v>
      </c>
      <c r="H2" s="39">
        <v>5</v>
      </c>
      <c r="I2" s="38">
        <v>5.5</v>
      </c>
      <c r="J2" s="39">
        <v>0</v>
      </c>
      <c r="K2" s="38">
        <v>3.25</v>
      </c>
      <c r="L2" s="38">
        <v>1.25</v>
      </c>
      <c r="M2" s="38">
        <v>0.25</v>
      </c>
      <c r="N2" s="68">
        <v>48</v>
      </c>
      <c r="O2" s="73">
        <v>29</v>
      </c>
      <c r="P2" s="78">
        <v>40.75</v>
      </c>
      <c r="Q2" s="64" t="s">
        <v>32</v>
      </c>
    </row>
    <row r="3" spans="1:17" x14ac:dyDescent="0.3">
      <c r="A3" s="40" t="s">
        <v>15</v>
      </c>
      <c r="B3" s="41">
        <v>1</v>
      </c>
      <c r="C3" s="10" t="s">
        <v>21</v>
      </c>
      <c r="D3" s="11">
        <v>20.75</v>
      </c>
      <c r="E3" s="11">
        <v>1.5</v>
      </c>
      <c r="F3" s="11">
        <v>1.25</v>
      </c>
      <c r="G3" s="11">
        <v>2.5</v>
      </c>
      <c r="H3" s="5">
        <v>3.75</v>
      </c>
      <c r="I3" s="11">
        <v>3</v>
      </c>
      <c r="J3" s="5">
        <v>0</v>
      </c>
      <c r="K3" s="11">
        <v>-0.25</v>
      </c>
      <c r="L3" s="11">
        <v>1.5</v>
      </c>
      <c r="M3" s="11">
        <v>1.25</v>
      </c>
      <c r="N3" s="28">
        <v>44</v>
      </c>
      <c r="O3" s="54">
        <v>35</v>
      </c>
      <c r="P3" s="79">
        <v>35.25</v>
      </c>
      <c r="Q3" s="65" t="s">
        <v>32</v>
      </c>
    </row>
    <row r="4" spans="1:17" x14ac:dyDescent="0.3">
      <c r="A4" s="40" t="s">
        <v>15</v>
      </c>
      <c r="B4" s="41">
        <v>1</v>
      </c>
      <c r="C4" s="5" t="s">
        <v>28</v>
      </c>
      <c r="D4" s="11">
        <v>18.25</v>
      </c>
      <c r="E4" s="11">
        <v>1.75</v>
      </c>
      <c r="F4" s="11">
        <v>1</v>
      </c>
      <c r="G4" s="11">
        <v>1.75</v>
      </c>
      <c r="H4" s="5">
        <v>2.5</v>
      </c>
      <c r="I4" s="11">
        <v>8</v>
      </c>
      <c r="J4" s="5">
        <v>0</v>
      </c>
      <c r="K4" s="11">
        <v>0</v>
      </c>
      <c r="L4" s="11">
        <v>-0.25</v>
      </c>
      <c r="M4" s="11">
        <v>0.5</v>
      </c>
      <c r="N4" s="28">
        <v>38</v>
      </c>
      <c r="O4" s="54">
        <v>18</v>
      </c>
      <c r="P4" s="79">
        <v>33.5</v>
      </c>
      <c r="Q4" s="65" t="s">
        <v>32</v>
      </c>
    </row>
    <row r="5" spans="1:17" x14ac:dyDescent="0.3">
      <c r="A5" s="40" t="s">
        <v>15</v>
      </c>
      <c r="B5" s="41">
        <v>1</v>
      </c>
      <c r="C5" s="10" t="s">
        <v>27</v>
      </c>
      <c r="D5" s="11">
        <v>11.75</v>
      </c>
      <c r="E5" s="11">
        <v>2.5</v>
      </c>
      <c r="F5" s="11">
        <v>1.25</v>
      </c>
      <c r="G5" s="11">
        <v>-0.75</v>
      </c>
      <c r="H5" s="5">
        <v>0</v>
      </c>
      <c r="I5" s="11">
        <v>1.75</v>
      </c>
      <c r="J5" s="5">
        <v>0</v>
      </c>
      <c r="K5" s="11">
        <v>2.25</v>
      </c>
      <c r="L5" s="11">
        <v>1.5</v>
      </c>
      <c r="M5" s="11">
        <v>0.75</v>
      </c>
      <c r="N5" s="28">
        <v>28</v>
      </c>
      <c r="O5" s="54">
        <v>28</v>
      </c>
      <c r="P5" s="79">
        <v>21</v>
      </c>
      <c r="Q5" s="65" t="s">
        <v>32</v>
      </c>
    </row>
    <row r="6" spans="1:17" x14ac:dyDescent="0.3">
      <c r="A6" s="40" t="s">
        <v>15</v>
      </c>
      <c r="B6" s="41">
        <v>1</v>
      </c>
      <c r="C6" s="10" t="s">
        <v>25</v>
      </c>
      <c r="D6" s="11">
        <v>12.75</v>
      </c>
      <c r="E6" s="11">
        <v>0</v>
      </c>
      <c r="F6" s="11">
        <v>1</v>
      </c>
      <c r="G6" s="11">
        <v>1</v>
      </c>
      <c r="H6" s="5">
        <v>0.75</v>
      </c>
      <c r="I6" s="11">
        <v>3.5</v>
      </c>
      <c r="J6" s="5">
        <v>0</v>
      </c>
      <c r="K6" s="11">
        <v>0</v>
      </c>
      <c r="L6" s="11">
        <v>-0.25</v>
      </c>
      <c r="M6" s="11">
        <v>0</v>
      </c>
      <c r="N6" s="28">
        <v>23</v>
      </c>
      <c r="O6" s="54">
        <v>17</v>
      </c>
      <c r="P6" s="79">
        <v>18.75</v>
      </c>
      <c r="Q6" s="65" t="s">
        <v>32</v>
      </c>
    </row>
    <row r="7" spans="1:17" ht="15" thickBot="1" x14ac:dyDescent="0.35">
      <c r="A7" s="42" t="s">
        <v>15</v>
      </c>
      <c r="B7" s="43">
        <v>1</v>
      </c>
      <c r="C7" s="62" t="s">
        <v>26</v>
      </c>
      <c r="D7" s="44">
        <v>7</v>
      </c>
      <c r="E7" s="44">
        <v>0</v>
      </c>
      <c r="F7" s="44">
        <v>0</v>
      </c>
      <c r="G7" s="44">
        <v>0</v>
      </c>
      <c r="H7" s="44">
        <v>1.25</v>
      </c>
      <c r="I7" s="44">
        <v>5.25</v>
      </c>
      <c r="J7" s="44">
        <v>0</v>
      </c>
      <c r="K7" s="44">
        <v>0</v>
      </c>
      <c r="L7" s="44">
        <v>-0.5</v>
      </c>
      <c r="M7" s="44">
        <v>0</v>
      </c>
      <c r="N7" s="69">
        <v>25</v>
      </c>
      <c r="O7" s="74">
        <v>53</v>
      </c>
      <c r="P7" s="80">
        <v>11.75</v>
      </c>
      <c r="Q7" s="66" t="s">
        <v>32</v>
      </c>
    </row>
    <row r="8" spans="1:17" x14ac:dyDescent="0.3">
      <c r="A8" s="45" t="s">
        <v>15</v>
      </c>
      <c r="B8" s="46">
        <v>2</v>
      </c>
      <c r="C8" s="63" t="s">
        <v>20</v>
      </c>
      <c r="D8" s="47">
        <v>29.25</v>
      </c>
      <c r="E8" s="47">
        <v>0.5</v>
      </c>
      <c r="F8" s="47">
        <v>2.5</v>
      </c>
      <c r="G8" s="47">
        <v>3</v>
      </c>
      <c r="H8" s="47">
        <v>4</v>
      </c>
      <c r="I8" s="47">
        <v>3</v>
      </c>
      <c r="J8" s="47">
        <v>0</v>
      </c>
      <c r="K8" s="47">
        <v>3.25</v>
      </c>
      <c r="L8" s="47">
        <v>1.25</v>
      </c>
      <c r="M8" s="47">
        <v>1</v>
      </c>
      <c r="N8" s="68">
        <v>55</v>
      </c>
      <c r="O8" s="73">
        <v>29</v>
      </c>
      <c r="P8" s="81">
        <v>47.25</v>
      </c>
      <c r="Q8" s="48" t="s">
        <v>10</v>
      </c>
    </row>
    <row r="9" spans="1:17" x14ac:dyDescent="0.3">
      <c r="A9" s="49" t="s">
        <v>15</v>
      </c>
      <c r="B9" s="19">
        <v>2</v>
      </c>
      <c r="C9" s="23" t="s">
        <v>21</v>
      </c>
      <c r="D9" s="20">
        <v>28.75</v>
      </c>
      <c r="E9" s="20">
        <v>1.5</v>
      </c>
      <c r="F9" s="20">
        <v>2.75</v>
      </c>
      <c r="G9" s="20">
        <v>2.5</v>
      </c>
      <c r="H9" s="20">
        <v>2.75</v>
      </c>
      <c r="I9" s="20">
        <v>3.25</v>
      </c>
      <c r="J9" s="20">
        <v>3</v>
      </c>
      <c r="K9" s="20">
        <v>-0.5</v>
      </c>
      <c r="L9" s="20">
        <v>0.5</v>
      </c>
      <c r="M9" s="20">
        <v>-1.25</v>
      </c>
      <c r="N9" s="28">
        <v>51</v>
      </c>
      <c r="O9" s="54">
        <v>31</v>
      </c>
      <c r="P9" s="82">
        <v>43.25</v>
      </c>
      <c r="Q9" s="50" t="s">
        <v>10</v>
      </c>
    </row>
    <row r="10" spans="1:17" x14ac:dyDescent="0.3">
      <c r="A10" s="49" t="s">
        <v>15</v>
      </c>
      <c r="B10" s="23">
        <v>2</v>
      </c>
      <c r="C10" s="23" t="s">
        <v>22</v>
      </c>
      <c r="D10" s="23">
        <v>22.75</v>
      </c>
      <c r="E10" s="23">
        <v>3</v>
      </c>
      <c r="F10" s="23">
        <v>3</v>
      </c>
      <c r="G10" s="23">
        <v>2.5</v>
      </c>
      <c r="H10" s="23">
        <v>2.75</v>
      </c>
      <c r="I10" s="23">
        <v>-2.25</v>
      </c>
      <c r="J10" s="23">
        <v>0</v>
      </c>
      <c r="K10" s="23">
        <v>0</v>
      </c>
      <c r="L10" s="23">
        <v>0</v>
      </c>
      <c r="M10" s="23">
        <v>0.25</v>
      </c>
      <c r="N10" s="28">
        <v>41</v>
      </c>
      <c r="O10" s="54">
        <v>29</v>
      </c>
      <c r="P10" s="82">
        <v>33.75</v>
      </c>
      <c r="Q10" s="50" t="s">
        <v>10</v>
      </c>
    </row>
    <row r="11" spans="1:17" x14ac:dyDescent="0.3">
      <c r="A11" s="49" t="s">
        <v>15</v>
      </c>
      <c r="B11" s="23">
        <v>2</v>
      </c>
      <c r="C11" s="23" t="s">
        <v>23</v>
      </c>
      <c r="D11" s="23">
        <v>19.5</v>
      </c>
      <c r="E11" s="23">
        <v>1.25</v>
      </c>
      <c r="F11" s="23">
        <v>2.5</v>
      </c>
      <c r="G11" s="23">
        <v>0</v>
      </c>
      <c r="H11" s="23">
        <v>1.5</v>
      </c>
      <c r="I11" s="23">
        <v>-0.5</v>
      </c>
      <c r="J11" s="23">
        <v>0</v>
      </c>
      <c r="K11" s="23">
        <v>-0.5</v>
      </c>
      <c r="L11" s="23">
        <v>-0.5</v>
      </c>
      <c r="M11" s="23">
        <v>-0.75</v>
      </c>
      <c r="N11" s="70">
        <v>32</v>
      </c>
      <c r="O11" s="55">
        <v>28</v>
      </c>
      <c r="P11" s="83">
        <v>19.25</v>
      </c>
      <c r="Q11" s="50" t="s">
        <v>10</v>
      </c>
    </row>
    <row r="12" spans="1:17" x14ac:dyDescent="0.3">
      <c r="A12" s="49" t="s">
        <v>15</v>
      </c>
      <c r="B12" s="19">
        <v>2</v>
      </c>
      <c r="C12" s="23" t="s">
        <v>24</v>
      </c>
      <c r="D12" s="23">
        <v>10.25</v>
      </c>
      <c r="E12" s="23">
        <v>-0.25</v>
      </c>
      <c r="F12" s="23">
        <v>-0.5</v>
      </c>
      <c r="G12" s="23">
        <v>0</v>
      </c>
      <c r="H12" s="23">
        <v>1.5</v>
      </c>
      <c r="I12" s="23">
        <v>4.25</v>
      </c>
      <c r="J12" s="23">
        <v>1</v>
      </c>
      <c r="K12" s="23">
        <v>1.5</v>
      </c>
      <c r="L12" s="23">
        <v>1</v>
      </c>
      <c r="M12" s="23">
        <v>0.5</v>
      </c>
      <c r="N12" s="70">
        <v>24</v>
      </c>
      <c r="O12" s="55">
        <v>19</v>
      </c>
      <c r="P12" s="83">
        <v>19.25</v>
      </c>
      <c r="Q12" s="50" t="s">
        <v>10</v>
      </c>
    </row>
    <row r="13" spans="1:17" x14ac:dyDescent="0.3">
      <c r="A13" s="49" t="s">
        <v>15</v>
      </c>
      <c r="B13" s="19">
        <v>2</v>
      </c>
      <c r="C13" s="23" t="s">
        <v>25</v>
      </c>
      <c r="D13" s="23">
        <v>8</v>
      </c>
      <c r="E13" s="23">
        <v>0</v>
      </c>
      <c r="F13" s="23">
        <v>1.75</v>
      </c>
      <c r="G13" s="23">
        <v>-0.25</v>
      </c>
      <c r="H13" s="23">
        <v>1.75</v>
      </c>
      <c r="I13" s="23">
        <v>4.5</v>
      </c>
      <c r="J13" s="23">
        <v>0</v>
      </c>
      <c r="K13" s="23">
        <v>-0.75</v>
      </c>
      <c r="L13" s="23">
        <v>0.5</v>
      </c>
      <c r="M13" s="23">
        <v>1</v>
      </c>
      <c r="N13" s="70">
        <v>23</v>
      </c>
      <c r="O13" s="55">
        <v>13</v>
      </c>
      <c r="P13" s="83">
        <v>17.25</v>
      </c>
      <c r="Q13" s="50" t="s">
        <v>10</v>
      </c>
    </row>
    <row r="14" spans="1:17" x14ac:dyDescent="0.3">
      <c r="A14" s="49" t="s">
        <v>15</v>
      </c>
      <c r="B14" s="23">
        <v>2</v>
      </c>
      <c r="C14" s="23" t="s">
        <v>26</v>
      </c>
      <c r="D14" s="23">
        <v>8.75</v>
      </c>
      <c r="E14" s="23">
        <v>0.75</v>
      </c>
      <c r="F14" s="23">
        <v>-0.5</v>
      </c>
      <c r="G14" s="23">
        <v>0</v>
      </c>
      <c r="H14" s="23">
        <v>1.25</v>
      </c>
      <c r="I14" s="23">
        <v>1.75</v>
      </c>
      <c r="J14" s="23">
        <v>-0.75</v>
      </c>
      <c r="K14" s="23">
        <v>0.75</v>
      </c>
      <c r="L14" s="23">
        <v>-0.5</v>
      </c>
      <c r="M14" s="23">
        <v>0.75</v>
      </c>
      <c r="N14" s="70">
        <v>28</v>
      </c>
      <c r="O14" s="55">
        <v>59</v>
      </c>
      <c r="P14" s="83">
        <v>13.25</v>
      </c>
      <c r="Q14" s="50" t="s">
        <v>10</v>
      </c>
    </row>
    <row r="15" spans="1:17" ht="15" thickBot="1" x14ac:dyDescent="0.35">
      <c r="A15" s="51" t="s">
        <v>15</v>
      </c>
      <c r="B15" s="52">
        <v>2</v>
      </c>
      <c r="C15" s="52" t="s">
        <v>27</v>
      </c>
      <c r="D15" s="52">
        <v>9.5</v>
      </c>
      <c r="E15" s="52">
        <v>0</v>
      </c>
      <c r="F15" s="52">
        <v>1.5</v>
      </c>
      <c r="G15" s="52">
        <v>0.25</v>
      </c>
      <c r="H15" s="52">
        <v>-0.25</v>
      </c>
      <c r="I15" s="52">
        <v>-0.75</v>
      </c>
      <c r="J15" s="52">
        <v>0</v>
      </c>
      <c r="K15" s="52">
        <v>0.75</v>
      </c>
      <c r="L15" s="52">
        <v>0.75</v>
      </c>
      <c r="M15" s="52">
        <v>-0.25</v>
      </c>
      <c r="N15" s="71">
        <v>21</v>
      </c>
      <c r="O15" s="75">
        <v>38</v>
      </c>
      <c r="P15" s="84">
        <v>11.5</v>
      </c>
      <c r="Q15" s="53" t="s">
        <v>10</v>
      </c>
    </row>
    <row r="16" spans="1:17" x14ac:dyDescent="0.3">
      <c r="A16" s="56" t="s">
        <v>15</v>
      </c>
      <c r="B16" s="57">
        <v>3</v>
      </c>
      <c r="C16" s="57" t="s">
        <v>20</v>
      </c>
      <c r="D16" s="57">
        <v>26</v>
      </c>
      <c r="E16" s="57">
        <v>2</v>
      </c>
      <c r="F16" s="57">
        <v>2.5</v>
      </c>
      <c r="G16" s="57">
        <v>0</v>
      </c>
      <c r="H16" s="57">
        <v>0</v>
      </c>
      <c r="I16" s="57">
        <v>6</v>
      </c>
      <c r="J16" s="57">
        <v>0</v>
      </c>
      <c r="K16" s="57">
        <v>1</v>
      </c>
      <c r="L16" s="57">
        <v>1</v>
      </c>
      <c r="M16" s="57">
        <v>2</v>
      </c>
      <c r="N16" s="72">
        <v>52</v>
      </c>
      <c r="O16" s="76">
        <v>38</v>
      </c>
      <c r="P16" s="85">
        <v>42.5</v>
      </c>
      <c r="Q16" s="57" t="s">
        <v>37</v>
      </c>
    </row>
    <row r="17" spans="1:17" x14ac:dyDescent="0.3">
      <c r="A17" s="58" t="s">
        <v>15</v>
      </c>
      <c r="B17" s="59">
        <v>3</v>
      </c>
      <c r="C17" s="59" t="s">
        <v>28</v>
      </c>
      <c r="D17" s="59">
        <v>23.5</v>
      </c>
      <c r="E17" s="59">
        <v>4</v>
      </c>
      <c r="F17" s="59">
        <v>4</v>
      </c>
      <c r="G17" s="59">
        <v>1.5</v>
      </c>
      <c r="H17" s="59">
        <v>2</v>
      </c>
      <c r="I17" s="59">
        <v>2.25</v>
      </c>
      <c r="J17" s="59">
        <v>0</v>
      </c>
      <c r="K17" s="59">
        <v>1</v>
      </c>
      <c r="L17" s="59">
        <v>0</v>
      </c>
      <c r="M17" s="59">
        <v>0</v>
      </c>
      <c r="N17" s="70">
        <v>42</v>
      </c>
      <c r="O17" s="55">
        <v>14</v>
      </c>
      <c r="P17" s="83">
        <v>38.5</v>
      </c>
      <c r="Q17" s="57" t="s">
        <v>37</v>
      </c>
    </row>
    <row r="18" spans="1:17" x14ac:dyDescent="0.3">
      <c r="A18" s="58" t="s">
        <v>15</v>
      </c>
      <c r="B18" s="57">
        <v>3</v>
      </c>
      <c r="C18" s="59" t="s">
        <v>21</v>
      </c>
      <c r="D18" s="59">
        <v>20</v>
      </c>
      <c r="E18" s="59">
        <v>1.25</v>
      </c>
      <c r="F18" s="59">
        <v>1</v>
      </c>
      <c r="G18" s="59">
        <v>0</v>
      </c>
      <c r="H18" s="59">
        <v>1</v>
      </c>
      <c r="I18" s="59">
        <v>2</v>
      </c>
      <c r="J18" s="59">
        <v>0</v>
      </c>
      <c r="K18" s="59">
        <v>1</v>
      </c>
      <c r="L18" s="59">
        <v>1</v>
      </c>
      <c r="M18" s="59">
        <v>1.25</v>
      </c>
      <c r="N18" s="70">
        <v>46</v>
      </c>
      <c r="O18" s="55">
        <v>46</v>
      </c>
      <c r="P18" s="83">
        <v>34.5</v>
      </c>
      <c r="Q18" s="57" t="s">
        <v>37</v>
      </c>
    </row>
    <row r="19" spans="1:17" x14ac:dyDescent="0.3">
      <c r="A19" s="58" t="s">
        <v>15</v>
      </c>
      <c r="B19" s="59">
        <v>3</v>
      </c>
      <c r="C19" s="59" t="s">
        <v>22</v>
      </c>
      <c r="D19" s="59">
        <v>17</v>
      </c>
      <c r="E19" s="59">
        <v>2</v>
      </c>
      <c r="F19" s="59">
        <v>2</v>
      </c>
      <c r="G19" s="59">
        <v>2</v>
      </c>
      <c r="H19" s="59">
        <v>2.5</v>
      </c>
      <c r="I19" s="59">
        <v>2.75</v>
      </c>
      <c r="J19" s="59">
        <v>0</v>
      </c>
      <c r="K19" s="59">
        <v>1</v>
      </c>
      <c r="L19" s="59">
        <v>1</v>
      </c>
      <c r="M19" s="59">
        <v>1.5</v>
      </c>
      <c r="N19" s="70">
        <v>40</v>
      </c>
      <c r="O19" s="55">
        <v>33</v>
      </c>
      <c r="P19" s="83">
        <v>31.75</v>
      </c>
      <c r="Q19" s="57" t="s">
        <v>37</v>
      </c>
    </row>
    <row r="20" spans="1:17" x14ac:dyDescent="0.3">
      <c r="A20" s="58" t="s">
        <v>15</v>
      </c>
      <c r="B20" s="57">
        <v>3</v>
      </c>
      <c r="C20" s="59" t="s">
        <v>27</v>
      </c>
      <c r="D20" s="59">
        <v>10.25</v>
      </c>
      <c r="E20" s="59">
        <v>3</v>
      </c>
      <c r="F20" s="59">
        <v>2</v>
      </c>
      <c r="G20" s="59">
        <v>2</v>
      </c>
      <c r="H20" s="59">
        <v>0</v>
      </c>
      <c r="I20" s="59">
        <v>0.75</v>
      </c>
      <c r="J20" s="59">
        <v>0</v>
      </c>
      <c r="K20" s="59">
        <v>1</v>
      </c>
      <c r="L20" s="59">
        <v>1</v>
      </c>
      <c r="M20" s="59">
        <v>1.25</v>
      </c>
      <c r="N20" s="70">
        <v>27</v>
      </c>
      <c r="O20" s="55">
        <v>23</v>
      </c>
      <c r="P20" s="83">
        <v>21.25</v>
      </c>
      <c r="Q20" s="59" t="s">
        <v>37</v>
      </c>
    </row>
    <row r="21" spans="1:17" x14ac:dyDescent="0.3">
      <c r="A21" s="58" t="s">
        <v>15</v>
      </c>
      <c r="B21" s="59">
        <v>3</v>
      </c>
      <c r="C21" s="59" t="s">
        <v>26</v>
      </c>
      <c r="D21" s="59">
        <v>14.25</v>
      </c>
      <c r="E21" s="59">
        <v>2</v>
      </c>
      <c r="F21" s="59">
        <v>1</v>
      </c>
      <c r="G21" s="59">
        <v>0.75</v>
      </c>
      <c r="H21" s="59">
        <v>0</v>
      </c>
      <c r="I21" s="59">
        <v>2.75</v>
      </c>
      <c r="J21" s="59">
        <v>0</v>
      </c>
      <c r="K21" s="59">
        <v>0</v>
      </c>
      <c r="L21" s="59">
        <v>0</v>
      </c>
      <c r="M21" s="59">
        <v>0.25</v>
      </c>
      <c r="N21" s="70">
        <v>33</v>
      </c>
      <c r="O21" s="55">
        <v>48</v>
      </c>
      <c r="P21" s="83">
        <v>21</v>
      </c>
      <c r="Q21" s="59" t="s">
        <v>37</v>
      </c>
    </row>
    <row r="22" spans="1:17" x14ac:dyDescent="0.3">
      <c r="A22" s="58" t="s">
        <v>15</v>
      </c>
      <c r="B22" s="57">
        <v>3</v>
      </c>
      <c r="C22" s="59" t="s">
        <v>23</v>
      </c>
      <c r="D22" s="59">
        <v>14.25</v>
      </c>
      <c r="E22" s="59">
        <v>2</v>
      </c>
      <c r="F22" s="59">
        <v>2</v>
      </c>
      <c r="G22" s="59">
        <v>0</v>
      </c>
      <c r="H22" s="59">
        <v>0</v>
      </c>
      <c r="I22" s="59">
        <v>0.25</v>
      </c>
      <c r="J22" s="59">
        <v>0</v>
      </c>
      <c r="K22" s="59">
        <v>1</v>
      </c>
      <c r="L22" s="59">
        <v>0.25</v>
      </c>
      <c r="M22" s="59">
        <v>0</v>
      </c>
      <c r="N22" s="70">
        <v>28</v>
      </c>
      <c r="O22" s="55">
        <v>33</v>
      </c>
      <c r="P22" s="83">
        <v>19.25</v>
      </c>
      <c r="Q22" s="59" t="s">
        <v>37</v>
      </c>
    </row>
    <row r="23" spans="1:17" ht="15" thickBot="1" x14ac:dyDescent="0.35">
      <c r="A23" s="60" t="s">
        <v>15</v>
      </c>
      <c r="B23" s="59">
        <v>3</v>
      </c>
      <c r="C23" s="59" t="s">
        <v>24</v>
      </c>
      <c r="D23" s="59">
        <v>7.5</v>
      </c>
      <c r="E23" s="59">
        <v>2</v>
      </c>
      <c r="F23" s="59">
        <v>2</v>
      </c>
      <c r="G23" s="59">
        <v>0</v>
      </c>
      <c r="H23" s="59">
        <v>0</v>
      </c>
      <c r="I23" s="59">
        <v>4</v>
      </c>
      <c r="J23" s="59">
        <v>0</v>
      </c>
      <c r="K23" s="59">
        <v>-0.5</v>
      </c>
      <c r="L23" s="59">
        <v>0</v>
      </c>
      <c r="M23" s="59">
        <v>0</v>
      </c>
      <c r="N23" s="70">
        <v>22</v>
      </c>
      <c r="O23" s="55">
        <v>28</v>
      </c>
      <c r="P23" s="83">
        <v>15</v>
      </c>
      <c r="Q23" s="59" t="s">
        <v>37</v>
      </c>
    </row>
    <row r="24" spans="1:17" ht="15" thickBot="1" x14ac:dyDescent="0.35">
      <c r="A24" s="60" t="s">
        <v>15</v>
      </c>
      <c r="B24" s="59">
        <v>3</v>
      </c>
      <c r="C24" s="59" t="s">
        <v>25</v>
      </c>
      <c r="D24" s="59">
        <v>6.25</v>
      </c>
      <c r="E24" s="59">
        <v>2</v>
      </c>
      <c r="F24" s="59">
        <v>1.25</v>
      </c>
      <c r="G24" s="59">
        <v>0</v>
      </c>
      <c r="H24" s="59">
        <v>0</v>
      </c>
      <c r="I24" s="59">
        <v>5.25</v>
      </c>
      <c r="J24" s="59">
        <v>0</v>
      </c>
      <c r="K24" s="59">
        <v>1</v>
      </c>
      <c r="L24" s="59">
        <v>0</v>
      </c>
      <c r="M24" s="59">
        <v>0</v>
      </c>
      <c r="N24" s="70">
        <v>24</v>
      </c>
      <c r="O24" s="55">
        <v>31</v>
      </c>
      <c r="P24" s="83">
        <v>16.25</v>
      </c>
      <c r="Q24" s="59" t="s">
        <v>37</v>
      </c>
    </row>
    <row r="25" spans="1:17" x14ac:dyDescent="0.3">
      <c r="A25" s="86" t="s">
        <v>15</v>
      </c>
      <c r="B25" s="89">
        <v>4</v>
      </c>
      <c r="C25" s="87" t="s">
        <v>20</v>
      </c>
      <c r="D25" s="89">
        <v>19</v>
      </c>
      <c r="E25" s="89">
        <v>2.75</v>
      </c>
      <c r="F25" s="89">
        <v>1.25</v>
      </c>
      <c r="G25" s="89">
        <v>0.25</v>
      </c>
      <c r="H25" s="89">
        <v>5</v>
      </c>
      <c r="I25" s="89">
        <v>7.5</v>
      </c>
      <c r="J25" s="89">
        <v>0.75</v>
      </c>
      <c r="K25" s="89">
        <v>3.25</v>
      </c>
      <c r="L25" s="89">
        <v>2.25</v>
      </c>
      <c r="M25" s="89">
        <v>2.5</v>
      </c>
      <c r="N25" s="70">
        <v>52</v>
      </c>
      <c r="O25" s="55">
        <v>36</v>
      </c>
      <c r="P25" s="83">
        <v>43</v>
      </c>
      <c r="Q25" s="89" t="s">
        <v>38</v>
      </c>
    </row>
    <row r="26" spans="1:17" x14ac:dyDescent="0.3">
      <c r="A26" s="88" t="s">
        <v>15</v>
      </c>
      <c r="B26" s="89">
        <v>4</v>
      </c>
      <c r="C26" s="89" t="s">
        <v>28</v>
      </c>
      <c r="D26" s="89">
        <v>23</v>
      </c>
      <c r="E26" s="89">
        <v>3</v>
      </c>
      <c r="F26" s="89">
        <v>1.75</v>
      </c>
      <c r="G26" s="89">
        <v>3</v>
      </c>
      <c r="H26" s="89">
        <v>4</v>
      </c>
      <c r="I26" s="89">
        <v>6.5</v>
      </c>
      <c r="J26" s="89">
        <v>1</v>
      </c>
      <c r="K26" s="89">
        <v>2.75</v>
      </c>
      <c r="L26" s="89">
        <v>1</v>
      </c>
      <c r="M26" s="89">
        <v>-0.75</v>
      </c>
      <c r="N26" s="70">
        <v>49</v>
      </c>
      <c r="O26" s="55">
        <v>15</v>
      </c>
      <c r="P26" s="83">
        <v>45.25</v>
      </c>
      <c r="Q26" s="89" t="s">
        <v>38</v>
      </c>
    </row>
    <row r="27" spans="1:17" x14ac:dyDescent="0.3">
      <c r="A27" s="88" t="s">
        <v>15</v>
      </c>
      <c r="B27" s="89">
        <v>4</v>
      </c>
      <c r="C27" s="89" t="s">
        <v>21</v>
      </c>
      <c r="D27" s="89">
        <v>21.5</v>
      </c>
      <c r="E27" s="89">
        <v>2.5</v>
      </c>
      <c r="F27" s="89">
        <v>3.75</v>
      </c>
      <c r="G27" s="89">
        <v>2.5</v>
      </c>
      <c r="H27" s="89">
        <v>1.25</v>
      </c>
      <c r="I27" s="89">
        <v>2.25</v>
      </c>
      <c r="J27" s="89">
        <v>1.5</v>
      </c>
      <c r="K27" s="89">
        <v>2.5</v>
      </c>
      <c r="L27" s="89">
        <v>2.25</v>
      </c>
      <c r="M27" s="89">
        <v>1.25</v>
      </c>
      <c r="N27" s="70">
        <v>50</v>
      </c>
      <c r="O27" s="55">
        <v>35</v>
      </c>
      <c r="P27" s="83">
        <v>41.25</v>
      </c>
      <c r="Q27" s="89" t="s">
        <v>38</v>
      </c>
    </row>
    <row r="28" spans="1:17" x14ac:dyDescent="0.3">
      <c r="A28" s="88" t="s">
        <v>15</v>
      </c>
      <c r="B28" s="89">
        <v>4</v>
      </c>
      <c r="C28" s="89" t="s">
        <v>22</v>
      </c>
      <c r="D28" s="89">
        <v>21</v>
      </c>
      <c r="E28" s="89">
        <v>1.25</v>
      </c>
      <c r="F28" s="89">
        <v>2.75</v>
      </c>
      <c r="G28" s="89">
        <v>-0.25</v>
      </c>
      <c r="H28" s="89">
        <v>0.75</v>
      </c>
      <c r="I28" s="89">
        <v>2.5</v>
      </c>
      <c r="J28" s="89">
        <v>-0.25</v>
      </c>
      <c r="K28" s="89">
        <v>0</v>
      </c>
      <c r="L28" s="89">
        <v>1.5</v>
      </c>
      <c r="M28" s="89">
        <v>1.25</v>
      </c>
      <c r="N28" s="70">
        <v>37</v>
      </c>
      <c r="O28" s="55">
        <v>26</v>
      </c>
      <c r="P28" s="83">
        <v>30.5</v>
      </c>
      <c r="Q28" s="89" t="s">
        <v>38</v>
      </c>
    </row>
    <row r="29" spans="1:17" x14ac:dyDescent="0.3">
      <c r="A29" s="88" t="s">
        <v>15</v>
      </c>
      <c r="B29" s="89">
        <v>4</v>
      </c>
      <c r="C29" s="89" t="s">
        <v>27</v>
      </c>
      <c r="D29" s="89">
        <v>5.5</v>
      </c>
      <c r="E29" s="89">
        <v>1.5</v>
      </c>
      <c r="F29" s="89">
        <v>1.25</v>
      </c>
      <c r="G29" s="89">
        <v>1</v>
      </c>
      <c r="H29" s="89">
        <v>0</v>
      </c>
      <c r="I29" s="89">
        <v>0</v>
      </c>
      <c r="J29" s="89">
        <v>-0.5</v>
      </c>
      <c r="K29" s="89">
        <v>1.25</v>
      </c>
      <c r="L29" s="89">
        <v>1.25</v>
      </c>
      <c r="M29" s="89">
        <v>0.25</v>
      </c>
      <c r="N29" s="70">
        <v>20</v>
      </c>
      <c r="O29" s="55">
        <v>34</v>
      </c>
      <c r="P29" s="83">
        <v>11.5</v>
      </c>
      <c r="Q29" s="89" t="s">
        <v>38</v>
      </c>
    </row>
    <row r="30" spans="1:17" x14ac:dyDescent="0.3">
      <c r="A30" s="88" t="s">
        <v>15</v>
      </c>
      <c r="B30" s="89">
        <v>4</v>
      </c>
      <c r="C30" s="89" t="s">
        <v>26</v>
      </c>
      <c r="D30" s="89">
        <v>8</v>
      </c>
      <c r="E30" s="89">
        <v>0.25</v>
      </c>
      <c r="F30" s="89">
        <v>0.75</v>
      </c>
      <c r="G30" s="89">
        <v>-0.25</v>
      </c>
      <c r="H30" s="89">
        <v>1.25</v>
      </c>
      <c r="I30" s="89">
        <v>2</v>
      </c>
      <c r="J30" s="89">
        <v>1.5</v>
      </c>
      <c r="K30" s="89">
        <v>2.25</v>
      </c>
      <c r="L30" s="89">
        <v>1.75</v>
      </c>
      <c r="M30" s="89">
        <v>-0.75</v>
      </c>
      <c r="N30" s="70">
        <v>29</v>
      </c>
      <c r="O30" s="55">
        <v>49</v>
      </c>
      <c r="P30" s="83">
        <v>16.75</v>
      </c>
      <c r="Q30" s="89" t="s">
        <v>38</v>
      </c>
    </row>
    <row r="31" spans="1:17" x14ac:dyDescent="0.3">
      <c r="A31" s="88" t="s">
        <v>15</v>
      </c>
      <c r="B31" s="89">
        <v>4</v>
      </c>
      <c r="C31" s="89" t="s">
        <v>23</v>
      </c>
      <c r="D31" s="89">
        <v>11.25</v>
      </c>
      <c r="E31" s="89">
        <v>1.5</v>
      </c>
      <c r="F31" s="89">
        <v>1</v>
      </c>
      <c r="G31" s="89">
        <v>0</v>
      </c>
      <c r="H31" s="89">
        <v>0</v>
      </c>
      <c r="I31" s="89">
        <v>0.25</v>
      </c>
      <c r="J31" s="89">
        <v>0</v>
      </c>
      <c r="K31" s="89">
        <v>2.25</v>
      </c>
      <c r="L31" s="89">
        <v>1.5</v>
      </c>
      <c r="M31" s="89">
        <v>0.25</v>
      </c>
      <c r="N31" s="70">
        <v>24</v>
      </c>
      <c r="O31" s="55">
        <v>24</v>
      </c>
      <c r="P31" s="83">
        <v>18</v>
      </c>
      <c r="Q31" s="89" t="s">
        <v>38</v>
      </c>
    </row>
    <row r="32" spans="1:17" ht="15" thickBot="1" x14ac:dyDescent="0.35">
      <c r="A32" s="90" t="s">
        <v>15</v>
      </c>
      <c r="B32" s="89">
        <v>4</v>
      </c>
      <c r="C32" s="89" t="s">
        <v>24</v>
      </c>
      <c r="D32" s="89">
        <v>2.75</v>
      </c>
      <c r="E32" s="89">
        <v>2.75</v>
      </c>
      <c r="F32" s="89">
        <v>0.25</v>
      </c>
      <c r="G32" s="89">
        <v>0.75</v>
      </c>
      <c r="H32" s="89">
        <v>1.5</v>
      </c>
      <c r="I32" s="89">
        <v>8.5</v>
      </c>
      <c r="J32" s="89">
        <v>1</v>
      </c>
      <c r="K32" s="89">
        <v>2.25</v>
      </c>
      <c r="L32" s="89">
        <v>-0.25</v>
      </c>
      <c r="M32" s="89">
        <v>-0.25</v>
      </c>
      <c r="N32" s="70">
        <v>25</v>
      </c>
      <c r="O32" s="55">
        <v>23</v>
      </c>
      <c r="P32" s="83">
        <v>19.25</v>
      </c>
      <c r="Q32" s="89" t="s">
        <v>38</v>
      </c>
    </row>
    <row r="33" spans="1:17" ht="15" thickBot="1" x14ac:dyDescent="0.35">
      <c r="A33" s="90" t="s">
        <v>15</v>
      </c>
      <c r="B33" s="89">
        <v>4</v>
      </c>
      <c r="C33" s="89" t="s">
        <v>25</v>
      </c>
      <c r="D33" s="89">
        <v>7.5</v>
      </c>
      <c r="E33" s="89">
        <v>0</v>
      </c>
      <c r="F33" s="89">
        <v>1.25</v>
      </c>
      <c r="G33" s="89">
        <v>0.25</v>
      </c>
      <c r="H33" s="89">
        <v>2.75</v>
      </c>
      <c r="I33" s="89">
        <v>5</v>
      </c>
      <c r="J33" s="89">
        <v>1</v>
      </c>
      <c r="K33" s="89">
        <v>2.5</v>
      </c>
      <c r="L33" s="89">
        <v>1.5</v>
      </c>
      <c r="M33" s="89">
        <v>1</v>
      </c>
      <c r="N33" s="70">
        <v>32</v>
      </c>
      <c r="O33" s="55">
        <v>37</v>
      </c>
      <c r="P33" s="83">
        <v>22.75</v>
      </c>
      <c r="Q33" s="89" t="s">
        <v>38</v>
      </c>
    </row>
    <row r="34" spans="1:17" ht="15" thickBot="1" x14ac:dyDescent="0.35">
      <c r="A34" s="90" t="s">
        <v>15</v>
      </c>
      <c r="B34" s="89">
        <v>4</v>
      </c>
      <c r="C34" s="89" t="s">
        <v>29</v>
      </c>
      <c r="D34" s="89">
        <v>10</v>
      </c>
      <c r="E34" s="89">
        <v>-0.25</v>
      </c>
      <c r="F34" s="89">
        <v>2</v>
      </c>
      <c r="G34" s="89">
        <v>-0.25</v>
      </c>
      <c r="H34" s="89">
        <v>0.75</v>
      </c>
      <c r="I34" s="89">
        <v>-1.25</v>
      </c>
      <c r="J34" s="89">
        <v>0</v>
      </c>
      <c r="K34" s="89">
        <v>0</v>
      </c>
      <c r="L34" s="89">
        <v>1.75</v>
      </c>
      <c r="M34" s="89">
        <v>-0.25</v>
      </c>
      <c r="N34" s="70">
        <v>19</v>
      </c>
      <c r="O34" s="55">
        <v>26</v>
      </c>
      <c r="P34" s="83">
        <v>12.5</v>
      </c>
      <c r="Q34" s="8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HAFTALIK SORU  </vt:lpstr>
      <vt:lpstr>TYT DENEME NET </vt:lpstr>
      <vt:lpstr>AYT DENEME NET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2025-05-11T22:16:49Z</dcterms:modified>
</cp:coreProperties>
</file>