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len\Desktop\GITHUB ANA KLASOR\Student_Work_Data\"/>
    </mc:Choice>
  </mc:AlternateContent>
  <xr:revisionPtr revIDLastSave="0" documentId="13_ncr:1_{DD4ED457-8F33-4525-B6CD-FD1C6BF652CD}" xr6:coauthVersionLast="47" xr6:coauthVersionMax="47" xr10:uidLastSave="{00000000-0000-0000-0000-000000000000}"/>
  <bookViews>
    <workbookView xWindow="-108" yWindow="-108" windowWidth="23256" windowHeight="12456" activeTab="1" xr2:uid="{188079E3-1FB8-4C3A-A4C1-FF4FF04EE122}"/>
  </bookViews>
  <sheets>
    <sheet name="HAFTALIK SORU  " sheetId="25" r:id="rId1"/>
    <sheet name="TYT DENEME NET " sheetId="26" r:id="rId2"/>
    <sheet name="AYT DENEME NET" sheetId="29" r:id="rId3"/>
    <sheet name="Grafik" sheetId="28" r:id="rId4"/>
    <sheet name="Sayfa2" sheetId="30" r:id="rId5"/>
  </sheets>
  <definedNames>
    <definedName name="_xlnm._FilterDatabase" localSheetId="0" hidden="1">'HAFTALIK SORU  '!$A$1:$P$139</definedName>
    <definedName name="_xlnm._FilterDatabase" localSheetId="1" hidden="1">'TYT DENEME NET '!$A$1:$Q$86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9" i="29" l="1"/>
  <c r="T9" i="29"/>
  <c r="S9" i="29"/>
  <c r="L94" i="25"/>
  <c r="K94" i="25"/>
  <c r="J94" i="25"/>
  <c r="I94" i="25"/>
  <c r="H94" i="25"/>
  <c r="G94" i="25"/>
  <c r="F94" i="25"/>
  <c r="L91" i="25"/>
  <c r="K91" i="25"/>
  <c r="J91" i="25"/>
  <c r="I91" i="25"/>
  <c r="F91" i="25"/>
  <c r="F96" i="25"/>
  <c r="L62" i="25"/>
  <c r="K62" i="25"/>
  <c r="I62" i="25"/>
  <c r="H62" i="25"/>
  <c r="G62" i="25"/>
  <c r="F62" i="25"/>
  <c r="L66" i="25"/>
  <c r="K66" i="25"/>
  <c r="J66" i="25"/>
  <c r="I66" i="25"/>
  <c r="H66" i="25"/>
  <c r="G66" i="25"/>
  <c r="F66" i="25"/>
  <c r="L68" i="25"/>
  <c r="K68" i="25"/>
  <c r="J68" i="25"/>
  <c r="I68" i="25"/>
  <c r="H68" i="25"/>
  <c r="G68" i="25"/>
  <c r="F68" i="25"/>
  <c r="I64" i="25"/>
  <c r="U4" i="29"/>
  <c r="U5" i="29"/>
  <c r="U6" i="29"/>
  <c r="U7" i="29"/>
  <c r="U8" i="29"/>
  <c r="U3" i="29"/>
  <c r="T4" i="29"/>
  <c r="T5" i="29"/>
  <c r="T6" i="29"/>
  <c r="T7" i="29"/>
  <c r="T8" i="29"/>
  <c r="S4" i="29"/>
  <c r="S5" i="29"/>
  <c r="S6" i="29"/>
  <c r="S7" i="29"/>
  <c r="S8" i="29"/>
  <c r="T3" i="29"/>
  <c r="S3" i="29"/>
  <c r="P28" i="25"/>
  <c r="P3" i="25"/>
  <c r="P4" i="25"/>
  <c r="P5" i="25"/>
  <c r="P6" i="25"/>
  <c r="P7" i="25"/>
  <c r="P8" i="25"/>
  <c r="P10" i="25"/>
  <c r="P11" i="25"/>
  <c r="P12" i="25"/>
  <c r="P13" i="25"/>
  <c r="P14" i="25"/>
  <c r="P15" i="25"/>
  <c r="P16" i="25"/>
  <c r="P17" i="25"/>
  <c r="P18" i="25"/>
  <c r="P19" i="25"/>
  <c r="P20" i="25"/>
  <c r="P21" i="25"/>
  <c r="P22" i="25"/>
  <c r="P23" i="25"/>
  <c r="P24" i="25"/>
  <c r="P25" i="25"/>
  <c r="P26" i="25"/>
  <c r="P27" i="25"/>
  <c r="P29" i="25"/>
  <c r="P40" i="25"/>
  <c r="P30" i="25"/>
  <c r="P31" i="25"/>
  <c r="P32" i="25"/>
  <c r="P33" i="25"/>
  <c r="P34" i="25"/>
  <c r="P35" i="25"/>
  <c r="P36" i="25"/>
  <c r="P37" i="25"/>
  <c r="P38" i="25"/>
  <c r="P39" i="25"/>
  <c r="P41" i="25"/>
  <c r="P42" i="25"/>
  <c r="P43" i="25"/>
  <c r="P44" i="25"/>
  <c r="P45" i="25"/>
  <c r="P46" i="25"/>
  <c r="P47" i="25"/>
  <c r="P48" i="25"/>
  <c r="P49" i="25"/>
  <c r="P50" i="25"/>
  <c r="P51" i="25"/>
  <c r="P52" i="25"/>
  <c r="P53" i="25"/>
  <c r="P54" i="25"/>
  <c r="P55" i="25"/>
  <c r="P56" i="25"/>
  <c r="P57" i="25"/>
  <c r="P58" i="25"/>
  <c r="P59" i="25"/>
  <c r="P60" i="25"/>
  <c r="P61" i="25"/>
  <c r="P63" i="25"/>
  <c r="P65" i="25"/>
  <c r="P67" i="25"/>
  <c r="P70" i="25"/>
  <c r="P71" i="25"/>
  <c r="P72" i="25"/>
  <c r="P73" i="25"/>
  <c r="P74" i="25"/>
  <c r="P75" i="25"/>
  <c r="P76" i="25"/>
  <c r="P77" i="25"/>
  <c r="P78" i="25"/>
  <c r="P79" i="25"/>
  <c r="P80" i="25"/>
  <c r="P81" i="25"/>
  <c r="P82" i="25"/>
  <c r="P83" i="25"/>
  <c r="P84" i="25"/>
  <c r="P85" i="25"/>
  <c r="P86" i="25"/>
  <c r="P87" i="25"/>
  <c r="P88" i="25"/>
  <c r="P89" i="25"/>
  <c r="P90" i="25"/>
  <c r="P92" i="25"/>
  <c r="P93" i="25"/>
  <c r="P95" i="25"/>
  <c r="P96" i="25"/>
  <c r="P97" i="25"/>
  <c r="P98" i="25"/>
  <c r="P99" i="25"/>
  <c r="P100" i="25"/>
  <c r="P101" i="25"/>
  <c r="P102" i="25"/>
  <c r="P103" i="25"/>
  <c r="P104" i="25"/>
  <c r="P105" i="25"/>
  <c r="P106" i="25"/>
  <c r="P107" i="25"/>
  <c r="P108" i="25"/>
  <c r="P109" i="25"/>
  <c r="P110" i="25"/>
  <c r="P111" i="25"/>
  <c r="P112" i="25"/>
  <c r="P113" i="25"/>
  <c r="P114" i="25"/>
  <c r="P115" i="25"/>
  <c r="P116" i="25"/>
  <c r="P117" i="25"/>
  <c r="P118" i="25"/>
  <c r="P119" i="25"/>
  <c r="P120" i="25"/>
  <c r="P121" i="25"/>
  <c r="P122" i="25"/>
  <c r="P123" i="25"/>
  <c r="P124" i="25"/>
  <c r="P125" i="25"/>
  <c r="P126" i="25"/>
  <c r="P127" i="25"/>
  <c r="P128" i="25"/>
  <c r="P129" i="25"/>
  <c r="P130" i="25"/>
  <c r="P131" i="25"/>
  <c r="P132" i="25"/>
  <c r="P133" i="25"/>
  <c r="P134" i="25"/>
  <c r="P135" i="25"/>
  <c r="P136" i="25"/>
  <c r="P137" i="25"/>
  <c r="P138" i="25"/>
  <c r="P139" i="25"/>
  <c r="P2" i="25"/>
  <c r="P9" i="25"/>
  <c r="P94" i="25" l="1"/>
  <c r="P91" i="25"/>
  <c r="P62" i="25"/>
  <c r="P66" i="25"/>
  <c r="P69" i="25"/>
  <c r="P68" i="25"/>
  <c r="P64" i="25"/>
</calcChain>
</file>

<file path=xl/sharedStrings.xml><?xml version="1.0" encoding="utf-8"?>
<sst xmlns="http://schemas.openxmlformats.org/spreadsheetml/2006/main" count="1067" uniqueCount="101">
  <si>
    <t>Geometri</t>
  </si>
  <si>
    <t>Fizik</t>
  </si>
  <si>
    <t>Kimya</t>
  </si>
  <si>
    <t>Biyoloji</t>
  </si>
  <si>
    <t>Türkçe</t>
  </si>
  <si>
    <t>Tarih1</t>
  </si>
  <si>
    <t>Coğrafya1</t>
  </si>
  <si>
    <t>Felsefe</t>
  </si>
  <si>
    <t>Din</t>
  </si>
  <si>
    <t xml:space="preserve">YANLIŞ </t>
  </si>
  <si>
    <t>Toprak  denemesi eylül</t>
  </si>
  <si>
    <t>Ay</t>
  </si>
  <si>
    <t>Hafta</t>
  </si>
  <si>
    <t>Mat1</t>
  </si>
  <si>
    <t>Mat2</t>
  </si>
  <si>
    <t>TOPLAM</t>
  </si>
  <si>
    <t>TYT</t>
  </si>
  <si>
    <t>TOPLAM NET</t>
  </si>
  <si>
    <t>DENEME_NO</t>
  </si>
  <si>
    <t>DENEME_ SINAVI</t>
  </si>
  <si>
    <t>Öğrenci</t>
  </si>
  <si>
    <t>Ömer</t>
  </si>
  <si>
    <t>Elif</t>
  </si>
  <si>
    <t>Melek</t>
  </si>
  <si>
    <t>Yasin</t>
  </si>
  <si>
    <t xml:space="preserve">Fatih </t>
  </si>
  <si>
    <t>Özgür</t>
  </si>
  <si>
    <t>Ebrar</t>
  </si>
  <si>
    <t>Metin</t>
  </si>
  <si>
    <t>Buseyre</t>
  </si>
  <si>
    <t>Yağmur</t>
  </si>
  <si>
    <t>Eylül</t>
  </si>
  <si>
    <t>Ekim</t>
  </si>
  <si>
    <t>Kurs</t>
  </si>
  <si>
    <t>Geldi</t>
  </si>
  <si>
    <t>Gelmedi</t>
  </si>
  <si>
    <t>Kasım</t>
  </si>
  <si>
    <t>Aralık</t>
  </si>
  <si>
    <t>Tarih</t>
  </si>
  <si>
    <t>Yeni kayıt</t>
  </si>
  <si>
    <t>Geldi/Var</t>
  </si>
  <si>
    <t>Geldi/Yok</t>
  </si>
  <si>
    <t>Geldi/Var geç</t>
  </si>
  <si>
    <t>Geldi/yok</t>
  </si>
  <si>
    <t xml:space="preserve">GÖRÜŞME          Geldi, Gelmedi/Rapor var,  yok </t>
  </si>
  <si>
    <t xml:space="preserve">Açıklama </t>
  </si>
  <si>
    <t>Gelmedi/ gec get.</t>
  </si>
  <si>
    <t>Gelmedi/yok</t>
  </si>
  <si>
    <t>Geldi/var</t>
  </si>
  <si>
    <t>soru kalesi</t>
  </si>
  <si>
    <t>Gelmedi/gec</t>
  </si>
  <si>
    <t>özdebir</t>
  </si>
  <si>
    <t>AYT</t>
  </si>
  <si>
    <t>ÖZDEBİR</t>
  </si>
  <si>
    <t xml:space="preserve">Toprak  </t>
  </si>
  <si>
    <t>3D</t>
  </si>
  <si>
    <t>Mat1(30)</t>
  </si>
  <si>
    <t>Geometri(10)</t>
  </si>
  <si>
    <t>Fizik(7)</t>
  </si>
  <si>
    <t>Kimya(7)</t>
  </si>
  <si>
    <t>Biyoloji(6)</t>
  </si>
  <si>
    <t>Türkçe(40)</t>
  </si>
  <si>
    <t>Tarih1(5)</t>
  </si>
  <si>
    <t>Coğrafya(5)</t>
  </si>
  <si>
    <t>Felsefe(5)</t>
  </si>
  <si>
    <t>Din(5)</t>
  </si>
  <si>
    <t>4K</t>
  </si>
  <si>
    <t>TÖDER</t>
  </si>
  <si>
    <t>3,4,5</t>
  </si>
  <si>
    <t>özdebir 2</t>
  </si>
  <si>
    <t>Geldi/geç</t>
  </si>
  <si>
    <t>Gelmedi/geç</t>
  </si>
  <si>
    <t>Fatih</t>
  </si>
  <si>
    <t>ÖZDEBİR2</t>
  </si>
  <si>
    <t xml:space="preserve">Yağmur </t>
  </si>
  <si>
    <t>özder</t>
  </si>
  <si>
    <t>MAT-2
D</t>
  </si>
  <si>
    <t>MAT-2
Y</t>
  </si>
  <si>
    <t>MAT-2
NET</t>
  </si>
  <si>
    <t>GEO-2
D</t>
  </si>
  <si>
    <t>GEO-2
Y</t>
  </si>
  <si>
    <t>GEO-2
NET</t>
  </si>
  <si>
    <t>FİZ-2
D</t>
  </si>
  <si>
    <t>FİZ-2
Y</t>
  </si>
  <si>
    <t>FİZ-2
NET</t>
  </si>
  <si>
    <t>KİM-2
D</t>
  </si>
  <si>
    <t>KİM-2
Y</t>
  </si>
  <si>
    <t>KİM-2
NET</t>
  </si>
  <si>
    <t>BİY-2
D</t>
  </si>
  <si>
    <t>BİY-2
Y</t>
  </si>
  <si>
    <t>BİY-2
NET</t>
  </si>
  <si>
    <t>okyasnus</t>
  </si>
  <si>
    <t>geç</t>
  </si>
  <si>
    <t>yok</t>
  </si>
  <si>
    <t>whatsapp</t>
  </si>
  <si>
    <t>Dilara</t>
  </si>
  <si>
    <t>Ocak</t>
  </si>
  <si>
    <t>4K 2</t>
  </si>
  <si>
    <t xml:space="preserve">Çözüm </t>
  </si>
  <si>
    <t xml:space="preserve">Çözüm2 </t>
  </si>
  <si>
    <t>Çözüm2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</si>
</sst>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00FFFF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9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6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14" fontId="1" fillId="0" borderId="1" xfId="0" applyNumberFormat="1" applyFont="1" applyBorder="1"/>
    <xf numFmtId="14" fontId="1" fillId="5" borderId="1" xfId="0" applyNumberFormat="1" applyFont="1" applyFill="1" applyBorder="1"/>
    <xf numFmtId="14" fontId="1" fillId="6" borderId="1" xfId="0" applyNumberFormat="1" applyFont="1" applyFill="1" applyBorder="1"/>
    <xf numFmtId="0" fontId="1" fillId="4" borderId="1" xfId="0" applyFont="1" applyFill="1" applyBorder="1" applyAlignment="1">
      <alignment horizontal="center" vertical="center"/>
    </xf>
    <xf numFmtId="14" fontId="1" fillId="7" borderId="1" xfId="0" applyNumberFormat="1" applyFont="1" applyFill="1" applyBorder="1"/>
    <xf numFmtId="0" fontId="1" fillId="7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0" fontId="1" fillId="8" borderId="11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12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1" fillId="9" borderId="1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14" fontId="1" fillId="14" borderId="1" xfId="0" applyNumberFormat="1" applyFont="1" applyFill="1" applyBorder="1"/>
    <xf numFmtId="0" fontId="1" fillId="14" borderId="2" xfId="0" applyFont="1" applyFill="1" applyBorder="1" applyAlignment="1">
      <alignment horizontal="center" vertical="center" wrapText="1"/>
    </xf>
    <xf numFmtId="0" fontId="1" fillId="14" borderId="2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left"/>
    </xf>
    <xf numFmtId="0" fontId="1" fillId="14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15" borderId="3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14" fontId="1" fillId="10" borderId="1" xfId="0" applyNumberFormat="1" applyFont="1" applyFill="1" applyBorder="1"/>
    <xf numFmtId="0" fontId="1" fillId="10" borderId="2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left"/>
    </xf>
    <xf numFmtId="0" fontId="1" fillId="10" borderId="1" xfId="0" applyFont="1" applyFill="1" applyBorder="1" applyAlignment="1">
      <alignment horizontal="left" vertical="center"/>
    </xf>
    <xf numFmtId="14" fontId="1" fillId="17" borderId="1" xfId="0" applyNumberFormat="1" applyFont="1" applyFill="1" applyBorder="1"/>
    <xf numFmtId="0" fontId="1" fillId="17" borderId="2" xfId="0" applyFont="1" applyFill="1" applyBorder="1" applyAlignment="1">
      <alignment horizontal="center" vertical="center" wrapText="1"/>
    </xf>
    <xf numFmtId="0" fontId="1" fillId="17" borderId="2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left"/>
    </xf>
    <xf numFmtId="0" fontId="1" fillId="17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left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/>
    </xf>
    <xf numFmtId="0" fontId="1" fillId="8" borderId="19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 wrapText="1"/>
    </xf>
    <xf numFmtId="0" fontId="1" fillId="8" borderId="20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/>
    </xf>
    <xf numFmtId="0" fontId="1" fillId="18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 wrapText="1"/>
    </xf>
    <xf numFmtId="0" fontId="1" fillId="19" borderId="6" xfId="0" applyFont="1" applyFill="1" applyBorder="1" applyAlignment="1">
      <alignment horizontal="center"/>
    </xf>
    <xf numFmtId="0" fontId="1" fillId="19" borderId="4" xfId="0" applyFont="1" applyFill="1" applyBorder="1" applyAlignment="1">
      <alignment horizontal="center" vertical="center"/>
    </xf>
    <xf numFmtId="0" fontId="1" fillId="19" borderId="3" xfId="0" applyFont="1" applyFill="1" applyBorder="1" applyAlignment="1">
      <alignment horizontal="center" vertical="center"/>
    </xf>
    <xf numFmtId="0" fontId="1" fillId="19" borderId="6" xfId="0" applyFont="1" applyFill="1" applyBorder="1" applyAlignment="1">
      <alignment horizontal="center" vertical="center"/>
    </xf>
    <xf numFmtId="0" fontId="1" fillId="19" borderId="6" xfId="0" applyFont="1" applyFill="1" applyBorder="1" applyAlignment="1">
      <alignment horizontal="center" vertical="center" wrapText="1"/>
    </xf>
    <xf numFmtId="0" fontId="1" fillId="19" borderId="8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/>
    </xf>
    <xf numFmtId="0" fontId="1" fillId="19" borderId="2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left" vertical="center"/>
    </xf>
    <xf numFmtId="0" fontId="1" fillId="20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7" borderId="1" xfId="0" applyFont="1" applyFill="1" applyBorder="1"/>
    <xf numFmtId="14" fontId="1" fillId="8" borderId="1" xfId="0" applyNumberFormat="1" applyFont="1" applyFill="1" applyBorder="1"/>
    <xf numFmtId="0" fontId="1" fillId="8" borderId="1" xfId="0" applyFont="1" applyFill="1" applyBorder="1"/>
    <xf numFmtId="0" fontId="1" fillId="21" borderId="1" xfId="0" applyFont="1" applyFill="1" applyBorder="1" applyAlignment="1">
      <alignment horizontal="left"/>
    </xf>
    <xf numFmtId="0" fontId="1" fillId="21" borderId="1" xfId="0" applyFont="1" applyFill="1" applyBorder="1" applyAlignment="1">
      <alignment horizontal="left" vertical="center"/>
    </xf>
    <xf numFmtId="14" fontId="1" fillId="22" borderId="1" xfId="0" applyNumberFormat="1" applyFont="1" applyFill="1" applyBorder="1"/>
    <xf numFmtId="0" fontId="1" fillId="22" borderId="1" xfId="0" applyFont="1" applyFill="1" applyBorder="1" applyAlignment="1">
      <alignment horizontal="center"/>
    </xf>
    <xf numFmtId="0" fontId="1" fillId="22" borderId="1" xfId="0" applyFont="1" applyFill="1" applyBorder="1" applyAlignment="1">
      <alignment horizontal="center" vertical="center"/>
    </xf>
    <xf numFmtId="0" fontId="1" fillId="22" borderId="1" xfId="0" applyFont="1" applyFill="1" applyBorder="1" applyAlignment="1">
      <alignment horizontal="left"/>
    </xf>
    <xf numFmtId="0" fontId="1" fillId="22" borderId="1" xfId="0" applyFont="1" applyFill="1" applyBorder="1"/>
    <xf numFmtId="0" fontId="1" fillId="22" borderId="1" xfId="0" applyFont="1" applyFill="1" applyBorder="1" applyAlignment="1">
      <alignment horizontal="left" vertical="center"/>
    </xf>
    <xf numFmtId="14" fontId="1" fillId="21" borderId="1" xfId="0" applyNumberFormat="1" applyFont="1" applyFill="1" applyBorder="1"/>
    <xf numFmtId="0" fontId="1" fillId="21" borderId="1" xfId="0" applyFont="1" applyFill="1" applyBorder="1" applyAlignment="1">
      <alignment horizontal="center"/>
    </xf>
    <xf numFmtId="0" fontId="1" fillId="21" borderId="1" xfId="0" applyFont="1" applyFill="1" applyBorder="1" applyAlignment="1">
      <alignment horizontal="center" vertical="center"/>
    </xf>
    <xf numFmtId="0" fontId="1" fillId="21" borderId="1" xfId="0" applyFont="1" applyFill="1" applyBorder="1"/>
    <xf numFmtId="0" fontId="1" fillId="8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2.6362353231065075E-2"/>
          <c:y val="0.13825792813809618"/>
          <c:w val="0.93913492541409094"/>
          <c:h val="0.698109294014329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'TYT DENEME NET 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</c:multiLvlStrRef>
          </c:cat>
          <c:val>
            <c:numRef>
              <c:f>'TYT DENEME NET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4B6-413A-A1DA-BCC66C8E9BB5}"/>
            </c:ext>
          </c:extLst>
        </c:ser>
        <c:ser>
          <c:idx val="1"/>
          <c:order val="1"/>
          <c:tx>
            <c:strRef>
              <c:f>'TYT DENEME NET 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</c:multiLvlStrRef>
          </c:cat>
          <c:val>
            <c:numRef>
              <c:f>'TYT DENEME NET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04B6-413A-A1DA-BCC66C8E9BB5}"/>
            </c:ext>
          </c:extLst>
        </c:ser>
        <c:ser>
          <c:idx val="2"/>
          <c:order val="2"/>
          <c:tx>
            <c:strRef>
              <c:f>'TYT DENEME NET 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</c:multiLvlStrRef>
          </c:cat>
          <c:val>
            <c:numRef>
              <c:f>'TYT DENEME NET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B6-413A-A1DA-BCC66C8E9BB5}"/>
            </c:ext>
          </c:extLst>
        </c:ser>
        <c:ser>
          <c:idx val="3"/>
          <c:order val="3"/>
          <c:tx>
            <c:strRef>
              <c:f>'TYT DENEME NET 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</c:multiLvlStrRef>
          </c:cat>
          <c:val>
            <c:numRef>
              <c:f>'TYT DENEME NET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04B6-413A-A1DA-BCC66C8E9BB5}"/>
            </c:ext>
          </c:extLst>
        </c:ser>
        <c:ser>
          <c:idx val="4"/>
          <c:order val="4"/>
          <c:tx>
            <c:strRef>
              <c:f>'TYT DENEME NET 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</c:multiLvlStrRef>
          </c:cat>
          <c:val>
            <c:numRef>
              <c:f>'TYT DENEME NET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04B6-413A-A1DA-BCC66C8E9BB5}"/>
            </c:ext>
          </c:extLst>
        </c:ser>
        <c:ser>
          <c:idx val="5"/>
          <c:order val="5"/>
          <c:tx>
            <c:strRef>
              <c:f>'TYT DENEME NET 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</c:multiLvlStrRef>
          </c:cat>
          <c:val>
            <c:numRef>
              <c:f>'TYT DENEME NET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04B6-413A-A1DA-BCC66C8E9BB5}"/>
            </c:ext>
          </c:extLst>
        </c:ser>
        <c:ser>
          <c:idx val="6"/>
          <c:order val="6"/>
          <c:tx>
            <c:strRef>
              <c:f>'TYT DENEME NET '!$D$1</c:f>
              <c:strCache>
                <c:ptCount val="1"/>
                <c:pt idx="0">
                  <c:v>Türkçe(40)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'TYT DENEME NET '!$D$2:$D$24</c:f>
              <c:numCache>
                <c:formatCode>General</c:formatCode>
                <c:ptCount val="23"/>
                <c:pt idx="0">
                  <c:v>18.25</c:v>
                </c:pt>
                <c:pt idx="1">
                  <c:v>7</c:v>
                </c:pt>
                <c:pt idx="2">
                  <c:v>20.75</c:v>
                </c:pt>
                <c:pt idx="3">
                  <c:v>11.75</c:v>
                </c:pt>
                <c:pt idx="4">
                  <c:v>19.25</c:v>
                </c:pt>
                <c:pt idx="5">
                  <c:v>12.75</c:v>
                </c:pt>
                <c:pt idx="6">
                  <c:v>8.75</c:v>
                </c:pt>
                <c:pt idx="7">
                  <c:v>28.75</c:v>
                </c:pt>
                <c:pt idx="8">
                  <c:v>10.25</c:v>
                </c:pt>
                <c:pt idx="9">
                  <c:v>22.75</c:v>
                </c:pt>
                <c:pt idx="10">
                  <c:v>9.5</c:v>
                </c:pt>
                <c:pt idx="11">
                  <c:v>29.25</c:v>
                </c:pt>
                <c:pt idx="12">
                  <c:v>8</c:v>
                </c:pt>
                <c:pt idx="13">
                  <c:v>19.5</c:v>
                </c:pt>
                <c:pt idx="14">
                  <c:v>23.5</c:v>
                </c:pt>
                <c:pt idx="15">
                  <c:v>14.25</c:v>
                </c:pt>
                <c:pt idx="16">
                  <c:v>20</c:v>
                </c:pt>
                <c:pt idx="17">
                  <c:v>7.5</c:v>
                </c:pt>
                <c:pt idx="18">
                  <c:v>17</c:v>
                </c:pt>
                <c:pt idx="19">
                  <c:v>10.25</c:v>
                </c:pt>
                <c:pt idx="20">
                  <c:v>26</c:v>
                </c:pt>
                <c:pt idx="21">
                  <c:v>6.25</c:v>
                </c:pt>
                <c:pt idx="22">
                  <c:v>14.25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04B6-413A-A1DA-BCC66C8E9BB5}"/>
            </c:ext>
          </c:extLst>
        </c:ser>
        <c:ser>
          <c:idx val="7"/>
          <c:order val="7"/>
          <c:tx>
            <c:strRef>
              <c:f>'TYT DENEME NET '!$E$1</c:f>
              <c:strCache>
                <c:ptCount val="1"/>
                <c:pt idx="0">
                  <c:v>Tarih1(5)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'TYT DENEME NET '!$E$2:$E$24</c:f>
              <c:numCache>
                <c:formatCode>General</c:formatCode>
                <c:ptCount val="23"/>
                <c:pt idx="0">
                  <c:v>1.75</c:v>
                </c:pt>
                <c:pt idx="1">
                  <c:v>0</c:v>
                </c:pt>
                <c:pt idx="2">
                  <c:v>1.5</c:v>
                </c:pt>
                <c:pt idx="3">
                  <c:v>2.5</c:v>
                </c:pt>
                <c:pt idx="4">
                  <c:v>2.75</c:v>
                </c:pt>
                <c:pt idx="5">
                  <c:v>0</c:v>
                </c:pt>
                <c:pt idx="6">
                  <c:v>0.75</c:v>
                </c:pt>
                <c:pt idx="7">
                  <c:v>1.5</c:v>
                </c:pt>
                <c:pt idx="8">
                  <c:v>-0.25</c:v>
                </c:pt>
                <c:pt idx="9">
                  <c:v>3</c:v>
                </c:pt>
                <c:pt idx="10">
                  <c:v>0</c:v>
                </c:pt>
                <c:pt idx="11">
                  <c:v>0.5</c:v>
                </c:pt>
                <c:pt idx="12">
                  <c:v>0</c:v>
                </c:pt>
                <c:pt idx="13">
                  <c:v>1.25</c:v>
                </c:pt>
                <c:pt idx="14">
                  <c:v>4</c:v>
                </c:pt>
                <c:pt idx="15">
                  <c:v>2</c:v>
                </c:pt>
                <c:pt idx="16">
                  <c:v>1.25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04B6-413A-A1DA-BCC66C8E9BB5}"/>
            </c:ext>
          </c:extLst>
        </c:ser>
        <c:ser>
          <c:idx val="8"/>
          <c:order val="8"/>
          <c:tx>
            <c:strRef>
              <c:f>'TYT DENEME NET '!$F$1</c:f>
              <c:strCache>
                <c:ptCount val="1"/>
                <c:pt idx="0">
                  <c:v>Coğrafya(5)</c:v>
                </c:pt>
              </c:strCache>
              <c:extLst xmlns:c15="http://schemas.microsoft.com/office/drawing/2012/chart"/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'TYT DENEME NET '!$F$2:$F$24</c:f>
              <c:numCache>
                <c:formatCode>General</c:formatCode>
                <c:ptCount val="23"/>
                <c:pt idx="0">
                  <c:v>1</c:v>
                </c:pt>
                <c:pt idx="1">
                  <c:v>0</c:v>
                </c:pt>
                <c:pt idx="2">
                  <c:v>1.25</c:v>
                </c:pt>
                <c:pt idx="3">
                  <c:v>1.25</c:v>
                </c:pt>
                <c:pt idx="4">
                  <c:v>1.25</c:v>
                </c:pt>
                <c:pt idx="5">
                  <c:v>1</c:v>
                </c:pt>
                <c:pt idx="6">
                  <c:v>-0.5</c:v>
                </c:pt>
                <c:pt idx="7">
                  <c:v>2.75</c:v>
                </c:pt>
                <c:pt idx="8">
                  <c:v>-0.5</c:v>
                </c:pt>
                <c:pt idx="9">
                  <c:v>3</c:v>
                </c:pt>
                <c:pt idx="10">
                  <c:v>1.5</c:v>
                </c:pt>
                <c:pt idx="11">
                  <c:v>2.5</c:v>
                </c:pt>
                <c:pt idx="12">
                  <c:v>1.75</c:v>
                </c:pt>
                <c:pt idx="13">
                  <c:v>2.5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2.5</c:v>
                </c:pt>
                <c:pt idx="21">
                  <c:v>1.25</c:v>
                </c:pt>
                <c:pt idx="22">
                  <c:v>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04B6-413A-A1DA-BCC66C8E9BB5}"/>
            </c:ext>
          </c:extLst>
        </c:ser>
        <c:ser>
          <c:idx val="9"/>
          <c:order val="9"/>
          <c:tx>
            <c:strRef>
              <c:f>'TYT DENEME NET '!$G$1</c:f>
              <c:strCache>
                <c:ptCount val="1"/>
                <c:pt idx="0">
                  <c:v>Felsefe(5)</c:v>
                </c:pt>
              </c:strCache>
              <c:extLst xmlns:c15="http://schemas.microsoft.com/office/drawing/2012/chart"/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'TYT DENEME NET '!$G$2:$G$24</c:f>
              <c:numCache>
                <c:formatCode>General</c:formatCode>
                <c:ptCount val="23"/>
                <c:pt idx="0">
                  <c:v>1.75</c:v>
                </c:pt>
                <c:pt idx="1">
                  <c:v>0</c:v>
                </c:pt>
                <c:pt idx="2">
                  <c:v>2.5</c:v>
                </c:pt>
                <c:pt idx="3">
                  <c:v>-0.75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2.5</c:v>
                </c:pt>
                <c:pt idx="8">
                  <c:v>0</c:v>
                </c:pt>
                <c:pt idx="9">
                  <c:v>2.5</c:v>
                </c:pt>
                <c:pt idx="10">
                  <c:v>0.25</c:v>
                </c:pt>
                <c:pt idx="11">
                  <c:v>3</c:v>
                </c:pt>
                <c:pt idx="12">
                  <c:v>-0.25</c:v>
                </c:pt>
                <c:pt idx="13">
                  <c:v>0</c:v>
                </c:pt>
                <c:pt idx="14">
                  <c:v>1.5</c:v>
                </c:pt>
                <c:pt idx="15">
                  <c:v>0.75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04B6-413A-A1DA-BCC66C8E9BB5}"/>
            </c:ext>
          </c:extLst>
        </c:ser>
        <c:ser>
          <c:idx val="10"/>
          <c:order val="10"/>
          <c:tx>
            <c:strRef>
              <c:f>'TYT DENEME NET '!$H$1</c:f>
              <c:strCache>
                <c:ptCount val="1"/>
                <c:pt idx="0">
                  <c:v>Din(5)</c:v>
                </c:pt>
              </c:strCache>
              <c:extLst xmlns:c15="http://schemas.microsoft.com/office/drawing/2012/chart"/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'TYT DENEME NET '!$H$2:$H$24</c:f>
              <c:numCache>
                <c:formatCode>General</c:formatCode>
                <c:ptCount val="23"/>
                <c:pt idx="0">
                  <c:v>2.5</c:v>
                </c:pt>
                <c:pt idx="1">
                  <c:v>1.25</c:v>
                </c:pt>
                <c:pt idx="2">
                  <c:v>3.75</c:v>
                </c:pt>
                <c:pt idx="3">
                  <c:v>0</c:v>
                </c:pt>
                <c:pt idx="4">
                  <c:v>5</c:v>
                </c:pt>
                <c:pt idx="5">
                  <c:v>0.75</c:v>
                </c:pt>
                <c:pt idx="6">
                  <c:v>1.25</c:v>
                </c:pt>
                <c:pt idx="7">
                  <c:v>2.75</c:v>
                </c:pt>
                <c:pt idx="8">
                  <c:v>1.5</c:v>
                </c:pt>
                <c:pt idx="9">
                  <c:v>2.75</c:v>
                </c:pt>
                <c:pt idx="10">
                  <c:v>-0.25</c:v>
                </c:pt>
                <c:pt idx="11">
                  <c:v>4</c:v>
                </c:pt>
                <c:pt idx="12">
                  <c:v>1.75</c:v>
                </c:pt>
                <c:pt idx="13">
                  <c:v>1.5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2.5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04B6-413A-A1DA-BCC66C8E9BB5}"/>
            </c:ext>
          </c:extLst>
        </c:ser>
        <c:ser>
          <c:idx val="11"/>
          <c:order val="11"/>
          <c:tx>
            <c:strRef>
              <c:f>'TYT DENEME NET '!$N$1</c:f>
              <c:strCache>
                <c:ptCount val="1"/>
                <c:pt idx="0">
                  <c:v>DOĞRU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'TYT DENEME NET '!$N$2:$N$24</c:f>
              <c:numCache>
                <c:formatCode>General</c:formatCode>
                <c:ptCount val="23"/>
                <c:pt idx="0">
                  <c:v>38</c:v>
                </c:pt>
                <c:pt idx="1">
                  <c:v>25</c:v>
                </c:pt>
                <c:pt idx="2">
                  <c:v>44</c:v>
                </c:pt>
                <c:pt idx="3">
                  <c:v>28</c:v>
                </c:pt>
                <c:pt idx="4">
                  <c:v>48</c:v>
                </c:pt>
                <c:pt idx="5">
                  <c:v>23</c:v>
                </c:pt>
                <c:pt idx="6">
                  <c:v>28</c:v>
                </c:pt>
                <c:pt idx="7">
                  <c:v>51</c:v>
                </c:pt>
                <c:pt idx="8">
                  <c:v>24</c:v>
                </c:pt>
                <c:pt idx="9">
                  <c:v>41</c:v>
                </c:pt>
                <c:pt idx="10">
                  <c:v>21</c:v>
                </c:pt>
                <c:pt idx="11">
                  <c:v>55</c:v>
                </c:pt>
                <c:pt idx="12">
                  <c:v>23</c:v>
                </c:pt>
                <c:pt idx="13">
                  <c:v>32</c:v>
                </c:pt>
                <c:pt idx="14">
                  <c:v>42</c:v>
                </c:pt>
                <c:pt idx="15">
                  <c:v>33</c:v>
                </c:pt>
                <c:pt idx="16">
                  <c:v>46</c:v>
                </c:pt>
                <c:pt idx="17">
                  <c:v>22</c:v>
                </c:pt>
                <c:pt idx="18">
                  <c:v>40</c:v>
                </c:pt>
                <c:pt idx="19">
                  <c:v>27</c:v>
                </c:pt>
                <c:pt idx="20">
                  <c:v>52</c:v>
                </c:pt>
                <c:pt idx="21">
                  <c:v>24</c:v>
                </c:pt>
                <c:pt idx="22">
                  <c:v>28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04B6-413A-A1DA-BCC66C8E9BB5}"/>
            </c:ext>
          </c:extLst>
        </c:ser>
        <c:ser>
          <c:idx val="12"/>
          <c:order val="12"/>
          <c:tx>
            <c:strRef>
              <c:f>'TYT DENEME NET '!$O$1</c:f>
              <c:strCache>
                <c:ptCount val="1"/>
                <c:pt idx="0">
                  <c:v>YANLIŞ 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'TYT DENEME NET '!$O$2:$O$24</c:f>
              <c:numCache>
                <c:formatCode>General</c:formatCode>
                <c:ptCount val="23"/>
                <c:pt idx="0">
                  <c:v>18</c:v>
                </c:pt>
                <c:pt idx="1">
                  <c:v>53</c:v>
                </c:pt>
                <c:pt idx="2">
                  <c:v>35</c:v>
                </c:pt>
                <c:pt idx="3">
                  <c:v>28</c:v>
                </c:pt>
                <c:pt idx="4">
                  <c:v>29</c:v>
                </c:pt>
                <c:pt idx="5">
                  <c:v>17</c:v>
                </c:pt>
                <c:pt idx="6">
                  <c:v>59</c:v>
                </c:pt>
                <c:pt idx="7">
                  <c:v>31</c:v>
                </c:pt>
                <c:pt idx="8">
                  <c:v>19</c:v>
                </c:pt>
                <c:pt idx="9">
                  <c:v>29</c:v>
                </c:pt>
                <c:pt idx="10">
                  <c:v>38</c:v>
                </c:pt>
                <c:pt idx="11">
                  <c:v>29</c:v>
                </c:pt>
                <c:pt idx="12">
                  <c:v>13</c:v>
                </c:pt>
                <c:pt idx="13">
                  <c:v>28</c:v>
                </c:pt>
                <c:pt idx="14">
                  <c:v>14</c:v>
                </c:pt>
                <c:pt idx="15">
                  <c:v>48</c:v>
                </c:pt>
                <c:pt idx="16">
                  <c:v>46</c:v>
                </c:pt>
                <c:pt idx="17">
                  <c:v>28</c:v>
                </c:pt>
                <c:pt idx="18">
                  <c:v>33</c:v>
                </c:pt>
                <c:pt idx="19">
                  <c:v>23</c:v>
                </c:pt>
                <c:pt idx="20">
                  <c:v>38</c:v>
                </c:pt>
                <c:pt idx="21">
                  <c:v>31</c:v>
                </c:pt>
                <c:pt idx="22">
                  <c:v>33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04B6-413A-A1DA-BCC66C8E9BB5}"/>
            </c:ext>
          </c:extLst>
        </c:ser>
        <c:ser>
          <c:idx val="13"/>
          <c:order val="13"/>
          <c:tx>
            <c:strRef>
              <c:f>'TYT DENEME NET '!$P$1</c:f>
              <c:strCache>
                <c:ptCount val="1"/>
                <c:pt idx="0">
                  <c:v>TOPLAM NET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</c:multiLvlStrRef>
          </c:cat>
          <c:val>
            <c:numRef>
              <c:f>'TYT DENEME NET '!$P$2:$P$24</c:f>
              <c:numCache>
                <c:formatCode>General</c:formatCode>
                <c:ptCount val="23"/>
                <c:pt idx="0">
                  <c:v>33.5</c:v>
                </c:pt>
                <c:pt idx="1">
                  <c:v>11.75</c:v>
                </c:pt>
                <c:pt idx="2">
                  <c:v>35.25</c:v>
                </c:pt>
                <c:pt idx="3">
                  <c:v>21</c:v>
                </c:pt>
                <c:pt idx="4">
                  <c:v>40.75</c:v>
                </c:pt>
                <c:pt idx="5">
                  <c:v>18.75</c:v>
                </c:pt>
                <c:pt idx="6">
                  <c:v>13.25</c:v>
                </c:pt>
                <c:pt idx="7">
                  <c:v>43.25</c:v>
                </c:pt>
                <c:pt idx="8">
                  <c:v>19.25</c:v>
                </c:pt>
                <c:pt idx="9">
                  <c:v>33.75</c:v>
                </c:pt>
                <c:pt idx="10">
                  <c:v>11.5</c:v>
                </c:pt>
                <c:pt idx="11">
                  <c:v>47.25</c:v>
                </c:pt>
                <c:pt idx="12">
                  <c:v>17.25</c:v>
                </c:pt>
                <c:pt idx="13">
                  <c:v>19.25</c:v>
                </c:pt>
                <c:pt idx="14">
                  <c:v>38.5</c:v>
                </c:pt>
                <c:pt idx="15">
                  <c:v>21</c:v>
                </c:pt>
                <c:pt idx="16">
                  <c:v>34.5</c:v>
                </c:pt>
                <c:pt idx="17">
                  <c:v>15</c:v>
                </c:pt>
                <c:pt idx="18">
                  <c:v>31.75</c:v>
                </c:pt>
                <c:pt idx="19">
                  <c:v>21.25</c:v>
                </c:pt>
                <c:pt idx="20">
                  <c:v>42.5</c:v>
                </c:pt>
                <c:pt idx="21">
                  <c:v>16.25</c:v>
                </c:pt>
                <c:pt idx="22">
                  <c:v>19.25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4B6-413A-A1DA-BCC66C8E9B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71412944"/>
        <c:axId val="1571413776"/>
        <c:extLst/>
      </c:barChart>
      <c:catAx>
        <c:axId val="157141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71413776"/>
        <c:crosses val="autoZero"/>
        <c:auto val="1"/>
        <c:lblAlgn val="ctr"/>
        <c:lblOffset val="100"/>
        <c:noMultiLvlLbl val="0"/>
      </c:catAx>
      <c:valAx>
        <c:axId val="157141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7141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0AA5252-8274-44D6-A502-FF59D85A189B}">
  <sheetPr/>
  <sheetViews>
    <sheetView zoomScale="7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5514" cy="6008914"/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4CCA5E3D-0128-41E9-8627-214C1F91C71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898E0-A6F8-4001-887D-66DAC1BD5F77}">
  <sheetPr>
    <tabColor rgb="FF00B050"/>
  </sheetPr>
  <dimension ref="A1:P183"/>
  <sheetViews>
    <sheetView zoomScale="96" zoomScaleNormal="96" workbookViewId="0">
      <pane ySplit="1" topLeftCell="A147" activePane="bottomLeft" state="frozen"/>
      <selection pane="bottomLeft" activeCell="G169" sqref="G169"/>
    </sheetView>
  </sheetViews>
  <sheetFormatPr defaultColWidth="8.88671875" defaultRowHeight="14.4" x14ac:dyDescent="0.3"/>
  <cols>
    <col min="1" max="1" width="10.88671875" style="4" customWidth="1"/>
    <col min="2" max="2" width="10.109375" style="5" customWidth="1"/>
    <col min="3" max="3" width="7.6640625" style="9" customWidth="1"/>
    <col min="4" max="4" width="14.33203125" style="5" customWidth="1"/>
    <col min="5" max="5" width="11.6640625" style="17" customWidth="1"/>
    <col min="6" max="15" width="11" style="4" customWidth="1"/>
    <col min="16" max="16" width="13.33203125" style="9" customWidth="1"/>
    <col min="17" max="16384" width="8.88671875" style="4"/>
  </cols>
  <sheetData>
    <row r="1" spans="1:16" s="5" customFormat="1" ht="59.4" customHeight="1" x14ac:dyDescent="0.3">
      <c r="A1" s="30" t="s">
        <v>38</v>
      </c>
      <c r="B1" s="13" t="s">
        <v>11</v>
      </c>
      <c r="C1" s="13" t="s">
        <v>12</v>
      </c>
      <c r="D1" s="26" t="s">
        <v>44</v>
      </c>
      <c r="E1" s="14" t="s">
        <v>20</v>
      </c>
      <c r="F1" s="13" t="s">
        <v>13</v>
      </c>
      <c r="G1" s="13" t="s">
        <v>14</v>
      </c>
      <c r="H1" s="13" t="s">
        <v>1</v>
      </c>
      <c r="I1" s="13" t="s">
        <v>4</v>
      </c>
      <c r="J1" s="13" t="s">
        <v>0</v>
      </c>
      <c r="K1" s="13" t="s">
        <v>2</v>
      </c>
      <c r="L1" s="13" t="s">
        <v>3</v>
      </c>
      <c r="M1" s="13" t="s">
        <v>5</v>
      </c>
      <c r="N1" s="13" t="s">
        <v>6</v>
      </c>
      <c r="O1" s="13" t="s">
        <v>7</v>
      </c>
      <c r="P1" s="15" t="s">
        <v>15</v>
      </c>
    </row>
    <row r="2" spans="1:16" x14ac:dyDescent="0.3">
      <c r="A2" s="31">
        <v>45550</v>
      </c>
      <c r="B2" s="33" t="s">
        <v>31</v>
      </c>
      <c r="C2" s="33">
        <v>3</v>
      </c>
      <c r="D2" s="35" t="s">
        <v>40</v>
      </c>
      <c r="E2" s="34" t="s">
        <v>21</v>
      </c>
      <c r="F2" s="36">
        <v>40</v>
      </c>
      <c r="G2" s="36">
        <v>25</v>
      </c>
      <c r="H2" s="36">
        <v>156</v>
      </c>
      <c r="I2" s="36">
        <v>80</v>
      </c>
      <c r="J2" s="36">
        <v>0</v>
      </c>
      <c r="K2" s="36">
        <v>300</v>
      </c>
      <c r="L2" s="36">
        <v>0</v>
      </c>
      <c r="M2" s="36">
        <v>0</v>
      </c>
      <c r="N2" s="36">
        <v>0</v>
      </c>
      <c r="O2" s="36">
        <v>0</v>
      </c>
      <c r="P2" s="36">
        <f>SUM(F2:O2)</f>
        <v>601</v>
      </c>
    </row>
    <row r="3" spans="1:16" x14ac:dyDescent="0.3">
      <c r="A3" s="31">
        <v>45550</v>
      </c>
      <c r="B3" s="33" t="s">
        <v>31</v>
      </c>
      <c r="C3" s="33">
        <v>3</v>
      </c>
      <c r="D3" s="35" t="s">
        <v>34</v>
      </c>
      <c r="E3" s="34" t="s">
        <v>22</v>
      </c>
      <c r="F3" s="36">
        <v>0</v>
      </c>
      <c r="G3" s="36">
        <v>0</v>
      </c>
      <c r="H3" s="36">
        <v>0</v>
      </c>
      <c r="I3" s="36">
        <v>0</v>
      </c>
      <c r="J3" s="36">
        <v>0</v>
      </c>
      <c r="K3" s="36">
        <v>0</v>
      </c>
      <c r="L3" s="36">
        <v>0</v>
      </c>
      <c r="M3" s="36">
        <v>0</v>
      </c>
      <c r="N3" s="36">
        <v>0</v>
      </c>
      <c r="O3" s="36">
        <v>0</v>
      </c>
      <c r="P3" s="36">
        <f t="shared" ref="P3:P29" si="0">SUM(F3:O3)</f>
        <v>0</v>
      </c>
    </row>
    <row r="4" spans="1:16" x14ac:dyDescent="0.3">
      <c r="A4" s="31">
        <v>45550</v>
      </c>
      <c r="B4" s="33" t="s">
        <v>31</v>
      </c>
      <c r="C4" s="33">
        <v>3</v>
      </c>
      <c r="D4" s="35" t="s">
        <v>34</v>
      </c>
      <c r="E4" s="34" t="s">
        <v>23</v>
      </c>
      <c r="F4" s="36">
        <v>0</v>
      </c>
      <c r="G4" s="36">
        <v>0</v>
      </c>
      <c r="H4" s="36">
        <v>0</v>
      </c>
      <c r="I4" s="36">
        <v>0</v>
      </c>
      <c r="J4" s="36">
        <v>0</v>
      </c>
      <c r="K4" s="36">
        <v>0</v>
      </c>
      <c r="L4" s="36">
        <v>0</v>
      </c>
      <c r="M4" s="36">
        <v>0</v>
      </c>
      <c r="N4" s="36">
        <v>0</v>
      </c>
      <c r="O4" s="36">
        <v>0</v>
      </c>
      <c r="P4" s="36">
        <f t="shared" si="0"/>
        <v>0</v>
      </c>
    </row>
    <row r="5" spans="1:16" x14ac:dyDescent="0.3">
      <c r="A5" s="31">
        <v>45550</v>
      </c>
      <c r="B5" s="33" t="s">
        <v>31</v>
      </c>
      <c r="C5" s="33">
        <v>3</v>
      </c>
      <c r="D5" s="35" t="s">
        <v>34</v>
      </c>
      <c r="E5" s="34" t="s">
        <v>25</v>
      </c>
      <c r="F5" s="36">
        <v>0</v>
      </c>
      <c r="G5" s="36">
        <v>0</v>
      </c>
      <c r="H5" s="36">
        <v>0</v>
      </c>
      <c r="I5" s="36">
        <v>0</v>
      </c>
      <c r="J5" s="36">
        <v>0</v>
      </c>
      <c r="K5" s="36">
        <v>0</v>
      </c>
      <c r="L5" s="36">
        <v>0</v>
      </c>
      <c r="M5" s="36">
        <v>0</v>
      </c>
      <c r="N5" s="36">
        <v>0</v>
      </c>
      <c r="O5" s="36">
        <v>0</v>
      </c>
      <c r="P5" s="36">
        <f t="shared" si="0"/>
        <v>0</v>
      </c>
    </row>
    <row r="6" spans="1:16" x14ac:dyDescent="0.3">
      <c r="A6" s="31">
        <v>45550</v>
      </c>
      <c r="B6" s="33" t="s">
        <v>31</v>
      </c>
      <c r="C6" s="33">
        <v>3</v>
      </c>
      <c r="D6" s="35" t="s">
        <v>34</v>
      </c>
      <c r="E6" s="34" t="s">
        <v>26</v>
      </c>
      <c r="F6" s="36">
        <v>0</v>
      </c>
      <c r="G6" s="36">
        <v>0</v>
      </c>
      <c r="H6" s="36">
        <v>0</v>
      </c>
      <c r="I6" s="36">
        <v>0</v>
      </c>
      <c r="J6" s="36">
        <v>0</v>
      </c>
      <c r="K6" s="36">
        <v>0</v>
      </c>
      <c r="L6" s="36">
        <v>0</v>
      </c>
      <c r="M6" s="36">
        <v>0</v>
      </c>
      <c r="N6" s="36">
        <v>0</v>
      </c>
      <c r="O6" s="36">
        <v>0</v>
      </c>
      <c r="P6" s="36">
        <f t="shared" si="0"/>
        <v>0</v>
      </c>
    </row>
    <row r="7" spans="1:16" x14ac:dyDescent="0.3">
      <c r="A7" s="31">
        <v>45550</v>
      </c>
      <c r="B7" s="33" t="s">
        <v>31</v>
      </c>
      <c r="C7" s="33">
        <v>3</v>
      </c>
      <c r="D7" s="35" t="s">
        <v>34</v>
      </c>
      <c r="E7" s="34" t="s">
        <v>27</v>
      </c>
      <c r="F7" s="36">
        <v>0</v>
      </c>
      <c r="G7" s="36">
        <v>0</v>
      </c>
      <c r="H7" s="36">
        <v>0</v>
      </c>
      <c r="I7" s="36">
        <v>0</v>
      </c>
      <c r="J7" s="36">
        <v>0</v>
      </c>
      <c r="K7" s="36">
        <v>0</v>
      </c>
      <c r="L7" s="36">
        <v>0</v>
      </c>
      <c r="M7" s="36">
        <v>0</v>
      </c>
      <c r="N7" s="36">
        <v>0</v>
      </c>
      <c r="O7" s="36">
        <v>0</v>
      </c>
      <c r="P7" s="36">
        <f t="shared" si="0"/>
        <v>0</v>
      </c>
    </row>
    <row r="8" spans="1:16" x14ac:dyDescent="0.3">
      <c r="A8" s="31">
        <v>45550</v>
      </c>
      <c r="B8" s="33" t="s">
        <v>31</v>
      </c>
      <c r="C8" s="33">
        <v>3</v>
      </c>
      <c r="D8" s="35" t="s">
        <v>40</v>
      </c>
      <c r="E8" s="34" t="s">
        <v>28</v>
      </c>
      <c r="F8" s="36">
        <v>120</v>
      </c>
      <c r="G8" s="36">
        <v>0</v>
      </c>
      <c r="H8" s="36">
        <v>60</v>
      </c>
      <c r="I8" s="36">
        <v>0</v>
      </c>
      <c r="J8" s="36">
        <v>0</v>
      </c>
      <c r="K8" s="36">
        <v>0</v>
      </c>
      <c r="L8" s="36">
        <v>40</v>
      </c>
      <c r="M8" s="36">
        <v>0</v>
      </c>
      <c r="N8" s="36">
        <v>0</v>
      </c>
      <c r="O8" s="36">
        <v>0</v>
      </c>
      <c r="P8" s="36">
        <f t="shared" si="0"/>
        <v>220</v>
      </c>
    </row>
    <row r="9" spans="1:16" x14ac:dyDescent="0.3">
      <c r="A9" s="31">
        <v>45550</v>
      </c>
      <c r="B9" s="33" t="s">
        <v>31</v>
      </c>
      <c r="C9" s="33">
        <v>3</v>
      </c>
      <c r="D9" s="35" t="s">
        <v>34</v>
      </c>
      <c r="E9" s="37" t="s">
        <v>29</v>
      </c>
      <c r="F9" s="36">
        <v>0</v>
      </c>
      <c r="G9" s="36">
        <v>0</v>
      </c>
      <c r="H9" s="36">
        <v>0</v>
      </c>
      <c r="I9" s="36">
        <v>0</v>
      </c>
      <c r="J9" s="36">
        <v>0</v>
      </c>
      <c r="K9" s="36">
        <v>0</v>
      </c>
      <c r="L9" s="36">
        <v>0</v>
      </c>
      <c r="M9" s="36">
        <v>0</v>
      </c>
      <c r="N9" s="36">
        <v>0</v>
      </c>
      <c r="O9" s="36">
        <v>0</v>
      </c>
      <c r="P9" s="36">
        <f>SUBTOTAL(9,P140)</f>
        <v>0</v>
      </c>
    </row>
    <row r="10" spans="1:16" x14ac:dyDescent="0.3">
      <c r="A10" s="31">
        <v>45550</v>
      </c>
      <c r="B10" s="33" t="s">
        <v>31</v>
      </c>
      <c r="C10" s="33">
        <v>3</v>
      </c>
      <c r="D10" s="35" t="s">
        <v>40</v>
      </c>
      <c r="E10" s="37" t="s">
        <v>30</v>
      </c>
      <c r="F10" s="36">
        <v>24</v>
      </c>
      <c r="G10" s="36">
        <v>48</v>
      </c>
      <c r="H10" s="36">
        <v>46</v>
      </c>
      <c r="I10" s="36">
        <v>0</v>
      </c>
      <c r="J10" s="36">
        <v>102</v>
      </c>
      <c r="K10" s="36">
        <v>90</v>
      </c>
      <c r="L10" s="36">
        <v>55</v>
      </c>
      <c r="M10" s="36">
        <v>0</v>
      </c>
      <c r="N10" s="36">
        <v>0</v>
      </c>
      <c r="O10" s="36">
        <v>0</v>
      </c>
      <c r="P10" s="36">
        <f t="shared" si="0"/>
        <v>365</v>
      </c>
    </row>
    <row r="11" spans="1:16" x14ac:dyDescent="0.3">
      <c r="A11" s="28">
        <v>111300</v>
      </c>
      <c r="B11" s="12" t="s">
        <v>31</v>
      </c>
      <c r="C11" s="12">
        <v>4</v>
      </c>
      <c r="D11" s="11" t="s">
        <v>40</v>
      </c>
      <c r="E11" s="7" t="s">
        <v>21</v>
      </c>
      <c r="F11" s="6">
        <v>85</v>
      </c>
      <c r="G11" s="6">
        <v>0</v>
      </c>
      <c r="H11" s="6">
        <v>155</v>
      </c>
      <c r="I11" s="6">
        <v>120</v>
      </c>
      <c r="J11" s="6">
        <v>0</v>
      </c>
      <c r="K11" s="6">
        <v>230</v>
      </c>
      <c r="L11" s="6">
        <v>0</v>
      </c>
      <c r="M11" s="6">
        <v>0</v>
      </c>
      <c r="N11" s="6">
        <v>0</v>
      </c>
      <c r="O11" s="6">
        <v>0</v>
      </c>
      <c r="P11" s="6">
        <f t="shared" si="0"/>
        <v>590</v>
      </c>
    </row>
    <row r="12" spans="1:16" x14ac:dyDescent="0.3">
      <c r="A12" s="28">
        <v>111300</v>
      </c>
      <c r="B12" s="12" t="s">
        <v>31</v>
      </c>
      <c r="C12" s="12">
        <v>4</v>
      </c>
      <c r="D12" s="11" t="s">
        <v>40</v>
      </c>
      <c r="E12" s="7" t="s">
        <v>22</v>
      </c>
      <c r="F12" s="6">
        <v>320</v>
      </c>
      <c r="G12" s="6">
        <v>320</v>
      </c>
      <c r="H12" s="6">
        <v>320</v>
      </c>
      <c r="I12" s="6">
        <v>320</v>
      </c>
      <c r="J12" s="6">
        <v>320</v>
      </c>
      <c r="K12" s="6">
        <v>320</v>
      </c>
      <c r="L12" s="6">
        <v>320</v>
      </c>
      <c r="M12" s="6">
        <v>0</v>
      </c>
      <c r="N12" s="6">
        <v>0</v>
      </c>
      <c r="O12" s="6">
        <v>0</v>
      </c>
      <c r="P12" s="6">
        <f t="shared" si="0"/>
        <v>2240</v>
      </c>
    </row>
    <row r="13" spans="1:16" x14ac:dyDescent="0.3">
      <c r="A13" s="28">
        <v>111300</v>
      </c>
      <c r="B13" s="12" t="s">
        <v>31</v>
      </c>
      <c r="C13" s="12">
        <v>4</v>
      </c>
      <c r="D13" s="11" t="s">
        <v>40</v>
      </c>
      <c r="E13" s="7" t="s">
        <v>23</v>
      </c>
      <c r="F13" s="6">
        <v>248</v>
      </c>
      <c r="G13" s="6">
        <v>73</v>
      </c>
      <c r="H13" s="6">
        <v>149</v>
      </c>
      <c r="I13" s="6">
        <v>287</v>
      </c>
      <c r="J13" s="6">
        <v>64</v>
      </c>
      <c r="K13" s="6">
        <v>372</v>
      </c>
      <c r="L13" s="6">
        <v>289</v>
      </c>
      <c r="M13" s="6">
        <v>0</v>
      </c>
      <c r="N13" s="6">
        <v>0</v>
      </c>
      <c r="O13" s="6">
        <v>0</v>
      </c>
      <c r="P13" s="6">
        <f t="shared" si="0"/>
        <v>1482</v>
      </c>
    </row>
    <row r="14" spans="1:16" x14ac:dyDescent="0.3">
      <c r="A14" s="28">
        <v>111300</v>
      </c>
      <c r="B14" s="12" t="s">
        <v>31</v>
      </c>
      <c r="C14" s="12">
        <v>4</v>
      </c>
      <c r="D14" s="11" t="s">
        <v>40</v>
      </c>
      <c r="E14" s="7" t="s">
        <v>25</v>
      </c>
      <c r="F14" s="6">
        <v>204</v>
      </c>
      <c r="G14" s="6">
        <v>26</v>
      </c>
      <c r="H14" s="6">
        <v>254</v>
      </c>
      <c r="I14" s="6">
        <v>193</v>
      </c>
      <c r="J14" s="10">
        <v>217</v>
      </c>
      <c r="K14" s="6">
        <v>205</v>
      </c>
      <c r="L14" s="6">
        <v>129</v>
      </c>
      <c r="M14" s="6">
        <v>0</v>
      </c>
      <c r="N14" s="6">
        <v>0</v>
      </c>
      <c r="O14" s="6">
        <v>0</v>
      </c>
      <c r="P14" s="6">
        <f t="shared" si="0"/>
        <v>1228</v>
      </c>
    </row>
    <row r="15" spans="1:16" x14ac:dyDescent="0.3">
      <c r="A15" s="28">
        <v>111300</v>
      </c>
      <c r="B15" s="12" t="s">
        <v>31</v>
      </c>
      <c r="C15" s="12">
        <v>4</v>
      </c>
      <c r="D15" s="11" t="s">
        <v>43</v>
      </c>
      <c r="E15" s="7" t="s">
        <v>26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f t="shared" si="0"/>
        <v>0</v>
      </c>
    </row>
    <row r="16" spans="1:16" x14ac:dyDescent="0.3">
      <c r="A16" s="28">
        <v>111300</v>
      </c>
      <c r="B16" s="12" t="s">
        <v>31</v>
      </c>
      <c r="C16" s="12">
        <v>4</v>
      </c>
      <c r="D16" s="11" t="s">
        <v>40</v>
      </c>
      <c r="E16" s="7" t="s">
        <v>27</v>
      </c>
      <c r="F16" s="6">
        <v>296</v>
      </c>
      <c r="G16" s="6">
        <v>0</v>
      </c>
      <c r="H16" s="6">
        <v>259</v>
      </c>
      <c r="I16" s="6">
        <v>284</v>
      </c>
      <c r="J16" s="6">
        <v>334</v>
      </c>
      <c r="K16" s="6">
        <v>265</v>
      </c>
      <c r="L16" s="6">
        <v>226</v>
      </c>
      <c r="M16" s="6">
        <v>0</v>
      </c>
      <c r="N16" s="6">
        <v>0</v>
      </c>
      <c r="O16" s="6">
        <v>0</v>
      </c>
      <c r="P16" s="6">
        <f t="shared" si="0"/>
        <v>1664</v>
      </c>
    </row>
    <row r="17" spans="1:16" x14ac:dyDescent="0.3">
      <c r="A17" s="28">
        <v>111300</v>
      </c>
      <c r="B17" s="12" t="s">
        <v>31</v>
      </c>
      <c r="C17" s="12">
        <v>4</v>
      </c>
      <c r="D17" s="11" t="s">
        <v>43</v>
      </c>
      <c r="E17" s="7" t="s">
        <v>28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f t="shared" si="0"/>
        <v>0</v>
      </c>
    </row>
    <row r="18" spans="1:16" x14ac:dyDescent="0.3">
      <c r="A18" s="28">
        <v>111300</v>
      </c>
      <c r="B18" s="12" t="s">
        <v>31</v>
      </c>
      <c r="C18" s="12">
        <v>4</v>
      </c>
      <c r="D18" s="11" t="s">
        <v>35</v>
      </c>
      <c r="E18" s="8" t="s">
        <v>29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f t="shared" si="0"/>
        <v>0</v>
      </c>
    </row>
    <row r="19" spans="1:16" x14ac:dyDescent="0.3">
      <c r="A19" s="28">
        <v>111300</v>
      </c>
      <c r="B19" s="12" t="s">
        <v>31</v>
      </c>
      <c r="C19" s="12">
        <v>4</v>
      </c>
      <c r="D19" s="11" t="s">
        <v>43</v>
      </c>
      <c r="E19" s="8" t="s">
        <v>30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f t="shared" si="0"/>
        <v>0</v>
      </c>
    </row>
    <row r="20" spans="1:16" ht="15.6" customHeight="1" x14ac:dyDescent="0.3">
      <c r="A20" s="29">
        <v>45566</v>
      </c>
      <c r="B20" s="18" t="s">
        <v>32</v>
      </c>
      <c r="C20" s="19">
        <v>1</v>
      </c>
      <c r="D20" s="25" t="s">
        <v>40</v>
      </c>
      <c r="E20" s="20" t="s">
        <v>21</v>
      </c>
      <c r="F20" s="22">
        <v>213</v>
      </c>
      <c r="G20" s="23">
        <v>30</v>
      </c>
      <c r="H20" s="23">
        <v>0</v>
      </c>
      <c r="I20" s="23">
        <v>40</v>
      </c>
      <c r="J20" s="23">
        <v>192</v>
      </c>
      <c r="K20" s="23">
        <v>281</v>
      </c>
      <c r="L20" s="23">
        <v>20</v>
      </c>
      <c r="M20" s="23">
        <v>0</v>
      </c>
      <c r="N20" s="23">
        <v>0</v>
      </c>
      <c r="O20" s="23">
        <v>0</v>
      </c>
      <c r="P20" s="22">
        <f t="shared" si="0"/>
        <v>776</v>
      </c>
    </row>
    <row r="21" spans="1:16" ht="15.6" customHeight="1" x14ac:dyDescent="0.3">
      <c r="A21" s="29">
        <v>45566</v>
      </c>
      <c r="B21" s="18" t="s">
        <v>32</v>
      </c>
      <c r="C21" s="19">
        <v>1</v>
      </c>
      <c r="D21" s="25" t="s">
        <v>40</v>
      </c>
      <c r="E21" s="20" t="s">
        <v>22</v>
      </c>
      <c r="F21" s="22">
        <v>375</v>
      </c>
      <c r="G21" s="23">
        <v>100</v>
      </c>
      <c r="H21" s="23">
        <v>220</v>
      </c>
      <c r="I21" s="23">
        <v>220</v>
      </c>
      <c r="J21" s="23">
        <v>250</v>
      </c>
      <c r="K21" s="23">
        <v>200</v>
      </c>
      <c r="L21" s="23">
        <v>195</v>
      </c>
      <c r="M21" s="23">
        <v>0</v>
      </c>
      <c r="N21" s="23">
        <v>0</v>
      </c>
      <c r="O21" s="23">
        <v>0</v>
      </c>
      <c r="P21" s="22">
        <f t="shared" si="0"/>
        <v>1560</v>
      </c>
    </row>
    <row r="22" spans="1:16" ht="15.6" customHeight="1" x14ac:dyDescent="0.3">
      <c r="A22" s="29">
        <v>45566</v>
      </c>
      <c r="B22" s="18" t="s">
        <v>32</v>
      </c>
      <c r="C22" s="19">
        <v>1</v>
      </c>
      <c r="D22" s="58" t="s">
        <v>35</v>
      </c>
      <c r="E22" s="57" t="s">
        <v>23</v>
      </c>
      <c r="F22" s="56">
        <v>0</v>
      </c>
      <c r="G22" s="59">
        <v>0</v>
      </c>
      <c r="H22" s="59">
        <v>0</v>
      </c>
      <c r="I22" s="59">
        <v>0</v>
      </c>
      <c r="J22" s="59">
        <v>0</v>
      </c>
      <c r="K22" s="59">
        <v>0</v>
      </c>
      <c r="L22" s="59">
        <v>0</v>
      </c>
      <c r="M22" s="59">
        <v>0</v>
      </c>
      <c r="N22" s="59">
        <v>0</v>
      </c>
      <c r="O22" s="59">
        <v>0</v>
      </c>
      <c r="P22" s="56">
        <f t="shared" si="0"/>
        <v>0</v>
      </c>
    </row>
    <row r="23" spans="1:16" ht="15.6" customHeight="1" x14ac:dyDescent="0.3">
      <c r="A23" s="29">
        <v>45566</v>
      </c>
      <c r="B23" s="18" t="s">
        <v>32</v>
      </c>
      <c r="C23" s="19">
        <v>1</v>
      </c>
      <c r="D23" s="60" t="s">
        <v>39</v>
      </c>
      <c r="E23" s="57" t="s">
        <v>24</v>
      </c>
      <c r="F23" s="56">
        <v>0</v>
      </c>
      <c r="G23" s="59">
        <v>0</v>
      </c>
      <c r="H23" s="59">
        <v>0</v>
      </c>
      <c r="I23" s="59">
        <v>0</v>
      </c>
      <c r="J23" s="59">
        <v>0</v>
      </c>
      <c r="K23" s="59">
        <v>0</v>
      </c>
      <c r="L23" s="59">
        <v>0</v>
      </c>
      <c r="M23" s="59">
        <v>0</v>
      </c>
      <c r="N23" s="59">
        <v>0</v>
      </c>
      <c r="O23" s="59">
        <v>0</v>
      </c>
      <c r="P23" s="56">
        <f t="shared" si="0"/>
        <v>0</v>
      </c>
    </row>
    <row r="24" spans="1:16" ht="15.6" customHeight="1" x14ac:dyDescent="0.3">
      <c r="A24" s="29">
        <v>45566</v>
      </c>
      <c r="B24" s="18" t="s">
        <v>32</v>
      </c>
      <c r="C24" s="19">
        <v>1</v>
      </c>
      <c r="D24" s="25" t="s">
        <v>42</v>
      </c>
      <c r="E24" s="20" t="s">
        <v>25</v>
      </c>
      <c r="F24" s="22">
        <v>210</v>
      </c>
      <c r="G24" s="23">
        <v>76</v>
      </c>
      <c r="H24" s="23">
        <v>141</v>
      </c>
      <c r="I24" s="23">
        <v>177</v>
      </c>
      <c r="J24" s="23">
        <v>206</v>
      </c>
      <c r="K24" s="23">
        <v>165</v>
      </c>
      <c r="L24" s="23">
        <v>139</v>
      </c>
      <c r="M24" s="23">
        <v>0</v>
      </c>
      <c r="N24" s="23">
        <v>0</v>
      </c>
      <c r="O24" s="23">
        <v>0</v>
      </c>
      <c r="P24" s="22">
        <f t="shared" si="0"/>
        <v>1114</v>
      </c>
    </row>
    <row r="25" spans="1:16" ht="15.6" customHeight="1" x14ac:dyDescent="0.3">
      <c r="A25" s="29">
        <v>45566</v>
      </c>
      <c r="B25" s="18" t="s">
        <v>32</v>
      </c>
      <c r="C25" s="19">
        <v>1</v>
      </c>
      <c r="D25" s="25" t="s">
        <v>40</v>
      </c>
      <c r="E25" s="20" t="s">
        <v>26</v>
      </c>
      <c r="F25" s="22">
        <v>8</v>
      </c>
      <c r="G25" s="22">
        <v>0</v>
      </c>
      <c r="H25" s="22">
        <v>23</v>
      </c>
      <c r="I25" s="22">
        <v>0</v>
      </c>
      <c r="J25" s="22">
        <v>83</v>
      </c>
      <c r="K25" s="22">
        <v>170</v>
      </c>
      <c r="L25" s="22">
        <v>13</v>
      </c>
      <c r="M25" s="22">
        <v>0</v>
      </c>
      <c r="N25" s="22">
        <v>0</v>
      </c>
      <c r="O25" s="22">
        <v>0</v>
      </c>
      <c r="P25" s="22">
        <f t="shared" si="0"/>
        <v>297</v>
      </c>
    </row>
    <row r="26" spans="1:16" ht="15.6" customHeight="1" x14ac:dyDescent="0.3">
      <c r="A26" s="29">
        <v>45566</v>
      </c>
      <c r="B26" s="18" t="s">
        <v>32</v>
      </c>
      <c r="C26" s="19">
        <v>1</v>
      </c>
      <c r="D26" s="22" t="s">
        <v>48</v>
      </c>
      <c r="E26" s="20" t="s">
        <v>27</v>
      </c>
      <c r="F26" s="22">
        <v>205</v>
      </c>
      <c r="G26" s="22">
        <v>141</v>
      </c>
      <c r="H26" s="22">
        <v>156</v>
      </c>
      <c r="I26" s="22">
        <v>291</v>
      </c>
      <c r="J26" s="22">
        <v>235</v>
      </c>
      <c r="K26" s="22">
        <v>211</v>
      </c>
      <c r="L26" s="22">
        <v>157</v>
      </c>
      <c r="M26" s="22">
        <v>0</v>
      </c>
      <c r="N26" s="22">
        <v>0</v>
      </c>
      <c r="O26" s="22">
        <v>0</v>
      </c>
      <c r="P26" s="22">
        <f t="shared" si="0"/>
        <v>1396</v>
      </c>
    </row>
    <row r="27" spans="1:16" ht="15.6" customHeight="1" x14ac:dyDescent="0.3">
      <c r="A27" s="29">
        <v>45566</v>
      </c>
      <c r="B27" s="18" t="s">
        <v>32</v>
      </c>
      <c r="C27" s="19">
        <v>1</v>
      </c>
      <c r="D27" s="58" t="s">
        <v>41</v>
      </c>
      <c r="E27" s="57" t="s">
        <v>28</v>
      </c>
      <c r="F27" s="56">
        <v>0</v>
      </c>
      <c r="G27" s="56">
        <v>0</v>
      </c>
      <c r="H27" s="56">
        <v>0</v>
      </c>
      <c r="I27" s="56">
        <v>0</v>
      </c>
      <c r="J27" s="56">
        <v>0</v>
      </c>
      <c r="K27" s="56">
        <v>0</v>
      </c>
      <c r="L27" s="56">
        <v>0</v>
      </c>
      <c r="M27" s="56">
        <v>0</v>
      </c>
      <c r="N27" s="56">
        <v>0</v>
      </c>
      <c r="O27" s="56">
        <v>0</v>
      </c>
      <c r="P27" s="56">
        <f t="shared" si="0"/>
        <v>0</v>
      </c>
    </row>
    <row r="28" spans="1:16" ht="15.6" customHeight="1" x14ac:dyDescent="0.3">
      <c r="A28" s="29">
        <v>45566</v>
      </c>
      <c r="B28" s="18" t="s">
        <v>32</v>
      </c>
      <c r="C28" s="19">
        <v>1</v>
      </c>
      <c r="D28" s="25" t="s">
        <v>46</v>
      </c>
      <c r="E28" s="24" t="s">
        <v>29</v>
      </c>
      <c r="F28" s="22">
        <v>145</v>
      </c>
      <c r="G28" s="22">
        <v>0</v>
      </c>
      <c r="H28" s="22">
        <v>104</v>
      </c>
      <c r="I28" s="22">
        <v>232</v>
      </c>
      <c r="J28" s="22">
        <v>107</v>
      </c>
      <c r="K28" s="22">
        <v>124</v>
      </c>
      <c r="L28" s="22">
        <v>76</v>
      </c>
      <c r="M28" s="22">
        <v>0</v>
      </c>
      <c r="N28" s="22">
        <v>0</v>
      </c>
      <c r="O28" s="22">
        <v>0</v>
      </c>
      <c r="P28" s="22">
        <f t="shared" si="0"/>
        <v>788</v>
      </c>
    </row>
    <row r="29" spans="1:16" ht="15.6" customHeight="1" x14ac:dyDescent="0.3">
      <c r="A29" s="29">
        <v>45566</v>
      </c>
      <c r="B29" s="18" t="s">
        <v>32</v>
      </c>
      <c r="C29" s="19">
        <v>1</v>
      </c>
      <c r="D29" s="25" t="s">
        <v>40</v>
      </c>
      <c r="E29" s="24" t="s">
        <v>30</v>
      </c>
      <c r="F29" s="22">
        <v>67</v>
      </c>
      <c r="G29" s="22">
        <v>78</v>
      </c>
      <c r="H29" s="22">
        <v>79</v>
      </c>
      <c r="I29" s="22">
        <v>25</v>
      </c>
      <c r="J29" s="22">
        <v>97</v>
      </c>
      <c r="K29" s="22">
        <v>68</v>
      </c>
      <c r="L29" s="22">
        <v>127</v>
      </c>
      <c r="M29" s="22">
        <v>0</v>
      </c>
      <c r="N29" s="22">
        <v>0</v>
      </c>
      <c r="O29" s="22">
        <v>0</v>
      </c>
      <c r="P29" s="22">
        <f t="shared" si="0"/>
        <v>541</v>
      </c>
    </row>
    <row r="30" spans="1:16" ht="15.6" customHeight="1" x14ac:dyDescent="0.3">
      <c r="A30" s="31">
        <v>45573</v>
      </c>
      <c r="B30" s="32" t="s">
        <v>32</v>
      </c>
      <c r="C30" s="33">
        <v>2</v>
      </c>
      <c r="D30" s="35" t="s">
        <v>40</v>
      </c>
      <c r="E30" s="34" t="s">
        <v>21</v>
      </c>
      <c r="F30" s="36">
        <v>179</v>
      </c>
      <c r="G30" s="36">
        <v>0</v>
      </c>
      <c r="H30" s="36">
        <v>0</v>
      </c>
      <c r="I30" s="36">
        <v>50</v>
      </c>
      <c r="J30" s="36">
        <v>100</v>
      </c>
      <c r="K30" s="36">
        <v>0</v>
      </c>
      <c r="L30" s="36">
        <v>130</v>
      </c>
      <c r="M30" s="36">
        <v>0</v>
      </c>
      <c r="N30" s="36">
        <v>0</v>
      </c>
      <c r="O30" s="36">
        <v>0</v>
      </c>
      <c r="P30" s="36">
        <f t="shared" ref="P30:P66" si="1">SUM(F30:O30)</f>
        <v>459</v>
      </c>
    </row>
    <row r="31" spans="1:16" ht="15.6" customHeight="1" x14ac:dyDescent="0.3">
      <c r="A31" s="31">
        <v>45573</v>
      </c>
      <c r="B31" s="32" t="s">
        <v>32</v>
      </c>
      <c r="C31" s="33">
        <v>2</v>
      </c>
      <c r="D31" s="35" t="s">
        <v>40</v>
      </c>
      <c r="E31" s="34" t="s">
        <v>22</v>
      </c>
      <c r="F31" s="36">
        <v>180</v>
      </c>
      <c r="G31" s="36">
        <v>80</v>
      </c>
      <c r="H31" s="36">
        <v>0</v>
      </c>
      <c r="I31" s="36">
        <v>170</v>
      </c>
      <c r="J31" s="36">
        <v>250</v>
      </c>
      <c r="K31" s="36">
        <v>0</v>
      </c>
      <c r="L31" s="36">
        <v>20</v>
      </c>
      <c r="M31" s="36">
        <v>0</v>
      </c>
      <c r="N31" s="36">
        <v>0</v>
      </c>
      <c r="O31" s="36">
        <v>0</v>
      </c>
      <c r="P31" s="36">
        <f t="shared" si="1"/>
        <v>700</v>
      </c>
    </row>
    <row r="32" spans="1:16" ht="15.6" customHeight="1" x14ac:dyDescent="0.3">
      <c r="A32" s="31">
        <v>45573</v>
      </c>
      <c r="B32" s="32" t="s">
        <v>32</v>
      </c>
      <c r="C32" s="33">
        <v>2</v>
      </c>
      <c r="D32" s="35" t="s">
        <v>40</v>
      </c>
      <c r="E32" s="34" t="s">
        <v>23</v>
      </c>
      <c r="F32" s="36">
        <v>190</v>
      </c>
      <c r="G32" s="36">
        <v>190</v>
      </c>
      <c r="H32" s="36">
        <v>190</v>
      </c>
      <c r="I32" s="36">
        <v>190</v>
      </c>
      <c r="J32" s="36">
        <v>190</v>
      </c>
      <c r="K32" s="36">
        <v>190</v>
      </c>
      <c r="L32" s="36">
        <v>190</v>
      </c>
      <c r="M32" s="36">
        <v>0</v>
      </c>
      <c r="N32" s="36">
        <v>0</v>
      </c>
      <c r="O32" s="36">
        <v>0</v>
      </c>
      <c r="P32" s="36">
        <f t="shared" si="1"/>
        <v>1330</v>
      </c>
    </row>
    <row r="33" spans="1:16" ht="15.6" customHeight="1" x14ac:dyDescent="0.3">
      <c r="A33" s="31">
        <v>45573</v>
      </c>
      <c r="B33" s="32" t="s">
        <v>32</v>
      </c>
      <c r="C33" s="33">
        <v>2</v>
      </c>
      <c r="D33" s="58" t="s">
        <v>39</v>
      </c>
      <c r="E33" s="57" t="s">
        <v>24</v>
      </c>
      <c r="F33" s="56">
        <v>0</v>
      </c>
      <c r="G33" s="56">
        <v>0</v>
      </c>
      <c r="H33" s="56">
        <v>0</v>
      </c>
      <c r="I33" s="56">
        <v>0</v>
      </c>
      <c r="J33" s="56">
        <v>0</v>
      </c>
      <c r="K33" s="56">
        <v>0</v>
      </c>
      <c r="L33" s="56">
        <v>0</v>
      </c>
      <c r="M33" s="56">
        <v>0</v>
      </c>
      <c r="N33" s="56">
        <v>0</v>
      </c>
      <c r="O33" s="56">
        <v>0</v>
      </c>
      <c r="P33" s="56">
        <f t="shared" si="1"/>
        <v>0</v>
      </c>
    </row>
    <row r="34" spans="1:16" ht="15.6" customHeight="1" x14ac:dyDescent="0.3">
      <c r="A34" s="31">
        <v>45573</v>
      </c>
      <c r="B34" s="32" t="s">
        <v>32</v>
      </c>
      <c r="C34" s="33">
        <v>2</v>
      </c>
      <c r="D34" s="35" t="s">
        <v>40</v>
      </c>
      <c r="E34" s="34" t="s">
        <v>25</v>
      </c>
      <c r="F34" s="36">
        <v>206</v>
      </c>
      <c r="G34" s="36">
        <v>90</v>
      </c>
      <c r="H34" s="36">
        <v>87</v>
      </c>
      <c r="I34" s="36">
        <v>188</v>
      </c>
      <c r="J34" s="36">
        <v>219</v>
      </c>
      <c r="K34" s="36">
        <v>117</v>
      </c>
      <c r="L34" s="36">
        <v>98</v>
      </c>
      <c r="M34" s="36">
        <v>0</v>
      </c>
      <c r="N34" s="36">
        <v>0</v>
      </c>
      <c r="O34" s="36">
        <v>0</v>
      </c>
      <c r="P34" s="36">
        <f t="shared" si="1"/>
        <v>1005</v>
      </c>
    </row>
    <row r="35" spans="1:16" ht="15.6" customHeight="1" x14ac:dyDescent="0.3">
      <c r="A35" s="31">
        <v>45573</v>
      </c>
      <c r="B35" s="32" t="s">
        <v>32</v>
      </c>
      <c r="C35" s="33">
        <v>2</v>
      </c>
      <c r="D35" s="58" t="s">
        <v>47</v>
      </c>
      <c r="E35" s="57" t="s">
        <v>26</v>
      </c>
      <c r="F35" s="56">
        <v>0</v>
      </c>
      <c r="G35" s="56">
        <v>0</v>
      </c>
      <c r="H35" s="56">
        <v>0</v>
      </c>
      <c r="I35" s="56">
        <v>0</v>
      </c>
      <c r="J35" s="56">
        <v>0</v>
      </c>
      <c r="K35" s="56">
        <v>0</v>
      </c>
      <c r="L35" s="56">
        <v>0</v>
      </c>
      <c r="M35" s="56">
        <v>0</v>
      </c>
      <c r="N35" s="56">
        <v>0</v>
      </c>
      <c r="O35" s="56">
        <v>0</v>
      </c>
      <c r="P35" s="56">
        <f t="shared" si="1"/>
        <v>0</v>
      </c>
    </row>
    <row r="36" spans="1:16" ht="15.6" customHeight="1" x14ac:dyDescent="0.3">
      <c r="A36" s="31">
        <v>45573</v>
      </c>
      <c r="B36" s="32" t="s">
        <v>32</v>
      </c>
      <c r="C36" s="33">
        <v>2</v>
      </c>
      <c r="D36" s="35" t="s">
        <v>48</v>
      </c>
      <c r="E36" s="34" t="s">
        <v>27</v>
      </c>
      <c r="F36" s="36">
        <v>225</v>
      </c>
      <c r="G36" s="36">
        <v>106</v>
      </c>
      <c r="H36" s="36">
        <v>108</v>
      </c>
      <c r="I36" s="36">
        <v>268</v>
      </c>
      <c r="J36" s="36">
        <v>200</v>
      </c>
      <c r="K36" s="36">
        <v>115</v>
      </c>
      <c r="L36" s="36">
        <v>144</v>
      </c>
      <c r="M36" s="36">
        <v>0</v>
      </c>
      <c r="N36" s="36">
        <v>0</v>
      </c>
      <c r="O36" s="36">
        <v>0</v>
      </c>
      <c r="P36" s="36">
        <f t="shared" si="1"/>
        <v>1166</v>
      </c>
    </row>
    <row r="37" spans="1:16" ht="15.6" customHeight="1" x14ac:dyDescent="0.3">
      <c r="A37" s="31">
        <v>45573</v>
      </c>
      <c r="B37" s="32" t="s">
        <v>32</v>
      </c>
      <c r="C37" s="33">
        <v>2</v>
      </c>
      <c r="D37" s="35" t="s">
        <v>48</v>
      </c>
      <c r="E37" s="34" t="s">
        <v>28</v>
      </c>
      <c r="F37" s="36">
        <v>380</v>
      </c>
      <c r="G37" s="36">
        <v>100</v>
      </c>
      <c r="H37" s="36">
        <v>270</v>
      </c>
      <c r="I37" s="36">
        <v>0</v>
      </c>
      <c r="J37" s="36">
        <v>20</v>
      </c>
      <c r="K37" s="36">
        <v>120</v>
      </c>
      <c r="L37" s="36">
        <v>184</v>
      </c>
      <c r="M37" s="36">
        <v>0</v>
      </c>
      <c r="N37" s="36">
        <v>0</v>
      </c>
      <c r="O37" s="36">
        <v>0</v>
      </c>
      <c r="P37" s="36">
        <f t="shared" si="1"/>
        <v>1074</v>
      </c>
    </row>
    <row r="38" spans="1:16" ht="15.6" customHeight="1" x14ac:dyDescent="0.3">
      <c r="A38" s="31">
        <v>45573</v>
      </c>
      <c r="B38" s="32" t="s">
        <v>32</v>
      </c>
      <c r="C38" s="33">
        <v>2</v>
      </c>
      <c r="D38" s="35" t="s">
        <v>40</v>
      </c>
      <c r="E38" s="37" t="s">
        <v>29</v>
      </c>
      <c r="F38" s="36">
        <v>202</v>
      </c>
      <c r="G38" s="36">
        <v>0</v>
      </c>
      <c r="H38" s="36">
        <v>149</v>
      </c>
      <c r="I38" s="36">
        <v>261</v>
      </c>
      <c r="J38" s="36">
        <v>177</v>
      </c>
      <c r="K38" s="36">
        <v>157</v>
      </c>
      <c r="L38" s="36">
        <v>114</v>
      </c>
      <c r="M38" s="36">
        <v>0</v>
      </c>
      <c r="N38" s="36">
        <v>0</v>
      </c>
      <c r="O38" s="36">
        <v>0</v>
      </c>
      <c r="P38" s="36">
        <f t="shared" si="1"/>
        <v>1060</v>
      </c>
    </row>
    <row r="39" spans="1:16" ht="15.6" customHeight="1" x14ac:dyDescent="0.3">
      <c r="A39" s="31">
        <v>45573</v>
      </c>
      <c r="B39" s="32" t="s">
        <v>32</v>
      </c>
      <c r="C39" s="33">
        <v>2</v>
      </c>
      <c r="D39" s="35" t="s">
        <v>50</v>
      </c>
      <c r="E39" s="37" t="s">
        <v>30</v>
      </c>
      <c r="F39" s="36">
        <v>82</v>
      </c>
      <c r="G39" s="36">
        <v>35</v>
      </c>
      <c r="H39" s="36">
        <v>0</v>
      </c>
      <c r="I39" s="36">
        <v>47</v>
      </c>
      <c r="J39" s="36">
        <v>0</v>
      </c>
      <c r="K39" s="36">
        <v>75</v>
      </c>
      <c r="L39" s="36">
        <v>52</v>
      </c>
      <c r="M39" s="36">
        <v>0</v>
      </c>
      <c r="N39" s="36">
        <v>0</v>
      </c>
      <c r="O39" s="36">
        <v>0</v>
      </c>
      <c r="P39" s="36">
        <f t="shared" si="1"/>
        <v>291</v>
      </c>
    </row>
    <row r="40" spans="1:16" ht="15.6" customHeight="1" x14ac:dyDescent="0.3">
      <c r="A40" s="29">
        <v>45580</v>
      </c>
      <c r="B40" s="18" t="s">
        <v>32</v>
      </c>
      <c r="C40" s="19">
        <v>3</v>
      </c>
      <c r="D40" s="25" t="s">
        <v>48</v>
      </c>
      <c r="E40" s="20" t="s">
        <v>21</v>
      </c>
      <c r="F40" s="22">
        <v>190</v>
      </c>
      <c r="G40" s="22">
        <v>0</v>
      </c>
      <c r="H40" s="22">
        <v>50</v>
      </c>
      <c r="I40" s="22">
        <v>110</v>
      </c>
      <c r="J40" s="22">
        <v>0</v>
      </c>
      <c r="K40" s="22">
        <v>140</v>
      </c>
      <c r="L40" s="22">
        <v>148</v>
      </c>
      <c r="M40" s="22">
        <v>0</v>
      </c>
      <c r="N40" s="22">
        <v>0</v>
      </c>
      <c r="O40" s="22">
        <v>0</v>
      </c>
      <c r="P40" s="22">
        <f>SUM(D40:O40)</f>
        <v>638</v>
      </c>
    </row>
    <row r="41" spans="1:16" ht="15.6" customHeight="1" x14ac:dyDescent="0.3">
      <c r="A41" s="29">
        <v>45580</v>
      </c>
      <c r="B41" s="18" t="s">
        <v>32</v>
      </c>
      <c r="C41" s="19">
        <v>3</v>
      </c>
      <c r="D41" s="25" t="s">
        <v>48</v>
      </c>
      <c r="E41" s="20" t="s">
        <v>22</v>
      </c>
      <c r="F41" s="22">
        <v>40</v>
      </c>
      <c r="G41" s="22">
        <v>30</v>
      </c>
      <c r="H41" s="22">
        <v>0</v>
      </c>
      <c r="I41" s="22">
        <v>130</v>
      </c>
      <c r="J41" s="22">
        <v>60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f t="shared" si="1"/>
        <v>260</v>
      </c>
    </row>
    <row r="42" spans="1:16" ht="15.6" customHeight="1" x14ac:dyDescent="0.3">
      <c r="A42" s="29">
        <v>45580</v>
      </c>
      <c r="B42" s="18" t="s">
        <v>32</v>
      </c>
      <c r="C42" s="19">
        <v>3</v>
      </c>
      <c r="D42" s="58" t="s">
        <v>41</v>
      </c>
      <c r="E42" s="57" t="s">
        <v>23</v>
      </c>
      <c r="F42" s="56">
        <v>0</v>
      </c>
      <c r="G42" s="56">
        <v>0</v>
      </c>
      <c r="H42" s="56">
        <v>0</v>
      </c>
      <c r="I42" s="56">
        <v>0</v>
      </c>
      <c r="J42" s="56">
        <v>0</v>
      </c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6">
        <f t="shared" si="1"/>
        <v>0</v>
      </c>
    </row>
    <row r="43" spans="1:16" ht="15.6" customHeight="1" x14ac:dyDescent="0.3">
      <c r="A43" s="29">
        <v>45580</v>
      </c>
      <c r="B43" s="18" t="s">
        <v>32</v>
      </c>
      <c r="C43" s="19">
        <v>3</v>
      </c>
      <c r="D43" s="25" t="s">
        <v>48</v>
      </c>
      <c r="E43" s="20" t="s">
        <v>24</v>
      </c>
      <c r="F43" s="22">
        <v>434</v>
      </c>
      <c r="G43" s="22">
        <v>66</v>
      </c>
      <c r="H43" s="22">
        <v>0</v>
      </c>
      <c r="I43" s="22">
        <v>52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2">
        <f t="shared" si="1"/>
        <v>552</v>
      </c>
    </row>
    <row r="44" spans="1:16" ht="14.4" customHeight="1" x14ac:dyDescent="0.3">
      <c r="A44" s="29">
        <v>45580</v>
      </c>
      <c r="B44" s="18" t="s">
        <v>32</v>
      </c>
      <c r="C44" s="19">
        <v>3</v>
      </c>
      <c r="D44" s="25" t="s">
        <v>48</v>
      </c>
      <c r="E44" s="20" t="s">
        <v>25</v>
      </c>
      <c r="F44" s="22">
        <v>194</v>
      </c>
      <c r="G44" s="22">
        <v>54</v>
      </c>
      <c r="H44" s="22">
        <v>124</v>
      </c>
      <c r="I44" s="22">
        <v>151</v>
      </c>
      <c r="J44" s="22">
        <v>98</v>
      </c>
      <c r="K44" s="22">
        <v>89</v>
      </c>
      <c r="L44" s="22">
        <v>90</v>
      </c>
      <c r="M44" s="22">
        <v>0</v>
      </c>
      <c r="N44" s="22">
        <v>0</v>
      </c>
      <c r="O44" s="22">
        <v>0</v>
      </c>
      <c r="P44" s="22">
        <f t="shared" si="1"/>
        <v>800</v>
      </c>
    </row>
    <row r="45" spans="1:16" ht="14.4" customHeight="1" x14ac:dyDescent="0.3">
      <c r="A45" s="29">
        <v>45580</v>
      </c>
      <c r="B45" s="18" t="s">
        <v>32</v>
      </c>
      <c r="C45" s="19">
        <v>3</v>
      </c>
      <c r="D45" s="58" t="s">
        <v>43</v>
      </c>
      <c r="E45" s="57" t="s">
        <v>26</v>
      </c>
      <c r="F45" s="56">
        <v>0</v>
      </c>
      <c r="G45" s="56">
        <v>0</v>
      </c>
      <c r="H45" s="56">
        <v>0</v>
      </c>
      <c r="I45" s="56">
        <v>0</v>
      </c>
      <c r="J45" s="56">
        <v>0</v>
      </c>
      <c r="K45" s="56">
        <v>0</v>
      </c>
      <c r="L45" s="56">
        <v>0</v>
      </c>
      <c r="M45" s="56">
        <v>0</v>
      </c>
      <c r="N45" s="56">
        <v>0</v>
      </c>
      <c r="O45" s="56">
        <v>0</v>
      </c>
      <c r="P45" s="56">
        <f t="shared" si="1"/>
        <v>0</v>
      </c>
    </row>
    <row r="46" spans="1:16" ht="14.4" customHeight="1" x14ac:dyDescent="0.3">
      <c r="A46" s="29">
        <v>45580</v>
      </c>
      <c r="B46" s="18" t="s">
        <v>32</v>
      </c>
      <c r="C46" s="19">
        <v>3</v>
      </c>
      <c r="D46" s="25" t="s">
        <v>48</v>
      </c>
      <c r="E46" s="20" t="s">
        <v>27</v>
      </c>
      <c r="F46" s="22">
        <v>258</v>
      </c>
      <c r="G46" s="22">
        <v>47</v>
      </c>
      <c r="H46" s="22">
        <v>146</v>
      </c>
      <c r="I46" s="22">
        <v>275</v>
      </c>
      <c r="J46" s="22">
        <v>116</v>
      </c>
      <c r="K46" s="22">
        <v>101</v>
      </c>
      <c r="L46" s="22">
        <v>97</v>
      </c>
      <c r="M46" s="22">
        <v>0</v>
      </c>
      <c r="N46" s="22">
        <v>0</v>
      </c>
      <c r="O46" s="22">
        <v>0</v>
      </c>
      <c r="P46" s="22">
        <f t="shared" si="1"/>
        <v>1040</v>
      </c>
    </row>
    <row r="47" spans="1:16" ht="14.4" customHeight="1" x14ac:dyDescent="0.3">
      <c r="A47" s="29">
        <v>45580</v>
      </c>
      <c r="B47" s="18" t="s">
        <v>32</v>
      </c>
      <c r="C47" s="19">
        <v>3</v>
      </c>
      <c r="D47" s="25" t="s">
        <v>48</v>
      </c>
      <c r="E47" s="20" t="s">
        <v>28</v>
      </c>
      <c r="F47" s="22">
        <v>480</v>
      </c>
      <c r="G47" s="22">
        <v>100</v>
      </c>
      <c r="H47" s="22">
        <v>270</v>
      </c>
      <c r="I47" s="22">
        <v>0</v>
      </c>
      <c r="J47" s="22">
        <v>20</v>
      </c>
      <c r="K47" s="22">
        <v>120</v>
      </c>
      <c r="L47" s="22">
        <v>184</v>
      </c>
      <c r="M47" s="22">
        <v>0</v>
      </c>
      <c r="N47" s="22">
        <v>0</v>
      </c>
      <c r="O47" s="22">
        <v>0</v>
      </c>
      <c r="P47" s="22">
        <f t="shared" si="1"/>
        <v>1174</v>
      </c>
    </row>
    <row r="48" spans="1:16" ht="14.4" customHeight="1" x14ac:dyDescent="0.3">
      <c r="A48" s="29">
        <v>45580</v>
      </c>
      <c r="B48" s="18" t="s">
        <v>32</v>
      </c>
      <c r="C48" s="19">
        <v>3</v>
      </c>
      <c r="D48" s="25" t="s">
        <v>48</v>
      </c>
      <c r="E48" s="24" t="s">
        <v>29</v>
      </c>
      <c r="F48" s="22">
        <v>371</v>
      </c>
      <c r="G48" s="22">
        <v>0</v>
      </c>
      <c r="H48" s="22">
        <v>411</v>
      </c>
      <c r="I48" s="22">
        <v>489</v>
      </c>
      <c r="J48" s="22">
        <v>365</v>
      </c>
      <c r="K48" s="22">
        <v>391</v>
      </c>
      <c r="L48" s="22">
        <v>547</v>
      </c>
      <c r="M48" s="22">
        <v>0</v>
      </c>
      <c r="N48" s="22">
        <v>0</v>
      </c>
      <c r="O48" s="22">
        <v>0</v>
      </c>
      <c r="P48" s="22">
        <f t="shared" si="1"/>
        <v>2574</v>
      </c>
    </row>
    <row r="49" spans="1:16" ht="14.4" customHeight="1" x14ac:dyDescent="0.3">
      <c r="A49" s="29">
        <v>45580</v>
      </c>
      <c r="B49" s="18" t="s">
        <v>32</v>
      </c>
      <c r="C49" s="19">
        <v>3</v>
      </c>
      <c r="D49" s="25" t="s">
        <v>48</v>
      </c>
      <c r="E49" s="24" t="s">
        <v>30</v>
      </c>
      <c r="F49" s="22">
        <v>73</v>
      </c>
      <c r="G49" s="22">
        <v>59</v>
      </c>
      <c r="H49" s="22">
        <v>44</v>
      </c>
      <c r="I49" s="22">
        <v>29</v>
      </c>
      <c r="J49" s="22">
        <v>47</v>
      </c>
      <c r="K49" s="22">
        <v>95</v>
      </c>
      <c r="L49" s="22">
        <v>37</v>
      </c>
      <c r="M49" s="22">
        <v>0</v>
      </c>
      <c r="N49" s="22">
        <v>0</v>
      </c>
      <c r="O49" s="22">
        <v>0</v>
      </c>
      <c r="P49" s="22">
        <f t="shared" si="1"/>
        <v>384</v>
      </c>
    </row>
    <row r="50" spans="1:16" ht="15.6" customHeight="1" x14ac:dyDescent="0.3">
      <c r="A50" s="100">
        <v>45587</v>
      </c>
      <c r="B50" s="101" t="s">
        <v>32</v>
      </c>
      <c r="C50" s="102">
        <v>4</v>
      </c>
      <c r="D50" s="103" t="s">
        <v>48</v>
      </c>
      <c r="E50" s="104" t="s">
        <v>21</v>
      </c>
      <c r="F50" s="105">
        <v>350</v>
      </c>
      <c r="G50" s="105">
        <v>0</v>
      </c>
      <c r="H50" s="105">
        <v>220</v>
      </c>
      <c r="I50" s="105">
        <v>150</v>
      </c>
      <c r="J50" s="105">
        <v>60</v>
      </c>
      <c r="K50" s="105">
        <v>90</v>
      </c>
      <c r="L50" s="105">
        <v>30</v>
      </c>
      <c r="M50" s="105">
        <v>0</v>
      </c>
      <c r="N50" s="105">
        <v>0</v>
      </c>
      <c r="O50" s="105">
        <v>0</v>
      </c>
      <c r="P50" s="105">
        <f t="shared" si="1"/>
        <v>900</v>
      </c>
    </row>
    <row r="51" spans="1:16" x14ac:dyDescent="0.3">
      <c r="A51" s="100">
        <v>45587</v>
      </c>
      <c r="B51" s="101" t="s">
        <v>32</v>
      </c>
      <c r="C51" s="102">
        <v>4</v>
      </c>
      <c r="D51" s="103" t="s">
        <v>48</v>
      </c>
      <c r="E51" s="104" t="s">
        <v>22</v>
      </c>
      <c r="F51" s="105">
        <v>120</v>
      </c>
      <c r="G51" s="105">
        <v>50</v>
      </c>
      <c r="H51" s="105">
        <v>78</v>
      </c>
      <c r="I51" s="105">
        <v>190</v>
      </c>
      <c r="J51" s="105">
        <v>93</v>
      </c>
      <c r="K51" s="105">
        <v>90</v>
      </c>
      <c r="L51" s="105">
        <v>106</v>
      </c>
      <c r="M51" s="105">
        <v>0</v>
      </c>
      <c r="N51" s="105">
        <v>0</v>
      </c>
      <c r="O51" s="105">
        <v>0</v>
      </c>
      <c r="P51" s="105">
        <f t="shared" si="1"/>
        <v>727</v>
      </c>
    </row>
    <row r="52" spans="1:16" x14ac:dyDescent="0.3">
      <c r="A52" s="100">
        <v>45587</v>
      </c>
      <c r="B52" s="101" t="s">
        <v>32</v>
      </c>
      <c r="C52" s="102">
        <v>4</v>
      </c>
      <c r="D52" s="103" t="s">
        <v>48</v>
      </c>
      <c r="E52" s="104" t="s">
        <v>23</v>
      </c>
      <c r="F52" s="105">
        <v>283</v>
      </c>
      <c r="G52" s="105">
        <v>122</v>
      </c>
      <c r="H52" s="105">
        <v>244</v>
      </c>
      <c r="I52" s="105">
        <v>450</v>
      </c>
      <c r="J52" s="105">
        <v>60</v>
      </c>
      <c r="K52" s="105">
        <v>380</v>
      </c>
      <c r="L52" s="105">
        <v>232</v>
      </c>
      <c r="M52" s="105">
        <v>0</v>
      </c>
      <c r="N52" s="105">
        <v>0</v>
      </c>
      <c r="O52" s="105">
        <v>0</v>
      </c>
      <c r="P52" s="105">
        <f t="shared" si="1"/>
        <v>1771</v>
      </c>
    </row>
    <row r="53" spans="1:16" x14ac:dyDescent="0.3">
      <c r="A53" s="100">
        <v>45587</v>
      </c>
      <c r="B53" s="101" t="s">
        <v>32</v>
      </c>
      <c r="C53" s="102">
        <v>4</v>
      </c>
      <c r="D53" s="103" t="s">
        <v>48</v>
      </c>
      <c r="E53" s="104" t="s">
        <v>24</v>
      </c>
      <c r="F53" s="105">
        <v>99</v>
      </c>
      <c r="G53" s="105">
        <v>101</v>
      </c>
      <c r="H53" s="105">
        <v>0</v>
      </c>
      <c r="I53" s="105">
        <v>73</v>
      </c>
      <c r="J53" s="105">
        <v>0</v>
      </c>
      <c r="K53" s="105">
        <v>64</v>
      </c>
      <c r="L53" s="105">
        <v>45</v>
      </c>
      <c r="M53" s="105">
        <v>0</v>
      </c>
      <c r="N53" s="105">
        <v>0</v>
      </c>
      <c r="O53" s="105">
        <v>0</v>
      </c>
      <c r="P53" s="105">
        <f t="shared" si="1"/>
        <v>382</v>
      </c>
    </row>
    <row r="54" spans="1:16" x14ac:dyDescent="0.3">
      <c r="A54" s="100">
        <v>45587</v>
      </c>
      <c r="B54" s="101" t="s">
        <v>32</v>
      </c>
      <c r="C54" s="102">
        <v>4</v>
      </c>
      <c r="D54" s="103" t="s">
        <v>48</v>
      </c>
      <c r="E54" s="104" t="s">
        <v>25</v>
      </c>
      <c r="F54" s="105">
        <v>279</v>
      </c>
      <c r="G54" s="105">
        <v>0</v>
      </c>
      <c r="H54" s="105">
        <v>138</v>
      </c>
      <c r="I54" s="105">
        <v>185</v>
      </c>
      <c r="J54" s="105">
        <v>212</v>
      </c>
      <c r="K54" s="105">
        <v>129</v>
      </c>
      <c r="L54" s="105">
        <v>126</v>
      </c>
      <c r="M54" s="105">
        <v>0</v>
      </c>
      <c r="N54" s="105">
        <v>0</v>
      </c>
      <c r="O54" s="105">
        <v>0</v>
      </c>
      <c r="P54" s="105">
        <f t="shared" si="1"/>
        <v>1069</v>
      </c>
    </row>
    <row r="55" spans="1:16" x14ac:dyDescent="0.3">
      <c r="A55" s="100">
        <v>45587</v>
      </c>
      <c r="B55" s="101" t="s">
        <v>32</v>
      </c>
      <c r="C55" s="102">
        <v>4</v>
      </c>
      <c r="D55" s="103" t="s">
        <v>48</v>
      </c>
      <c r="E55" s="104" t="s">
        <v>26</v>
      </c>
      <c r="F55" s="105">
        <v>341</v>
      </c>
      <c r="G55" s="105">
        <v>0</v>
      </c>
      <c r="H55" s="105">
        <v>153</v>
      </c>
      <c r="I55" s="105">
        <v>48</v>
      </c>
      <c r="J55" s="105">
        <v>161</v>
      </c>
      <c r="K55" s="105">
        <v>181</v>
      </c>
      <c r="L55" s="105">
        <v>85</v>
      </c>
      <c r="M55" s="105">
        <v>0</v>
      </c>
      <c r="N55" s="105">
        <v>0</v>
      </c>
      <c r="O55" s="105">
        <v>0</v>
      </c>
      <c r="P55" s="105">
        <f t="shared" si="1"/>
        <v>969</v>
      </c>
    </row>
    <row r="56" spans="1:16" x14ac:dyDescent="0.3">
      <c r="A56" s="100">
        <v>45587</v>
      </c>
      <c r="B56" s="101" t="s">
        <v>32</v>
      </c>
      <c r="C56" s="102">
        <v>4</v>
      </c>
      <c r="D56" s="103" t="s">
        <v>48</v>
      </c>
      <c r="E56" s="104" t="s">
        <v>27</v>
      </c>
      <c r="F56" s="105">
        <v>149</v>
      </c>
      <c r="G56" s="105">
        <v>39</v>
      </c>
      <c r="H56" s="105">
        <v>177</v>
      </c>
      <c r="I56" s="105">
        <v>221</v>
      </c>
      <c r="J56" s="105">
        <v>108</v>
      </c>
      <c r="K56" s="105">
        <v>110</v>
      </c>
      <c r="L56" s="105">
        <v>101</v>
      </c>
      <c r="M56" s="105">
        <v>0</v>
      </c>
      <c r="N56" s="105">
        <v>0</v>
      </c>
      <c r="O56" s="105">
        <v>0</v>
      </c>
      <c r="P56" s="105">
        <f t="shared" si="1"/>
        <v>905</v>
      </c>
    </row>
    <row r="57" spans="1:16" x14ac:dyDescent="0.3">
      <c r="A57" s="100">
        <v>45587</v>
      </c>
      <c r="B57" s="101" t="s">
        <v>32</v>
      </c>
      <c r="C57" s="102">
        <v>4</v>
      </c>
      <c r="D57" s="103" t="s">
        <v>48</v>
      </c>
      <c r="E57" s="104" t="s">
        <v>28</v>
      </c>
      <c r="F57" s="105">
        <v>200</v>
      </c>
      <c r="G57" s="105">
        <v>170</v>
      </c>
      <c r="H57" s="105">
        <v>220</v>
      </c>
      <c r="I57" s="105">
        <v>160</v>
      </c>
      <c r="J57" s="105">
        <v>90</v>
      </c>
      <c r="K57" s="105">
        <v>110</v>
      </c>
      <c r="L57" s="105">
        <v>200</v>
      </c>
      <c r="M57" s="105">
        <v>0</v>
      </c>
      <c r="N57" s="105">
        <v>0</v>
      </c>
      <c r="O57" s="105">
        <v>0</v>
      </c>
      <c r="P57" s="105">
        <f t="shared" si="1"/>
        <v>1150</v>
      </c>
    </row>
    <row r="58" spans="1:16" x14ac:dyDescent="0.3">
      <c r="A58" s="100">
        <v>45587</v>
      </c>
      <c r="B58" s="101" t="s">
        <v>32</v>
      </c>
      <c r="C58" s="102">
        <v>4</v>
      </c>
      <c r="D58" s="103" t="s">
        <v>48</v>
      </c>
      <c r="E58" s="106" t="s">
        <v>29</v>
      </c>
      <c r="F58" s="105">
        <v>331</v>
      </c>
      <c r="G58" s="105">
        <v>32</v>
      </c>
      <c r="H58" s="105">
        <v>287</v>
      </c>
      <c r="I58" s="105">
        <v>424</v>
      </c>
      <c r="J58" s="105">
        <v>383</v>
      </c>
      <c r="K58" s="105">
        <v>191</v>
      </c>
      <c r="L58" s="105">
        <v>270</v>
      </c>
      <c r="M58" s="105">
        <v>0</v>
      </c>
      <c r="N58" s="105">
        <v>0</v>
      </c>
      <c r="O58" s="105">
        <v>0</v>
      </c>
      <c r="P58" s="105">
        <f t="shared" si="1"/>
        <v>1918</v>
      </c>
    </row>
    <row r="59" spans="1:16" x14ac:dyDescent="0.3">
      <c r="A59" s="100">
        <v>45587</v>
      </c>
      <c r="B59" s="101" t="s">
        <v>32</v>
      </c>
      <c r="C59" s="102">
        <v>4</v>
      </c>
      <c r="D59" s="103" t="s">
        <v>48</v>
      </c>
      <c r="E59" s="106" t="s">
        <v>30</v>
      </c>
      <c r="F59" s="105">
        <v>92</v>
      </c>
      <c r="G59" s="105">
        <v>157</v>
      </c>
      <c r="H59" s="105">
        <v>54</v>
      </c>
      <c r="I59" s="105">
        <v>51</v>
      </c>
      <c r="J59" s="105">
        <v>24</v>
      </c>
      <c r="K59" s="105">
        <v>105</v>
      </c>
      <c r="L59" s="105">
        <v>34</v>
      </c>
      <c r="M59" s="105">
        <v>0</v>
      </c>
      <c r="N59" s="105">
        <v>0</v>
      </c>
      <c r="O59" s="105">
        <v>0</v>
      </c>
      <c r="P59" s="105">
        <f t="shared" si="1"/>
        <v>517</v>
      </c>
    </row>
    <row r="60" spans="1:16" ht="16.95" customHeight="1" x14ac:dyDescent="0.3">
      <c r="A60" s="28">
        <v>45597</v>
      </c>
      <c r="B60" s="107" t="s">
        <v>36</v>
      </c>
      <c r="C60" s="12">
        <v>1</v>
      </c>
      <c r="D60" s="43" t="s">
        <v>48</v>
      </c>
      <c r="E60" s="7" t="s">
        <v>21</v>
      </c>
      <c r="F60" s="6">
        <v>490</v>
      </c>
      <c r="G60" s="108">
        <v>20</v>
      </c>
      <c r="H60" s="108">
        <v>207</v>
      </c>
      <c r="I60" s="108">
        <v>20</v>
      </c>
      <c r="J60" s="108">
        <v>70</v>
      </c>
      <c r="K60" s="108">
        <v>40</v>
      </c>
      <c r="L60" s="108">
        <v>85</v>
      </c>
      <c r="M60" s="108">
        <v>0</v>
      </c>
      <c r="N60" s="108">
        <v>0</v>
      </c>
      <c r="O60" s="108">
        <v>0</v>
      </c>
      <c r="P60" s="6">
        <f t="shared" si="1"/>
        <v>932</v>
      </c>
    </row>
    <row r="61" spans="1:16" x14ac:dyDescent="0.3">
      <c r="A61" s="28">
        <v>45597</v>
      </c>
      <c r="B61" s="107" t="s">
        <v>36</v>
      </c>
      <c r="C61" s="12">
        <v>1</v>
      </c>
      <c r="D61" s="43" t="s">
        <v>48</v>
      </c>
      <c r="E61" s="7" t="s">
        <v>22</v>
      </c>
      <c r="F61" s="6">
        <v>85</v>
      </c>
      <c r="G61" s="108">
        <v>0</v>
      </c>
      <c r="H61" s="108">
        <v>20</v>
      </c>
      <c r="I61" s="108">
        <v>325</v>
      </c>
      <c r="J61" s="108">
        <v>0</v>
      </c>
      <c r="K61" s="108">
        <v>40</v>
      </c>
      <c r="L61" s="108">
        <v>183</v>
      </c>
      <c r="M61" s="108">
        <v>0</v>
      </c>
      <c r="N61" s="108">
        <v>0</v>
      </c>
      <c r="O61" s="108">
        <v>0</v>
      </c>
      <c r="P61" s="6">
        <f t="shared" si="1"/>
        <v>653</v>
      </c>
    </row>
    <row r="62" spans="1:16" x14ac:dyDescent="0.3">
      <c r="A62" s="28">
        <v>45597</v>
      </c>
      <c r="B62" s="107" t="s">
        <v>36</v>
      </c>
      <c r="C62" s="12">
        <v>1</v>
      </c>
      <c r="D62" s="43" t="s">
        <v>48</v>
      </c>
      <c r="E62" s="7" t="s">
        <v>23</v>
      </c>
      <c r="F62" s="6">
        <f>66+37+45+46+55+60+15</f>
        <v>324</v>
      </c>
      <c r="G62" s="108">
        <f>71+30+60</f>
        <v>161</v>
      </c>
      <c r="H62" s="108">
        <f>50</f>
        <v>50</v>
      </c>
      <c r="I62" s="108">
        <f>104+40+91+40+40+47+140</f>
        <v>502</v>
      </c>
      <c r="J62" s="108">
        <v>0</v>
      </c>
      <c r="K62" s="108">
        <f>54+55+38+43+62</f>
        <v>252</v>
      </c>
      <c r="L62" s="108">
        <f>70+62+75+45</f>
        <v>252</v>
      </c>
      <c r="M62" s="108">
        <v>0</v>
      </c>
      <c r="N62" s="108">
        <v>0</v>
      </c>
      <c r="O62" s="108">
        <v>0</v>
      </c>
      <c r="P62" s="6">
        <f t="shared" si="1"/>
        <v>1541</v>
      </c>
    </row>
    <row r="63" spans="1:16" x14ac:dyDescent="0.3">
      <c r="A63" s="28">
        <v>45597</v>
      </c>
      <c r="B63" s="107" t="s">
        <v>36</v>
      </c>
      <c r="C63" s="12">
        <v>1</v>
      </c>
      <c r="D63" s="43" t="s">
        <v>48</v>
      </c>
      <c r="E63" s="7" t="s">
        <v>24</v>
      </c>
      <c r="F63" s="6">
        <v>175</v>
      </c>
      <c r="G63" s="108">
        <v>0</v>
      </c>
      <c r="H63" s="108">
        <v>80</v>
      </c>
      <c r="I63" s="108">
        <v>640</v>
      </c>
      <c r="J63" s="108">
        <v>80</v>
      </c>
      <c r="K63" s="108">
        <v>80</v>
      </c>
      <c r="L63" s="108">
        <v>160</v>
      </c>
      <c r="M63" s="108">
        <v>0</v>
      </c>
      <c r="N63" s="108">
        <v>0</v>
      </c>
      <c r="O63" s="108">
        <v>0</v>
      </c>
      <c r="P63" s="6">
        <f t="shared" si="1"/>
        <v>1215</v>
      </c>
    </row>
    <row r="64" spans="1:16" x14ac:dyDescent="0.3">
      <c r="A64" s="28">
        <v>45597</v>
      </c>
      <c r="B64" s="107" t="s">
        <v>36</v>
      </c>
      <c r="C64" s="12">
        <v>1</v>
      </c>
      <c r="D64" s="43" t="s">
        <v>48</v>
      </c>
      <c r="E64" s="7" t="s">
        <v>25</v>
      </c>
      <c r="F64" s="6">
        <v>390</v>
      </c>
      <c r="G64" s="108">
        <v>112</v>
      </c>
      <c r="H64" s="108">
        <v>244</v>
      </c>
      <c r="I64" s="108">
        <f>244+125</f>
        <v>369</v>
      </c>
      <c r="J64" s="108">
        <v>243</v>
      </c>
      <c r="K64" s="108">
        <v>203</v>
      </c>
      <c r="L64" s="108">
        <v>204</v>
      </c>
      <c r="M64" s="108">
        <v>0</v>
      </c>
      <c r="N64" s="108">
        <v>0</v>
      </c>
      <c r="O64" s="108">
        <v>0</v>
      </c>
      <c r="P64" s="6">
        <f t="shared" si="1"/>
        <v>1765</v>
      </c>
    </row>
    <row r="65" spans="1:16" x14ac:dyDescent="0.3">
      <c r="A65" s="28">
        <v>45597</v>
      </c>
      <c r="B65" s="107" t="s">
        <v>36</v>
      </c>
      <c r="C65" s="12">
        <v>1</v>
      </c>
      <c r="D65" s="43" t="s">
        <v>48</v>
      </c>
      <c r="E65" s="7" t="s">
        <v>26</v>
      </c>
      <c r="F65" s="6">
        <v>156</v>
      </c>
      <c r="G65" s="6">
        <v>0</v>
      </c>
      <c r="H65" s="6">
        <v>88</v>
      </c>
      <c r="I65" s="6">
        <v>162</v>
      </c>
      <c r="J65" s="6">
        <v>53</v>
      </c>
      <c r="K65" s="6">
        <v>165</v>
      </c>
      <c r="L65" s="6">
        <v>35</v>
      </c>
      <c r="M65" s="6">
        <v>0</v>
      </c>
      <c r="N65" s="6">
        <v>0</v>
      </c>
      <c r="O65" s="6">
        <v>0</v>
      </c>
      <c r="P65" s="6">
        <f t="shared" si="1"/>
        <v>659</v>
      </c>
    </row>
    <row r="66" spans="1:16" x14ac:dyDescent="0.3">
      <c r="A66" s="28">
        <v>45597</v>
      </c>
      <c r="B66" s="107" t="s">
        <v>36</v>
      </c>
      <c r="C66" s="12">
        <v>1</v>
      </c>
      <c r="D66" s="43" t="s">
        <v>48</v>
      </c>
      <c r="E66" s="7" t="s">
        <v>27</v>
      </c>
      <c r="F66" s="6">
        <f>35+24+37+20+28+32+42</f>
        <v>218</v>
      </c>
      <c r="G66" s="6">
        <f>27</f>
        <v>27</v>
      </c>
      <c r="H66" s="6">
        <f>24+14+10+25</f>
        <v>73</v>
      </c>
      <c r="I66" s="6">
        <f>25+44+65+47+52+72+94</f>
        <v>399</v>
      </c>
      <c r="J66" s="6">
        <f>45+15</f>
        <v>60</v>
      </c>
      <c r="K66" s="6">
        <f>40+15+17+10+25</f>
        <v>107</v>
      </c>
      <c r="L66" s="6">
        <f>24+32+15+10</f>
        <v>81</v>
      </c>
      <c r="M66" s="6">
        <v>0</v>
      </c>
      <c r="N66" s="6">
        <v>0</v>
      </c>
      <c r="O66" s="6">
        <v>0</v>
      </c>
      <c r="P66" s="6">
        <f t="shared" si="1"/>
        <v>965</v>
      </c>
    </row>
    <row r="67" spans="1:16" x14ac:dyDescent="0.3">
      <c r="A67" s="28">
        <v>45597</v>
      </c>
      <c r="B67" s="107" t="s">
        <v>36</v>
      </c>
      <c r="C67" s="12">
        <v>1</v>
      </c>
      <c r="D67" s="43" t="s">
        <v>48</v>
      </c>
      <c r="E67" s="7" t="s">
        <v>28</v>
      </c>
      <c r="F67" s="6">
        <v>530</v>
      </c>
      <c r="G67" s="6">
        <v>420</v>
      </c>
      <c r="H67" s="6">
        <v>400</v>
      </c>
      <c r="I67" s="6">
        <v>200</v>
      </c>
      <c r="J67" s="6">
        <v>110</v>
      </c>
      <c r="K67" s="6">
        <v>300</v>
      </c>
      <c r="L67" s="6">
        <v>300</v>
      </c>
      <c r="M67" s="6">
        <v>0</v>
      </c>
      <c r="N67" s="6">
        <v>0</v>
      </c>
      <c r="O67" s="6">
        <v>0</v>
      </c>
      <c r="P67" s="6">
        <f t="shared" ref="P67:P130" si="2">SUM(F67:O67)</f>
        <v>2260</v>
      </c>
    </row>
    <row r="68" spans="1:16" x14ac:dyDescent="0.3">
      <c r="A68" s="28">
        <v>45597</v>
      </c>
      <c r="B68" s="107" t="s">
        <v>36</v>
      </c>
      <c r="C68" s="12">
        <v>1</v>
      </c>
      <c r="D68" s="43" t="s">
        <v>48</v>
      </c>
      <c r="E68" s="8" t="s">
        <v>29</v>
      </c>
      <c r="F68" s="6">
        <f>310+130</f>
        <v>440</v>
      </c>
      <c r="G68" s="6">
        <f>37+40</f>
        <v>77</v>
      </c>
      <c r="H68" s="6">
        <f>347+150</f>
        <v>497</v>
      </c>
      <c r="I68" s="6">
        <f>415+150</f>
        <v>565</v>
      </c>
      <c r="J68" s="6">
        <f>420+20</f>
        <v>440</v>
      </c>
      <c r="K68" s="6">
        <f>250+46</f>
        <v>296</v>
      </c>
      <c r="L68" s="6">
        <f>140+85</f>
        <v>225</v>
      </c>
      <c r="M68" s="6">
        <v>0</v>
      </c>
      <c r="N68" s="6">
        <v>0</v>
      </c>
      <c r="O68" s="6">
        <v>0</v>
      </c>
      <c r="P68" s="6">
        <f t="shared" si="2"/>
        <v>2540</v>
      </c>
    </row>
    <row r="69" spans="1:16" x14ac:dyDescent="0.3">
      <c r="A69" s="28">
        <v>45597</v>
      </c>
      <c r="B69" s="107" t="s">
        <v>36</v>
      </c>
      <c r="C69" s="12">
        <v>1</v>
      </c>
      <c r="D69" s="43" t="s">
        <v>48</v>
      </c>
      <c r="E69" s="8" t="s">
        <v>30</v>
      </c>
      <c r="F69" s="6">
        <v>54</v>
      </c>
      <c r="G69" s="6">
        <v>0</v>
      </c>
      <c r="H69" s="6">
        <v>67</v>
      </c>
      <c r="I69" s="6">
        <v>21</v>
      </c>
      <c r="J69" s="6">
        <v>74</v>
      </c>
      <c r="K69" s="6">
        <v>41</v>
      </c>
      <c r="L69" s="6">
        <v>50</v>
      </c>
      <c r="M69" s="6">
        <v>0</v>
      </c>
      <c r="N69" s="6">
        <v>0</v>
      </c>
      <c r="O69" s="6">
        <v>0</v>
      </c>
      <c r="P69" s="6">
        <f t="shared" si="2"/>
        <v>307</v>
      </c>
    </row>
    <row r="70" spans="1:16" x14ac:dyDescent="0.3">
      <c r="A70" s="118">
        <v>45604</v>
      </c>
      <c r="B70" s="119" t="s">
        <v>36</v>
      </c>
      <c r="C70" s="98">
        <v>2</v>
      </c>
      <c r="D70" s="97" t="s">
        <v>48</v>
      </c>
      <c r="E70" s="120" t="s">
        <v>21</v>
      </c>
      <c r="F70" s="99">
        <v>470</v>
      </c>
      <c r="G70" s="99">
        <v>20</v>
      </c>
      <c r="H70" s="99">
        <v>110</v>
      </c>
      <c r="I70" s="99">
        <v>130</v>
      </c>
      <c r="J70" s="99">
        <v>70</v>
      </c>
      <c r="K70" s="99">
        <v>110</v>
      </c>
      <c r="L70" s="99">
        <v>120</v>
      </c>
      <c r="M70" s="99">
        <v>0</v>
      </c>
      <c r="N70" s="99">
        <v>0</v>
      </c>
      <c r="O70" s="99">
        <v>0</v>
      </c>
      <c r="P70" s="99">
        <f t="shared" si="2"/>
        <v>1030</v>
      </c>
    </row>
    <row r="71" spans="1:16" x14ac:dyDescent="0.3">
      <c r="A71" s="118">
        <v>45604</v>
      </c>
      <c r="B71" s="119" t="s">
        <v>36</v>
      </c>
      <c r="C71" s="98">
        <v>2</v>
      </c>
      <c r="D71" s="97" t="s">
        <v>48</v>
      </c>
      <c r="E71" s="120" t="s">
        <v>22</v>
      </c>
      <c r="F71" s="99">
        <v>103</v>
      </c>
      <c r="G71" s="99">
        <v>0</v>
      </c>
      <c r="H71" s="99">
        <v>0</v>
      </c>
      <c r="I71" s="99">
        <v>582</v>
      </c>
      <c r="J71" s="99">
        <v>340</v>
      </c>
      <c r="K71" s="99">
        <v>140</v>
      </c>
      <c r="L71" s="99">
        <v>265</v>
      </c>
      <c r="M71" s="99">
        <v>0</v>
      </c>
      <c r="N71" s="99">
        <v>0</v>
      </c>
      <c r="O71" s="99">
        <v>0</v>
      </c>
      <c r="P71" s="99">
        <f t="shared" si="2"/>
        <v>1430</v>
      </c>
    </row>
    <row r="72" spans="1:16" x14ac:dyDescent="0.3">
      <c r="A72" s="118">
        <v>45604</v>
      </c>
      <c r="B72" s="119" t="s">
        <v>36</v>
      </c>
      <c r="C72" s="98">
        <v>2</v>
      </c>
      <c r="D72" s="97" t="s">
        <v>71</v>
      </c>
      <c r="E72" s="120" t="s">
        <v>23</v>
      </c>
      <c r="F72" s="99">
        <v>203</v>
      </c>
      <c r="G72" s="99">
        <v>158</v>
      </c>
      <c r="H72" s="99">
        <v>172</v>
      </c>
      <c r="I72" s="99">
        <v>297</v>
      </c>
      <c r="J72" s="99">
        <v>121</v>
      </c>
      <c r="K72" s="99">
        <v>256</v>
      </c>
      <c r="L72" s="99">
        <v>324</v>
      </c>
      <c r="M72" s="99">
        <v>0</v>
      </c>
      <c r="N72" s="99">
        <v>0</v>
      </c>
      <c r="O72" s="99">
        <v>0</v>
      </c>
      <c r="P72" s="99">
        <f t="shared" si="2"/>
        <v>1531</v>
      </c>
    </row>
    <row r="73" spans="1:16" x14ac:dyDescent="0.3">
      <c r="A73" s="118">
        <v>45604</v>
      </c>
      <c r="B73" s="119" t="s">
        <v>36</v>
      </c>
      <c r="C73" s="98">
        <v>2</v>
      </c>
      <c r="D73" s="97" t="s">
        <v>48</v>
      </c>
      <c r="E73" s="120" t="s">
        <v>24</v>
      </c>
      <c r="F73" s="99">
        <v>200</v>
      </c>
      <c r="G73" s="99">
        <v>0</v>
      </c>
      <c r="H73" s="99">
        <v>50</v>
      </c>
      <c r="I73" s="99">
        <v>310</v>
      </c>
      <c r="J73" s="99">
        <v>30</v>
      </c>
      <c r="K73" s="99">
        <v>30</v>
      </c>
      <c r="L73" s="99">
        <v>70</v>
      </c>
      <c r="M73" s="99">
        <v>0</v>
      </c>
      <c r="N73" s="99">
        <v>0</v>
      </c>
      <c r="O73" s="99">
        <v>0</v>
      </c>
      <c r="P73" s="99">
        <f t="shared" si="2"/>
        <v>690</v>
      </c>
    </row>
    <row r="74" spans="1:16" x14ac:dyDescent="0.3">
      <c r="A74" s="118">
        <v>45604</v>
      </c>
      <c r="B74" s="119" t="s">
        <v>36</v>
      </c>
      <c r="C74" s="98">
        <v>2</v>
      </c>
      <c r="D74" s="97" t="s">
        <v>48</v>
      </c>
      <c r="E74" s="120" t="s">
        <v>25</v>
      </c>
      <c r="F74" s="99">
        <v>140</v>
      </c>
      <c r="G74" s="99">
        <v>0</v>
      </c>
      <c r="H74" s="99">
        <v>91</v>
      </c>
      <c r="I74" s="99">
        <v>125</v>
      </c>
      <c r="J74" s="99">
        <v>98</v>
      </c>
      <c r="K74" s="99">
        <v>85</v>
      </c>
      <c r="L74" s="99">
        <v>48</v>
      </c>
      <c r="M74" s="99">
        <v>0</v>
      </c>
      <c r="N74" s="99">
        <v>0</v>
      </c>
      <c r="O74" s="99">
        <v>0</v>
      </c>
      <c r="P74" s="99">
        <f t="shared" si="2"/>
        <v>587</v>
      </c>
    </row>
    <row r="75" spans="1:16" x14ac:dyDescent="0.3">
      <c r="A75" s="118">
        <v>45604</v>
      </c>
      <c r="B75" s="119" t="s">
        <v>36</v>
      </c>
      <c r="C75" s="98">
        <v>2</v>
      </c>
      <c r="D75" s="97" t="s">
        <v>47</v>
      </c>
      <c r="E75" s="120" t="s">
        <v>26</v>
      </c>
      <c r="F75" s="99">
        <v>0</v>
      </c>
      <c r="G75" s="99">
        <v>0</v>
      </c>
      <c r="H75" s="99">
        <v>0</v>
      </c>
      <c r="I75" s="99">
        <v>0</v>
      </c>
      <c r="J75" s="99">
        <v>0</v>
      </c>
      <c r="K75" s="99">
        <v>0</v>
      </c>
      <c r="L75" s="99">
        <v>0</v>
      </c>
      <c r="M75" s="99">
        <v>0</v>
      </c>
      <c r="N75" s="99">
        <v>0</v>
      </c>
      <c r="O75" s="99">
        <v>0</v>
      </c>
      <c r="P75" s="99">
        <f t="shared" si="2"/>
        <v>0</v>
      </c>
    </row>
    <row r="76" spans="1:16" x14ac:dyDescent="0.3">
      <c r="A76" s="118">
        <v>45604</v>
      </c>
      <c r="B76" s="119" t="s">
        <v>36</v>
      </c>
      <c r="C76" s="98">
        <v>2</v>
      </c>
      <c r="D76" s="97" t="s">
        <v>48</v>
      </c>
      <c r="E76" s="120" t="s">
        <v>27</v>
      </c>
      <c r="F76" s="99">
        <v>231</v>
      </c>
      <c r="G76" s="99">
        <v>32</v>
      </c>
      <c r="H76" s="99">
        <v>46</v>
      </c>
      <c r="I76" s="99">
        <v>276</v>
      </c>
      <c r="J76" s="99">
        <v>101</v>
      </c>
      <c r="K76" s="99">
        <v>40</v>
      </c>
      <c r="L76" s="99">
        <v>70</v>
      </c>
      <c r="M76" s="99">
        <v>0</v>
      </c>
      <c r="N76" s="99">
        <v>0</v>
      </c>
      <c r="O76" s="99">
        <v>0</v>
      </c>
      <c r="P76" s="99">
        <f t="shared" si="2"/>
        <v>796</v>
      </c>
    </row>
    <row r="77" spans="1:16" x14ac:dyDescent="0.3">
      <c r="A77" s="118">
        <v>45604</v>
      </c>
      <c r="B77" s="119" t="s">
        <v>36</v>
      </c>
      <c r="C77" s="98">
        <v>2</v>
      </c>
      <c r="D77" s="97" t="s">
        <v>48</v>
      </c>
      <c r="E77" s="120" t="s">
        <v>28</v>
      </c>
      <c r="F77" s="99">
        <v>400</v>
      </c>
      <c r="G77" s="99">
        <v>300</v>
      </c>
      <c r="H77" s="99">
        <v>400</v>
      </c>
      <c r="I77" s="99">
        <v>370</v>
      </c>
      <c r="J77" s="99">
        <v>100</v>
      </c>
      <c r="K77" s="99">
        <v>260</v>
      </c>
      <c r="L77" s="99">
        <v>300</v>
      </c>
      <c r="M77" s="99">
        <v>0</v>
      </c>
      <c r="N77" s="99">
        <v>0</v>
      </c>
      <c r="O77" s="99">
        <v>0</v>
      </c>
      <c r="P77" s="99">
        <f t="shared" si="2"/>
        <v>2130</v>
      </c>
    </row>
    <row r="78" spans="1:16" x14ac:dyDescent="0.3">
      <c r="A78" s="118">
        <v>45604</v>
      </c>
      <c r="B78" s="119" t="s">
        <v>36</v>
      </c>
      <c r="C78" s="98">
        <v>2</v>
      </c>
      <c r="D78" s="97" t="s">
        <v>48</v>
      </c>
      <c r="E78" s="121" t="s">
        <v>29</v>
      </c>
      <c r="F78" s="99">
        <v>130</v>
      </c>
      <c r="G78" s="99">
        <v>0</v>
      </c>
      <c r="H78" s="99">
        <v>0</v>
      </c>
      <c r="I78" s="99">
        <v>40</v>
      </c>
      <c r="J78" s="99">
        <v>0</v>
      </c>
      <c r="K78" s="99">
        <v>40</v>
      </c>
      <c r="L78" s="99">
        <v>0</v>
      </c>
      <c r="M78" s="99">
        <v>0</v>
      </c>
      <c r="N78" s="99">
        <v>0</v>
      </c>
      <c r="O78" s="99">
        <v>0</v>
      </c>
      <c r="P78" s="99">
        <f t="shared" si="2"/>
        <v>210</v>
      </c>
    </row>
    <row r="79" spans="1:16" x14ac:dyDescent="0.3">
      <c r="A79" s="118">
        <v>45604</v>
      </c>
      <c r="B79" s="119" t="s">
        <v>36</v>
      </c>
      <c r="C79" s="98">
        <v>2</v>
      </c>
      <c r="D79" s="97" t="s">
        <v>48</v>
      </c>
      <c r="E79" s="121" t="s">
        <v>30</v>
      </c>
      <c r="F79" s="99">
        <v>124</v>
      </c>
      <c r="G79" s="99">
        <v>66</v>
      </c>
      <c r="H79" s="99">
        <v>36</v>
      </c>
      <c r="I79" s="99">
        <v>139</v>
      </c>
      <c r="J79" s="99">
        <v>12</v>
      </c>
      <c r="K79" s="99">
        <v>62</v>
      </c>
      <c r="L79" s="99">
        <v>47</v>
      </c>
      <c r="M79" s="99">
        <v>0</v>
      </c>
      <c r="N79" s="99">
        <v>0</v>
      </c>
      <c r="O79" s="99">
        <v>0</v>
      </c>
      <c r="P79" s="99">
        <f t="shared" si="2"/>
        <v>486</v>
      </c>
    </row>
    <row r="80" spans="1:16" x14ac:dyDescent="0.3">
      <c r="A80" s="122">
        <v>45611</v>
      </c>
      <c r="B80" s="123" t="s">
        <v>36</v>
      </c>
      <c r="C80" s="124">
        <v>3</v>
      </c>
      <c r="D80" s="125" t="s">
        <v>48</v>
      </c>
      <c r="E80" s="126" t="s">
        <v>21</v>
      </c>
      <c r="F80" s="127">
        <v>320</v>
      </c>
      <c r="G80" s="127">
        <v>20</v>
      </c>
      <c r="H80" s="127">
        <v>110</v>
      </c>
      <c r="I80" s="127">
        <v>125</v>
      </c>
      <c r="J80" s="127">
        <v>280</v>
      </c>
      <c r="K80" s="127">
        <v>298</v>
      </c>
      <c r="L80" s="127">
        <v>70</v>
      </c>
      <c r="M80" s="127">
        <v>0</v>
      </c>
      <c r="N80" s="127">
        <v>0</v>
      </c>
      <c r="O80" s="127">
        <v>0</v>
      </c>
      <c r="P80" s="127">
        <f t="shared" si="2"/>
        <v>1223</v>
      </c>
    </row>
    <row r="81" spans="1:16" x14ac:dyDescent="0.3">
      <c r="A81" s="122">
        <v>45611</v>
      </c>
      <c r="B81" s="123" t="s">
        <v>36</v>
      </c>
      <c r="C81" s="124">
        <v>3</v>
      </c>
      <c r="D81" s="125" t="s">
        <v>70</v>
      </c>
      <c r="E81" s="126" t="s">
        <v>22</v>
      </c>
      <c r="F81" s="127">
        <v>55</v>
      </c>
      <c r="G81" s="127">
        <v>0</v>
      </c>
      <c r="H81" s="127">
        <v>50</v>
      </c>
      <c r="I81" s="127">
        <v>285</v>
      </c>
      <c r="J81" s="127">
        <v>100</v>
      </c>
      <c r="K81" s="127">
        <v>100</v>
      </c>
      <c r="L81" s="127">
        <v>172</v>
      </c>
      <c r="M81" s="127">
        <v>0</v>
      </c>
      <c r="N81" s="127">
        <v>0</v>
      </c>
      <c r="O81" s="127">
        <v>0</v>
      </c>
      <c r="P81" s="127">
        <f t="shared" si="2"/>
        <v>762</v>
      </c>
    </row>
    <row r="82" spans="1:16" x14ac:dyDescent="0.3">
      <c r="A82" s="122">
        <v>45611</v>
      </c>
      <c r="B82" s="123" t="s">
        <v>36</v>
      </c>
      <c r="C82" s="124">
        <v>3</v>
      </c>
      <c r="D82" s="125" t="s">
        <v>48</v>
      </c>
      <c r="E82" s="126" t="s">
        <v>23</v>
      </c>
      <c r="F82" s="127">
        <v>213</v>
      </c>
      <c r="G82" s="127">
        <v>198</v>
      </c>
      <c r="H82" s="127">
        <v>171</v>
      </c>
      <c r="I82" s="127">
        <v>347</v>
      </c>
      <c r="J82" s="127">
        <v>121</v>
      </c>
      <c r="K82" s="127">
        <v>236</v>
      </c>
      <c r="L82" s="127">
        <v>357</v>
      </c>
      <c r="M82" s="127">
        <v>0</v>
      </c>
      <c r="N82" s="127">
        <v>0</v>
      </c>
      <c r="O82" s="127">
        <v>0</v>
      </c>
      <c r="P82" s="127">
        <f t="shared" si="2"/>
        <v>1643</v>
      </c>
    </row>
    <row r="83" spans="1:16" x14ac:dyDescent="0.3">
      <c r="A83" s="122">
        <v>45611</v>
      </c>
      <c r="B83" s="123" t="s">
        <v>36</v>
      </c>
      <c r="C83" s="124">
        <v>3</v>
      </c>
      <c r="D83" s="125" t="s">
        <v>48</v>
      </c>
      <c r="E83" s="126" t="s">
        <v>24</v>
      </c>
      <c r="F83" s="127">
        <v>350</v>
      </c>
      <c r="G83" s="127">
        <v>0</v>
      </c>
      <c r="H83" s="127">
        <v>80</v>
      </c>
      <c r="I83" s="127">
        <v>240</v>
      </c>
      <c r="J83" s="127">
        <v>210</v>
      </c>
      <c r="K83" s="127">
        <v>80</v>
      </c>
      <c r="L83" s="127">
        <v>0</v>
      </c>
      <c r="M83" s="127">
        <v>0</v>
      </c>
      <c r="N83" s="127">
        <v>0</v>
      </c>
      <c r="O83" s="127">
        <v>0</v>
      </c>
      <c r="P83" s="127">
        <f t="shared" si="2"/>
        <v>960</v>
      </c>
    </row>
    <row r="84" spans="1:16" x14ac:dyDescent="0.3">
      <c r="A84" s="122">
        <v>45611</v>
      </c>
      <c r="B84" s="123" t="s">
        <v>36</v>
      </c>
      <c r="C84" s="124">
        <v>3</v>
      </c>
      <c r="D84" s="125" t="s">
        <v>48</v>
      </c>
      <c r="E84" s="126" t="s">
        <v>25</v>
      </c>
      <c r="F84" s="127">
        <v>276</v>
      </c>
      <c r="G84" s="127">
        <v>89</v>
      </c>
      <c r="H84" s="127">
        <v>141</v>
      </c>
      <c r="I84" s="127">
        <v>255</v>
      </c>
      <c r="J84" s="127">
        <v>216</v>
      </c>
      <c r="K84" s="127">
        <v>137</v>
      </c>
      <c r="L84" s="127">
        <v>132</v>
      </c>
      <c r="M84" s="127">
        <v>0</v>
      </c>
      <c r="N84" s="127">
        <v>0</v>
      </c>
      <c r="O84" s="127">
        <v>0</v>
      </c>
      <c r="P84" s="127">
        <f t="shared" si="2"/>
        <v>1246</v>
      </c>
    </row>
    <row r="85" spans="1:16" x14ac:dyDescent="0.3">
      <c r="A85" s="122">
        <v>45611</v>
      </c>
      <c r="B85" s="123" t="s">
        <v>36</v>
      </c>
      <c r="C85" s="124">
        <v>3</v>
      </c>
      <c r="D85" s="125" t="s">
        <v>47</v>
      </c>
      <c r="E85" s="126" t="s">
        <v>26</v>
      </c>
      <c r="F85" s="127">
        <v>0</v>
      </c>
      <c r="G85" s="127">
        <v>0</v>
      </c>
      <c r="H85" s="127">
        <v>0</v>
      </c>
      <c r="I85" s="127">
        <v>0</v>
      </c>
      <c r="J85" s="127">
        <v>0</v>
      </c>
      <c r="K85" s="127">
        <v>0</v>
      </c>
      <c r="L85" s="127">
        <v>0</v>
      </c>
      <c r="M85" s="127">
        <v>0</v>
      </c>
      <c r="N85" s="127">
        <v>0</v>
      </c>
      <c r="O85" s="127">
        <v>0</v>
      </c>
      <c r="P85" s="127">
        <f t="shared" si="2"/>
        <v>0</v>
      </c>
    </row>
    <row r="86" spans="1:16" x14ac:dyDescent="0.3">
      <c r="A86" s="122">
        <v>45611</v>
      </c>
      <c r="B86" s="123" t="s">
        <v>36</v>
      </c>
      <c r="C86" s="124">
        <v>3</v>
      </c>
      <c r="D86" s="125" t="s">
        <v>48</v>
      </c>
      <c r="E86" s="126" t="s">
        <v>27</v>
      </c>
      <c r="F86" s="127">
        <v>175</v>
      </c>
      <c r="G86" s="127">
        <v>0</v>
      </c>
      <c r="H86" s="127">
        <v>0</v>
      </c>
      <c r="I86" s="127">
        <v>260</v>
      </c>
      <c r="J86" s="127">
        <v>100</v>
      </c>
      <c r="K86" s="127">
        <v>0</v>
      </c>
      <c r="L86" s="127">
        <v>0</v>
      </c>
      <c r="M86" s="127">
        <v>0</v>
      </c>
      <c r="N86" s="127">
        <v>0</v>
      </c>
      <c r="O86" s="127">
        <v>0</v>
      </c>
      <c r="P86" s="127">
        <f t="shared" si="2"/>
        <v>535</v>
      </c>
    </row>
    <row r="87" spans="1:16" x14ac:dyDescent="0.3">
      <c r="A87" s="122">
        <v>45611</v>
      </c>
      <c r="B87" s="123" t="s">
        <v>36</v>
      </c>
      <c r="C87" s="124">
        <v>3</v>
      </c>
      <c r="D87" s="125" t="s">
        <v>48</v>
      </c>
      <c r="E87" s="126" t="s">
        <v>28</v>
      </c>
      <c r="F87" s="127">
        <v>700</v>
      </c>
      <c r="G87" s="127">
        <v>200</v>
      </c>
      <c r="H87" s="127">
        <v>100</v>
      </c>
      <c r="I87" s="127">
        <v>540</v>
      </c>
      <c r="J87" s="127">
        <v>180</v>
      </c>
      <c r="K87" s="127">
        <v>360</v>
      </c>
      <c r="L87" s="127">
        <v>480</v>
      </c>
      <c r="M87" s="127">
        <v>0</v>
      </c>
      <c r="N87" s="127">
        <v>0</v>
      </c>
      <c r="O87" s="127">
        <v>0</v>
      </c>
      <c r="P87" s="127">
        <f t="shared" si="2"/>
        <v>2560</v>
      </c>
    </row>
    <row r="88" spans="1:16" x14ac:dyDescent="0.3">
      <c r="A88" s="122">
        <v>45611</v>
      </c>
      <c r="B88" s="123" t="s">
        <v>36</v>
      </c>
      <c r="C88" s="124">
        <v>3</v>
      </c>
      <c r="D88" s="125" t="s">
        <v>48</v>
      </c>
      <c r="E88" s="128" t="s">
        <v>29</v>
      </c>
      <c r="F88" s="127">
        <v>286</v>
      </c>
      <c r="G88" s="127">
        <v>0</v>
      </c>
      <c r="H88" s="127">
        <v>0</v>
      </c>
      <c r="I88" s="127">
        <v>160</v>
      </c>
      <c r="J88" s="127">
        <v>0</v>
      </c>
      <c r="K88" s="127">
        <v>278</v>
      </c>
      <c r="L88" s="127">
        <v>0</v>
      </c>
      <c r="M88" s="127">
        <v>0</v>
      </c>
      <c r="N88" s="127">
        <v>0</v>
      </c>
      <c r="O88" s="127">
        <v>0</v>
      </c>
      <c r="P88" s="127">
        <f t="shared" si="2"/>
        <v>724</v>
      </c>
    </row>
    <row r="89" spans="1:16" x14ac:dyDescent="0.3">
      <c r="A89" s="122">
        <v>45611</v>
      </c>
      <c r="B89" s="123" t="s">
        <v>36</v>
      </c>
      <c r="C89" s="124">
        <v>3</v>
      </c>
      <c r="D89" s="125" t="s">
        <v>48</v>
      </c>
      <c r="E89" s="128" t="s">
        <v>30</v>
      </c>
      <c r="F89" s="127">
        <v>170</v>
      </c>
      <c r="G89" s="127">
        <v>58</v>
      </c>
      <c r="H89" s="127">
        <v>14</v>
      </c>
      <c r="I89" s="127">
        <v>42</v>
      </c>
      <c r="J89" s="127">
        <v>0</v>
      </c>
      <c r="K89" s="127">
        <v>115</v>
      </c>
      <c r="L89" s="127">
        <v>53</v>
      </c>
      <c r="M89" s="127">
        <v>0</v>
      </c>
      <c r="N89" s="127">
        <v>0</v>
      </c>
      <c r="O89" s="127">
        <v>0</v>
      </c>
      <c r="P89" s="127">
        <f t="shared" si="2"/>
        <v>452</v>
      </c>
    </row>
    <row r="90" spans="1:16" x14ac:dyDescent="0.3">
      <c r="A90" s="29">
        <v>45618</v>
      </c>
      <c r="B90" s="18" t="s">
        <v>36</v>
      </c>
      <c r="C90" s="19">
        <v>4</v>
      </c>
      <c r="D90" s="21" t="s">
        <v>48</v>
      </c>
      <c r="E90" s="20" t="s">
        <v>21</v>
      </c>
      <c r="F90" s="22">
        <v>415</v>
      </c>
      <c r="G90" s="22">
        <v>20</v>
      </c>
      <c r="H90" s="22">
        <v>270</v>
      </c>
      <c r="I90" s="22">
        <v>100</v>
      </c>
      <c r="J90" s="22">
        <v>65</v>
      </c>
      <c r="K90" s="22">
        <v>578</v>
      </c>
      <c r="L90" s="22">
        <v>150</v>
      </c>
      <c r="M90" s="22">
        <v>0</v>
      </c>
      <c r="N90" s="22">
        <v>0</v>
      </c>
      <c r="O90" s="22">
        <v>0</v>
      </c>
      <c r="P90" s="22">
        <f t="shared" si="2"/>
        <v>1598</v>
      </c>
    </row>
    <row r="91" spans="1:16" x14ac:dyDescent="0.3">
      <c r="A91" s="29">
        <v>45618</v>
      </c>
      <c r="B91" s="18" t="s">
        <v>36</v>
      </c>
      <c r="C91" s="19">
        <v>4</v>
      </c>
      <c r="D91" s="21" t="s">
        <v>71</v>
      </c>
      <c r="E91" s="20" t="s">
        <v>22</v>
      </c>
      <c r="F91" s="22">
        <f>32+92</f>
        <v>124</v>
      </c>
      <c r="G91" s="22"/>
      <c r="H91" s="22">
        <v>0</v>
      </c>
      <c r="I91" s="22">
        <f>205+212</f>
        <v>417</v>
      </c>
      <c r="J91" s="22">
        <f>75+100</f>
        <v>175</v>
      </c>
      <c r="K91" s="22">
        <f>87+247</f>
        <v>334</v>
      </c>
      <c r="L91" s="22">
        <f>108+85</f>
        <v>193</v>
      </c>
      <c r="M91" s="22">
        <v>0</v>
      </c>
      <c r="N91" s="22">
        <v>0</v>
      </c>
      <c r="O91" s="22">
        <v>0</v>
      </c>
      <c r="P91" s="22">
        <f t="shared" si="2"/>
        <v>1243</v>
      </c>
    </row>
    <row r="92" spans="1:16" x14ac:dyDescent="0.3">
      <c r="A92" s="29">
        <v>45618</v>
      </c>
      <c r="B92" s="18" t="s">
        <v>36</v>
      </c>
      <c r="C92" s="19">
        <v>4</v>
      </c>
      <c r="D92" s="21" t="s">
        <v>48</v>
      </c>
      <c r="E92" s="20" t="s">
        <v>23</v>
      </c>
      <c r="F92" s="22">
        <v>189</v>
      </c>
      <c r="G92" s="22">
        <v>90</v>
      </c>
      <c r="H92" s="22">
        <v>70</v>
      </c>
      <c r="I92" s="22">
        <v>353</v>
      </c>
      <c r="J92" s="22">
        <v>57</v>
      </c>
      <c r="K92" s="22">
        <v>175</v>
      </c>
      <c r="L92" s="22">
        <v>273</v>
      </c>
      <c r="M92" s="22">
        <v>0</v>
      </c>
      <c r="N92" s="22">
        <v>0</v>
      </c>
      <c r="O92" s="22">
        <v>0</v>
      </c>
      <c r="P92" s="22">
        <f t="shared" si="2"/>
        <v>1207</v>
      </c>
    </row>
    <row r="93" spans="1:16" x14ac:dyDescent="0.3">
      <c r="A93" s="29">
        <v>45618</v>
      </c>
      <c r="B93" s="18" t="s">
        <v>36</v>
      </c>
      <c r="C93" s="19">
        <v>4</v>
      </c>
      <c r="D93" s="21" t="s">
        <v>48</v>
      </c>
      <c r="E93" s="20" t="s">
        <v>24</v>
      </c>
      <c r="F93" s="22">
        <v>400</v>
      </c>
      <c r="G93" s="22">
        <v>0</v>
      </c>
      <c r="H93" s="22">
        <v>160</v>
      </c>
      <c r="I93" s="22">
        <v>0</v>
      </c>
      <c r="J93" s="22">
        <v>130</v>
      </c>
      <c r="K93" s="22">
        <v>80</v>
      </c>
      <c r="L93" s="22">
        <v>150</v>
      </c>
      <c r="M93" s="22">
        <v>0</v>
      </c>
      <c r="N93" s="22">
        <v>0</v>
      </c>
      <c r="O93" s="22">
        <v>0</v>
      </c>
      <c r="P93" s="22">
        <f t="shared" si="2"/>
        <v>920</v>
      </c>
    </row>
    <row r="94" spans="1:16" x14ac:dyDescent="0.3">
      <c r="A94" s="29">
        <v>45618</v>
      </c>
      <c r="B94" s="18" t="s">
        <v>36</v>
      </c>
      <c r="C94" s="19">
        <v>4</v>
      </c>
      <c r="D94" s="21" t="s">
        <v>70</v>
      </c>
      <c r="E94" s="20" t="s">
        <v>25</v>
      </c>
      <c r="F94" s="22">
        <f>242+92</f>
        <v>334</v>
      </c>
      <c r="G94" s="22">
        <f>48+62</f>
        <v>110</v>
      </c>
      <c r="H94" s="22">
        <f>150+130</f>
        <v>280</v>
      </c>
      <c r="I94" s="22">
        <f>243+252</f>
        <v>495</v>
      </c>
      <c r="J94" s="22">
        <f>197+126</f>
        <v>323</v>
      </c>
      <c r="K94" s="22">
        <f>100+114</f>
        <v>214</v>
      </c>
      <c r="L94" s="22">
        <f>154+140</f>
        <v>294</v>
      </c>
      <c r="M94" s="22">
        <v>0</v>
      </c>
      <c r="N94" s="22">
        <v>0</v>
      </c>
      <c r="O94" s="22">
        <v>0</v>
      </c>
      <c r="P94" s="22">
        <f t="shared" si="2"/>
        <v>2050</v>
      </c>
    </row>
    <row r="95" spans="1:16" x14ac:dyDescent="0.3">
      <c r="A95" s="29">
        <v>45618</v>
      </c>
      <c r="B95" s="18" t="s">
        <v>36</v>
      </c>
      <c r="C95" s="19">
        <v>4</v>
      </c>
      <c r="D95" s="21" t="s">
        <v>47</v>
      </c>
      <c r="E95" s="20" t="s">
        <v>26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f t="shared" si="2"/>
        <v>0</v>
      </c>
    </row>
    <row r="96" spans="1:16" x14ac:dyDescent="0.3">
      <c r="A96" s="29">
        <v>45618</v>
      </c>
      <c r="B96" s="18" t="s">
        <v>36</v>
      </c>
      <c r="C96" s="19">
        <v>4</v>
      </c>
      <c r="D96" s="21" t="s">
        <v>48</v>
      </c>
      <c r="E96" s="20" t="s">
        <v>27</v>
      </c>
      <c r="F96" s="22">
        <f>310+135</f>
        <v>445</v>
      </c>
      <c r="G96" s="22">
        <v>45</v>
      </c>
      <c r="H96" s="22">
        <v>175</v>
      </c>
      <c r="I96" s="22">
        <v>155</v>
      </c>
      <c r="J96" s="22">
        <v>145</v>
      </c>
      <c r="K96" s="22">
        <v>80</v>
      </c>
      <c r="L96" s="22">
        <v>40</v>
      </c>
      <c r="M96" s="22">
        <v>0</v>
      </c>
      <c r="N96" s="22">
        <v>0</v>
      </c>
      <c r="O96" s="22">
        <v>0</v>
      </c>
      <c r="P96" s="22">
        <f t="shared" si="2"/>
        <v>1085</v>
      </c>
    </row>
    <row r="97" spans="1:16" x14ac:dyDescent="0.3">
      <c r="A97" s="29">
        <v>45618</v>
      </c>
      <c r="B97" s="18" t="s">
        <v>36</v>
      </c>
      <c r="C97" s="19">
        <v>4</v>
      </c>
      <c r="D97" s="21" t="s">
        <v>48</v>
      </c>
      <c r="E97" s="20" t="s">
        <v>28</v>
      </c>
      <c r="F97" s="22">
        <v>500</v>
      </c>
      <c r="G97" s="22">
        <v>200</v>
      </c>
      <c r="H97" s="22">
        <v>100</v>
      </c>
      <c r="I97" s="22">
        <v>540</v>
      </c>
      <c r="J97" s="22">
        <v>180</v>
      </c>
      <c r="K97" s="22">
        <v>360</v>
      </c>
      <c r="L97" s="22">
        <v>480</v>
      </c>
      <c r="M97" s="22">
        <v>0</v>
      </c>
      <c r="N97" s="22">
        <v>0</v>
      </c>
      <c r="O97" s="22">
        <v>0</v>
      </c>
      <c r="P97" s="22">
        <f t="shared" si="2"/>
        <v>2360</v>
      </c>
    </row>
    <row r="98" spans="1:16" x14ac:dyDescent="0.3">
      <c r="A98" s="29">
        <v>45618</v>
      </c>
      <c r="B98" s="18" t="s">
        <v>36</v>
      </c>
      <c r="C98" s="19">
        <v>4</v>
      </c>
      <c r="D98" s="21" t="s">
        <v>48</v>
      </c>
      <c r="E98" s="24" t="s">
        <v>29</v>
      </c>
      <c r="F98" s="22">
        <v>150</v>
      </c>
      <c r="G98" s="22">
        <v>0</v>
      </c>
      <c r="H98" s="22">
        <v>0</v>
      </c>
      <c r="I98" s="22">
        <v>350</v>
      </c>
      <c r="J98" s="22">
        <v>0</v>
      </c>
      <c r="K98" s="22">
        <v>200</v>
      </c>
      <c r="L98" s="22">
        <v>0</v>
      </c>
      <c r="M98" s="22">
        <v>0</v>
      </c>
      <c r="N98" s="22">
        <v>0</v>
      </c>
      <c r="O98" s="22">
        <v>0</v>
      </c>
      <c r="P98" s="22">
        <f t="shared" si="2"/>
        <v>700</v>
      </c>
    </row>
    <row r="99" spans="1:16" x14ac:dyDescent="0.3">
      <c r="A99" s="29">
        <v>45618</v>
      </c>
      <c r="B99" s="18" t="s">
        <v>36</v>
      </c>
      <c r="C99" s="19">
        <v>4</v>
      </c>
      <c r="D99" s="21" t="s">
        <v>70</v>
      </c>
      <c r="E99" s="24" t="s">
        <v>30</v>
      </c>
      <c r="F99" s="22">
        <v>164</v>
      </c>
      <c r="G99" s="22">
        <v>83</v>
      </c>
      <c r="H99" s="22">
        <v>18</v>
      </c>
      <c r="I99" s="22">
        <v>42</v>
      </c>
      <c r="J99" s="22">
        <v>172</v>
      </c>
      <c r="K99" s="22">
        <v>62</v>
      </c>
      <c r="L99" s="22">
        <v>25</v>
      </c>
      <c r="M99" s="22">
        <v>0</v>
      </c>
      <c r="N99" s="22">
        <v>0</v>
      </c>
      <c r="O99" s="22">
        <v>0</v>
      </c>
      <c r="P99" s="22">
        <f t="shared" si="2"/>
        <v>566</v>
      </c>
    </row>
    <row r="100" spans="1:16" x14ac:dyDescent="0.3">
      <c r="A100" s="27">
        <v>45627</v>
      </c>
      <c r="B100" s="32" t="s">
        <v>37</v>
      </c>
      <c r="C100" s="33">
        <v>1</v>
      </c>
      <c r="D100" s="132" t="s">
        <v>48</v>
      </c>
      <c r="E100" s="34" t="s">
        <v>21</v>
      </c>
      <c r="F100" s="36">
        <v>280</v>
      </c>
      <c r="G100" s="131">
        <v>30</v>
      </c>
      <c r="H100" s="131">
        <v>84</v>
      </c>
      <c r="I100" s="131">
        <v>90</v>
      </c>
      <c r="J100" s="131">
        <v>125</v>
      </c>
      <c r="K100" s="131">
        <v>130</v>
      </c>
      <c r="L100" s="131">
        <v>50</v>
      </c>
      <c r="M100" s="131">
        <v>0</v>
      </c>
      <c r="N100" s="131">
        <v>0</v>
      </c>
      <c r="O100" s="131">
        <v>0</v>
      </c>
      <c r="P100" s="36">
        <f t="shared" si="2"/>
        <v>789</v>
      </c>
    </row>
    <row r="101" spans="1:16" x14ac:dyDescent="0.3">
      <c r="A101" s="27">
        <v>45627</v>
      </c>
      <c r="B101" s="32" t="s">
        <v>37</v>
      </c>
      <c r="C101" s="33">
        <v>1</v>
      </c>
      <c r="D101" s="132" t="s">
        <v>48</v>
      </c>
      <c r="E101" s="34" t="s">
        <v>22</v>
      </c>
      <c r="F101" s="36">
        <v>126</v>
      </c>
      <c r="G101" s="131">
        <v>0</v>
      </c>
      <c r="H101" s="131">
        <v>32</v>
      </c>
      <c r="I101" s="131">
        <v>242</v>
      </c>
      <c r="J101" s="131">
        <v>121</v>
      </c>
      <c r="K101" s="131">
        <v>500</v>
      </c>
      <c r="L101" s="131">
        <v>258</v>
      </c>
      <c r="M101" s="131">
        <v>0</v>
      </c>
      <c r="N101" s="131">
        <v>0</v>
      </c>
      <c r="O101" s="131">
        <v>0</v>
      </c>
      <c r="P101" s="36">
        <f t="shared" si="2"/>
        <v>1279</v>
      </c>
    </row>
    <row r="102" spans="1:16" x14ac:dyDescent="0.3">
      <c r="A102" s="27">
        <v>45627</v>
      </c>
      <c r="B102" s="32" t="s">
        <v>37</v>
      </c>
      <c r="C102" s="33">
        <v>1</v>
      </c>
      <c r="D102" s="132" t="s">
        <v>92</v>
      </c>
      <c r="E102" s="34" t="s">
        <v>23</v>
      </c>
      <c r="F102" s="36">
        <v>305</v>
      </c>
      <c r="G102" s="131">
        <v>275</v>
      </c>
      <c r="H102" s="131">
        <v>145</v>
      </c>
      <c r="I102" s="131">
        <v>200</v>
      </c>
      <c r="J102" s="131">
        <v>180</v>
      </c>
      <c r="K102" s="131">
        <v>120</v>
      </c>
      <c r="L102" s="131">
        <v>260</v>
      </c>
      <c r="M102" s="131">
        <v>0</v>
      </c>
      <c r="N102" s="131">
        <v>0</v>
      </c>
      <c r="O102" s="131">
        <v>0</v>
      </c>
      <c r="P102" s="36">
        <f t="shared" si="2"/>
        <v>1485</v>
      </c>
    </row>
    <row r="103" spans="1:16" x14ac:dyDescent="0.3">
      <c r="A103" s="27">
        <v>45627</v>
      </c>
      <c r="B103" s="32" t="s">
        <v>37</v>
      </c>
      <c r="C103" s="33">
        <v>1</v>
      </c>
      <c r="D103" s="132" t="s">
        <v>92</v>
      </c>
      <c r="E103" s="34" t="s">
        <v>24</v>
      </c>
      <c r="F103" s="36">
        <v>340</v>
      </c>
      <c r="G103" s="131">
        <v>0</v>
      </c>
      <c r="H103" s="131">
        <v>140</v>
      </c>
      <c r="I103" s="131">
        <v>200</v>
      </c>
      <c r="J103" s="131">
        <v>0</v>
      </c>
      <c r="K103" s="131">
        <v>160</v>
      </c>
      <c r="L103" s="131">
        <v>0</v>
      </c>
      <c r="M103" s="131">
        <v>0</v>
      </c>
      <c r="N103" s="131">
        <v>0</v>
      </c>
      <c r="O103" s="131">
        <v>0</v>
      </c>
      <c r="P103" s="36">
        <f t="shared" si="2"/>
        <v>840</v>
      </c>
    </row>
    <row r="104" spans="1:16" x14ac:dyDescent="0.3">
      <c r="A104" s="27">
        <v>45627</v>
      </c>
      <c r="B104" s="32" t="s">
        <v>37</v>
      </c>
      <c r="C104" s="33">
        <v>1</v>
      </c>
      <c r="D104" s="132" t="s">
        <v>48</v>
      </c>
      <c r="E104" s="34" t="s">
        <v>25</v>
      </c>
      <c r="F104" s="36">
        <v>227</v>
      </c>
      <c r="G104" s="131">
        <v>0</v>
      </c>
      <c r="H104" s="131">
        <v>150</v>
      </c>
      <c r="I104" s="131">
        <v>206</v>
      </c>
      <c r="J104" s="131">
        <v>100</v>
      </c>
      <c r="K104" s="131">
        <v>6</v>
      </c>
      <c r="L104" s="131">
        <v>161</v>
      </c>
      <c r="M104" s="131">
        <v>0</v>
      </c>
      <c r="N104" s="131">
        <v>0</v>
      </c>
      <c r="O104" s="131">
        <v>0</v>
      </c>
      <c r="P104" s="36">
        <f t="shared" si="2"/>
        <v>850</v>
      </c>
    </row>
    <row r="105" spans="1:16" x14ac:dyDescent="0.3">
      <c r="A105" s="27">
        <v>45627</v>
      </c>
      <c r="B105" s="32" t="s">
        <v>37</v>
      </c>
      <c r="C105" s="33">
        <v>1</v>
      </c>
      <c r="D105" s="36" t="s">
        <v>35</v>
      </c>
      <c r="E105" s="34" t="s">
        <v>26</v>
      </c>
      <c r="F105" s="36">
        <v>0</v>
      </c>
      <c r="G105" s="36">
        <v>0</v>
      </c>
      <c r="H105" s="36">
        <v>0</v>
      </c>
      <c r="I105" s="36">
        <v>0</v>
      </c>
      <c r="J105" s="36">
        <v>0</v>
      </c>
      <c r="K105" s="36">
        <v>0</v>
      </c>
      <c r="L105" s="36">
        <v>0</v>
      </c>
      <c r="M105" s="36">
        <v>0</v>
      </c>
      <c r="N105" s="36">
        <v>0</v>
      </c>
      <c r="O105" s="36">
        <v>0</v>
      </c>
      <c r="P105" s="36">
        <f t="shared" si="2"/>
        <v>0</v>
      </c>
    </row>
    <row r="106" spans="1:16" x14ac:dyDescent="0.3">
      <c r="A106" s="27">
        <v>45627</v>
      </c>
      <c r="B106" s="32" t="s">
        <v>37</v>
      </c>
      <c r="C106" s="33">
        <v>1</v>
      </c>
      <c r="D106" s="132" t="s">
        <v>48</v>
      </c>
      <c r="E106" s="34" t="s">
        <v>27</v>
      </c>
      <c r="F106" s="36">
        <v>76</v>
      </c>
      <c r="G106" s="36">
        <v>343</v>
      </c>
      <c r="H106" s="36">
        <v>108</v>
      </c>
      <c r="I106" s="36">
        <v>500</v>
      </c>
      <c r="J106" s="36">
        <v>135</v>
      </c>
      <c r="K106" s="36">
        <v>92</v>
      </c>
      <c r="L106" s="36">
        <v>264</v>
      </c>
      <c r="M106" s="36">
        <v>0</v>
      </c>
      <c r="N106" s="36">
        <v>0</v>
      </c>
      <c r="O106" s="36">
        <v>0</v>
      </c>
      <c r="P106" s="36">
        <f t="shared" si="2"/>
        <v>1518</v>
      </c>
    </row>
    <row r="107" spans="1:16" x14ac:dyDescent="0.3">
      <c r="A107" s="27">
        <v>45627</v>
      </c>
      <c r="B107" s="32" t="s">
        <v>37</v>
      </c>
      <c r="C107" s="33">
        <v>1</v>
      </c>
      <c r="D107" s="132" t="s">
        <v>48</v>
      </c>
      <c r="E107" s="34" t="s">
        <v>28</v>
      </c>
      <c r="F107" s="36">
        <v>500</v>
      </c>
      <c r="G107" s="36">
        <v>240</v>
      </c>
      <c r="H107" s="36">
        <v>100</v>
      </c>
      <c r="I107" s="36">
        <v>100</v>
      </c>
      <c r="J107" s="36">
        <v>50</v>
      </c>
      <c r="K107" s="36">
        <v>320</v>
      </c>
      <c r="L107" s="36">
        <v>200</v>
      </c>
      <c r="M107" s="36">
        <v>0</v>
      </c>
      <c r="N107" s="36">
        <v>0</v>
      </c>
      <c r="O107" s="36">
        <v>0</v>
      </c>
      <c r="P107" s="36">
        <f t="shared" si="2"/>
        <v>1510</v>
      </c>
    </row>
    <row r="108" spans="1:16" x14ac:dyDescent="0.3">
      <c r="A108" s="27">
        <v>45627</v>
      </c>
      <c r="B108" s="32" t="s">
        <v>37</v>
      </c>
      <c r="C108" s="33">
        <v>1</v>
      </c>
      <c r="D108" s="132" t="s">
        <v>48</v>
      </c>
      <c r="E108" s="37" t="s">
        <v>29</v>
      </c>
      <c r="F108" s="36">
        <v>150</v>
      </c>
      <c r="G108" s="36">
        <v>0</v>
      </c>
      <c r="H108" s="36">
        <v>0</v>
      </c>
      <c r="I108" s="36">
        <v>278</v>
      </c>
      <c r="J108" s="36">
        <v>0</v>
      </c>
      <c r="K108" s="36">
        <v>300</v>
      </c>
      <c r="L108" s="36">
        <v>112</v>
      </c>
      <c r="M108" s="36">
        <v>0</v>
      </c>
      <c r="N108" s="36">
        <v>0</v>
      </c>
      <c r="O108" s="36">
        <v>0</v>
      </c>
      <c r="P108" s="36">
        <f t="shared" si="2"/>
        <v>840</v>
      </c>
    </row>
    <row r="109" spans="1:16" x14ac:dyDescent="0.3">
      <c r="A109" s="27">
        <v>45627</v>
      </c>
      <c r="B109" s="32" t="s">
        <v>37</v>
      </c>
      <c r="C109" s="33">
        <v>1</v>
      </c>
      <c r="D109" s="35" t="s">
        <v>92</v>
      </c>
      <c r="E109" s="37" t="s">
        <v>30</v>
      </c>
      <c r="F109" s="36">
        <v>164</v>
      </c>
      <c r="G109" s="36">
        <v>83</v>
      </c>
      <c r="H109" s="36">
        <v>18</v>
      </c>
      <c r="I109" s="36">
        <v>42</v>
      </c>
      <c r="J109" s="36">
        <v>172</v>
      </c>
      <c r="K109" s="36">
        <v>62</v>
      </c>
      <c r="L109" s="36">
        <v>25</v>
      </c>
      <c r="M109" s="36">
        <v>0</v>
      </c>
      <c r="N109" s="36">
        <v>0</v>
      </c>
      <c r="O109" s="36">
        <v>0</v>
      </c>
      <c r="P109" s="36">
        <f t="shared" si="2"/>
        <v>566</v>
      </c>
    </row>
    <row r="110" spans="1:16" x14ac:dyDescent="0.3">
      <c r="A110" s="27">
        <v>45634</v>
      </c>
      <c r="B110" s="18" t="s">
        <v>37</v>
      </c>
      <c r="C110" s="19">
        <v>2</v>
      </c>
      <c r="D110" s="21" t="s">
        <v>48</v>
      </c>
      <c r="E110" s="20" t="s">
        <v>21</v>
      </c>
      <c r="F110" s="22">
        <v>450</v>
      </c>
      <c r="G110" s="22">
        <v>0</v>
      </c>
      <c r="H110" s="22">
        <v>120</v>
      </c>
      <c r="I110" s="22">
        <v>0</v>
      </c>
      <c r="J110" s="22">
        <v>0</v>
      </c>
      <c r="K110" s="22">
        <v>320</v>
      </c>
      <c r="L110" s="22">
        <v>100</v>
      </c>
      <c r="M110" s="22">
        <v>0</v>
      </c>
      <c r="N110" s="22">
        <v>0</v>
      </c>
      <c r="O110" s="22">
        <v>0</v>
      </c>
      <c r="P110" s="22">
        <f t="shared" si="2"/>
        <v>990</v>
      </c>
    </row>
    <row r="111" spans="1:16" x14ac:dyDescent="0.3">
      <c r="A111" s="27">
        <v>45634</v>
      </c>
      <c r="B111" s="18" t="s">
        <v>37</v>
      </c>
      <c r="C111" s="19">
        <v>2</v>
      </c>
      <c r="D111" s="21" t="s">
        <v>48</v>
      </c>
      <c r="E111" s="20" t="s">
        <v>22</v>
      </c>
      <c r="F111" s="22">
        <v>30</v>
      </c>
      <c r="G111" s="22">
        <v>0</v>
      </c>
      <c r="H111" s="22">
        <v>58</v>
      </c>
      <c r="I111" s="22">
        <v>270</v>
      </c>
      <c r="J111" s="22">
        <v>0</v>
      </c>
      <c r="K111" s="22">
        <v>440</v>
      </c>
      <c r="L111" s="22">
        <v>0</v>
      </c>
      <c r="M111" s="22">
        <v>0</v>
      </c>
      <c r="N111" s="22">
        <v>0</v>
      </c>
      <c r="O111" s="22">
        <v>0</v>
      </c>
      <c r="P111" s="22">
        <f t="shared" si="2"/>
        <v>798</v>
      </c>
    </row>
    <row r="112" spans="1:16" x14ac:dyDescent="0.3">
      <c r="A112" s="27">
        <v>45634</v>
      </c>
      <c r="B112" s="18" t="s">
        <v>37</v>
      </c>
      <c r="C112" s="19">
        <v>2</v>
      </c>
      <c r="D112" s="21" t="s">
        <v>48</v>
      </c>
      <c r="E112" s="20" t="s">
        <v>23</v>
      </c>
      <c r="F112" s="22">
        <v>275</v>
      </c>
      <c r="G112" s="22">
        <v>260</v>
      </c>
      <c r="H112" s="22">
        <v>165</v>
      </c>
      <c r="I112" s="22">
        <v>450</v>
      </c>
      <c r="J112" s="22">
        <v>105</v>
      </c>
      <c r="K112" s="22">
        <v>200</v>
      </c>
      <c r="L112" s="22">
        <v>190</v>
      </c>
      <c r="M112" s="22">
        <v>0</v>
      </c>
      <c r="N112" s="22">
        <v>0</v>
      </c>
      <c r="O112" s="22">
        <v>0</v>
      </c>
      <c r="P112" s="22">
        <f t="shared" si="2"/>
        <v>1645</v>
      </c>
    </row>
    <row r="113" spans="1:16" x14ac:dyDescent="0.3">
      <c r="A113" s="27">
        <v>45634</v>
      </c>
      <c r="B113" s="18" t="s">
        <v>37</v>
      </c>
      <c r="C113" s="19">
        <v>2</v>
      </c>
      <c r="D113" s="21" t="s">
        <v>70</v>
      </c>
      <c r="E113" s="20" t="s">
        <v>24</v>
      </c>
      <c r="F113" s="22">
        <v>360</v>
      </c>
      <c r="G113" s="22">
        <v>0</v>
      </c>
      <c r="H113" s="22">
        <v>250</v>
      </c>
      <c r="I113" s="22">
        <v>0</v>
      </c>
      <c r="J113" s="22">
        <v>0</v>
      </c>
      <c r="K113" s="22">
        <v>210</v>
      </c>
      <c r="L113" s="22">
        <v>0</v>
      </c>
      <c r="M113" s="22">
        <v>0</v>
      </c>
      <c r="N113" s="22">
        <v>0</v>
      </c>
      <c r="O113" s="22">
        <v>0</v>
      </c>
      <c r="P113" s="22">
        <f t="shared" si="2"/>
        <v>820</v>
      </c>
    </row>
    <row r="114" spans="1:16" x14ac:dyDescent="0.3">
      <c r="A114" s="27">
        <v>45634</v>
      </c>
      <c r="B114" s="18" t="s">
        <v>37</v>
      </c>
      <c r="C114" s="19">
        <v>2</v>
      </c>
      <c r="D114" s="21" t="s">
        <v>48</v>
      </c>
      <c r="E114" s="20" t="s">
        <v>25</v>
      </c>
      <c r="F114" s="22">
        <v>500</v>
      </c>
      <c r="G114" s="22">
        <v>0</v>
      </c>
      <c r="H114" s="22">
        <v>100</v>
      </c>
      <c r="I114" s="22">
        <v>400</v>
      </c>
      <c r="J114" s="22">
        <v>150</v>
      </c>
      <c r="K114" s="22">
        <v>300</v>
      </c>
      <c r="L114" s="22">
        <v>350</v>
      </c>
      <c r="M114" s="22">
        <v>0</v>
      </c>
      <c r="N114" s="22">
        <v>0</v>
      </c>
      <c r="O114" s="22">
        <v>0</v>
      </c>
      <c r="P114" s="22">
        <f t="shared" si="2"/>
        <v>1800</v>
      </c>
    </row>
    <row r="115" spans="1:16" x14ac:dyDescent="0.3">
      <c r="A115" s="27">
        <v>45634</v>
      </c>
      <c r="B115" s="18" t="s">
        <v>37</v>
      </c>
      <c r="C115" s="19">
        <v>2</v>
      </c>
      <c r="D115" s="21" t="s">
        <v>93</v>
      </c>
      <c r="E115" s="20" t="s">
        <v>26</v>
      </c>
      <c r="F115" s="22">
        <v>0</v>
      </c>
      <c r="G115" s="22">
        <v>0</v>
      </c>
      <c r="H115" s="22">
        <v>0</v>
      </c>
      <c r="I115" s="22">
        <v>0</v>
      </c>
      <c r="J115" s="22">
        <v>0</v>
      </c>
      <c r="K115" s="22">
        <v>0</v>
      </c>
      <c r="L115" s="22">
        <v>0</v>
      </c>
      <c r="M115" s="22">
        <v>0</v>
      </c>
      <c r="N115" s="22">
        <v>0</v>
      </c>
      <c r="O115" s="22">
        <v>0</v>
      </c>
      <c r="P115" s="22">
        <f t="shared" si="2"/>
        <v>0</v>
      </c>
    </row>
    <row r="116" spans="1:16" x14ac:dyDescent="0.3">
      <c r="A116" s="27">
        <v>45634</v>
      </c>
      <c r="B116" s="18" t="s">
        <v>37</v>
      </c>
      <c r="C116" s="19">
        <v>2</v>
      </c>
      <c r="D116" s="21" t="s">
        <v>48</v>
      </c>
      <c r="E116" s="20" t="s">
        <v>27</v>
      </c>
      <c r="F116" s="22">
        <v>265</v>
      </c>
      <c r="G116" s="22">
        <v>0</v>
      </c>
      <c r="H116" s="22">
        <v>85</v>
      </c>
      <c r="I116" s="22">
        <v>210</v>
      </c>
      <c r="J116" s="22">
        <v>75</v>
      </c>
      <c r="K116" s="22">
        <v>0</v>
      </c>
      <c r="L116" s="22">
        <v>0</v>
      </c>
      <c r="M116" s="22">
        <v>0</v>
      </c>
      <c r="N116" s="22">
        <v>0</v>
      </c>
      <c r="O116" s="22">
        <v>0</v>
      </c>
      <c r="P116" s="22">
        <f t="shared" si="2"/>
        <v>635</v>
      </c>
    </row>
    <row r="117" spans="1:16" x14ac:dyDescent="0.3">
      <c r="A117" s="27">
        <v>45634</v>
      </c>
      <c r="B117" s="18" t="s">
        <v>37</v>
      </c>
      <c r="C117" s="19">
        <v>2</v>
      </c>
      <c r="D117" s="21" t="s">
        <v>48</v>
      </c>
      <c r="E117" s="20" t="s">
        <v>28</v>
      </c>
      <c r="F117" s="22">
        <v>400</v>
      </c>
      <c r="G117" s="22">
        <v>0</v>
      </c>
      <c r="H117" s="22">
        <v>350</v>
      </c>
      <c r="I117" s="22">
        <v>750</v>
      </c>
      <c r="J117" s="22">
        <v>100</v>
      </c>
      <c r="K117" s="22">
        <v>700</v>
      </c>
      <c r="L117" s="22">
        <v>350</v>
      </c>
      <c r="M117" s="22">
        <v>0</v>
      </c>
      <c r="N117" s="22">
        <v>0</v>
      </c>
      <c r="O117" s="22">
        <v>0</v>
      </c>
      <c r="P117" s="22">
        <f t="shared" si="2"/>
        <v>2650</v>
      </c>
    </row>
    <row r="118" spans="1:16" x14ac:dyDescent="0.3">
      <c r="A118" s="27">
        <v>45634</v>
      </c>
      <c r="B118" s="18" t="s">
        <v>37</v>
      </c>
      <c r="C118" s="19">
        <v>2</v>
      </c>
      <c r="D118" s="21" t="s">
        <v>48</v>
      </c>
      <c r="E118" s="24" t="s">
        <v>29</v>
      </c>
      <c r="F118" s="22">
        <v>646</v>
      </c>
      <c r="G118" s="22">
        <v>0</v>
      </c>
      <c r="H118" s="22">
        <v>115</v>
      </c>
      <c r="I118" s="22">
        <v>283</v>
      </c>
      <c r="J118" s="22">
        <v>0</v>
      </c>
      <c r="K118" s="22">
        <v>171</v>
      </c>
      <c r="L118" s="22">
        <v>0</v>
      </c>
      <c r="M118" s="22">
        <v>0</v>
      </c>
      <c r="N118" s="22">
        <v>0</v>
      </c>
      <c r="O118" s="22">
        <v>0</v>
      </c>
      <c r="P118" s="22">
        <f t="shared" si="2"/>
        <v>1215</v>
      </c>
    </row>
    <row r="119" spans="1:16" x14ac:dyDescent="0.3">
      <c r="A119" s="27">
        <v>45634</v>
      </c>
      <c r="B119" s="18" t="s">
        <v>37</v>
      </c>
      <c r="C119" s="19">
        <v>2</v>
      </c>
      <c r="D119" s="21" t="s">
        <v>70</v>
      </c>
      <c r="E119" s="24" t="s">
        <v>30</v>
      </c>
      <c r="F119" s="22">
        <v>73</v>
      </c>
      <c r="G119" s="22">
        <v>100</v>
      </c>
      <c r="H119" s="22">
        <v>97</v>
      </c>
      <c r="I119" s="22">
        <v>100</v>
      </c>
      <c r="J119" s="22">
        <v>78</v>
      </c>
      <c r="K119" s="22">
        <v>143</v>
      </c>
      <c r="L119" s="22">
        <v>30</v>
      </c>
      <c r="M119" s="22">
        <v>0</v>
      </c>
      <c r="N119" s="22">
        <v>0</v>
      </c>
      <c r="O119" s="22">
        <v>0</v>
      </c>
      <c r="P119" s="22">
        <f t="shared" si="2"/>
        <v>621</v>
      </c>
    </row>
    <row r="120" spans="1:16" x14ac:dyDescent="0.3">
      <c r="A120" s="27">
        <v>45641</v>
      </c>
      <c r="B120" s="139" t="s">
        <v>37</v>
      </c>
      <c r="C120" s="134">
        <v>3</v>
      </c>
      <c r="D120" s="133" t="s">
        <v>48</v>
      </c>
      <c r="E120" s="156" t="s">
        <v>21</v>
      </c>
      <c r="F120" s="116">
        <v>250</v>
      </c>
      <c r="G120" s="116">
        <v>270</v>
      </c>
      <c r="H120" s="116">
        <v>150</v>
      </c>
      <c r="I120" s="116">
        <v>25</v>
      </c>
      <c r="J120" s="116">
        <v>0</v>
      </c>
      <c r="K120" s="116">
        <v>250</v>
      </c>
      <c r="L120" s="116">
        <v>80</v>
      </c>
      <c r="M120" s="116">
        <v>0</v>
      </c>
      <c r="N120" s="116">
        <v>0</v>
      </c>
      <c r="O120" s="116">
        <v>0</v>
      </c>
      <c r="P120" s="116">
        <f t="shared" si="2"/>
        <v>1025</v>
      </c>
    </row>
    <row r="121" spans="1:16" x14ac:dyDescent="0.3">
      <c r="A121" s="27">
        <v>45641</v>
      </c>
      <c r="B121" s="139" t="s">
        <v>37</v>
      </c>
      <c r="C121" s="134">
        <v>3</v>
      </c>
      <c r="D121" s="133" t="s">
        <v>48</v>
      </c>
      <c r="E121" s="156" t="s">
        <v>22</v>
      </c>
      <c r="F121" s="116">
        <v>210</v>
      </c>
      <c r="G121" s="116">
        <v>180</v>
      </c>
      <c r="H121" s="116">
        <v>30</v>
      </c>
      <c r="I121" s="116">
        <v>170</v>
      </c>
      <c r="J121" s="116">
        <v>130</v>
      </c>
      <c r="K121" s="116">
        <v>110</v>
      </c>
      <c r="L121" s="116">
        <v>110</v>
      </c>
      <c r="M121" s="116">
        <v>0</v>
      </c>
      <c r="N121" s="116">
        <v>0</v>
      </c>
      <c r="O121" s="116">
        <v>0</v>
      </c>
      <c r="P121" s="116">
        <f t="shared" si="2"/>
        <v>940</v>
      </c>
    </row>
    <row r="122" spans="1:16" x14ac:dyDescent="0.3">
      <c r="A122" s="27">
        <v>45641</v>
      </c>
      <c r="B122" s="139" t="s">
        <v>37</v>
      </c>
      <c r="C122" s="134">
        <v>3</v>
      </c>
      <c r="D122" s="133" t="s">
        <v>48</v>
      </c>
      <c r="E122" s="156" t="s">
        <v>23</v>
      </c>
      <c r="F122" s="116">
        <v>200</v>
      </c>
      <c r="G122" s="116">
        <v>240</v>
      </c>
      <c r="H122" s="116">
        <v>100</v>
      </c>
      <c r="I122" s="116">
        <v>328</v>
      </c>
      <c r="J122" s="116">
        <v>160</v>
      </c>
      <c r="K122" s="116">
        <v>140</v>
      </c>
      <c r="L122" s="116">
        <v>180</v>
      </c>
      <c r="M122" s="116">
        <v>0</v>
      </c>
      <c r="N122" s="116">
        <v>0</v>
      </c>
      <c r="O122" s="116">
        <v>0</v>
      </c>
      <c r="P122" s="116">
        <f t="shared" si="2"/>
        <v>1348</v>
      </c>
    </row>
    <row r="123" spans="1:16" x14ac:dyDescent="0.3">
      <c r="A123" s="27">
        <v>45641</v>
      </c>
      <c r="B123" s="139" t="s">
        <v>37</v>
      </c>
      <c r="C123" s="134">
        <v>3</v>
      </c>
      <c r="D123" s="133" t="s">
        <v>48</v>
      </c>
      <c r="E123" s="156" t="s">
        <v>24</v>
      </c>
      <c r="F123" s="116">
        <v>360</v>
      </c>
      <c r="G123" s="116">
        <v>80</v>
      </c>
      <c r="H123" s="116">
        <v>60</v>
      </c>
      <c r="I123" s="116">
        <v>100</v>
      </c>
      <c r="J123" s="116">
        <v>0</v>
      </c>
      <c r="K123" s="116">
        <v>270</v>
      </c>
      <c r="L123" s="116">
        <v>0</v>
      </c>
      <c r="M123" s="116">
        <v>0</v>
      </c>
      <c r="N123" s="116">
        <v>0</v>
      </c>
      <c r="O123" s="116">
        <v>0</v>
      </c>
      <c r="P123" s="116">
        <f t="shared" si="2"/>
        <v>870</v>
      </c>
    </row>
    <row r="124" spans="1:16" x14ac:dyDescent="0.3">
      <c r="A124" s="27">
        <v>45641</v>
      </c>
      <c r="B124" s="139" t="s">
        <v>37</v>
      </c>
      <c r="C124" s="134">
        <v>3</v>
      </c>
      <c r="D124" s="133" t="s">
        <v>48</v>
      </c>
      <c r="E124" s="156" t="s">
        <v>25</v>
      </c>
      <c r="F124" s="116">
        <v>450</v>
      </c>
      <c r="G124" s="116">
        <v>100</v>
      </c>
      <c r="H124" s="116">
        <v>200</v>
      </c>
      <c r="I124" s="116">
        <v>350</v>
      </c>
      <c r="J124" s="116">
        <v>100</v>
      </c>
      <c r="K124" s="116">
        <v>200</v>
      </c>
      <c r="L124" s="116">
        <v>300</v>
      </c>
      <c r="M124" s="116">
        <v>0</v>
      </c>
      <c r="N124" s="116">
        <v>0</v>
      </c>
      <c r="O124" s="116">
        <v>0</v>
      </c>
      <c r="P124" s="116">
        <f t="shared" si="2"/>
        <v>1700</v>
      </c>
    </row>
    <row r="125" spans="1:16" x14ac:dyDescent="0.3">
      <c r="A125" s="27">
        <v>45641</v>
      </c>
      <c r="B125" s="139" t="s">
        <v>37</v>
      </c>
      <c r="C125" s="134">
        <v>3</v>
      </c>
      <c r="D125" s="133" t="s">
        <v>93</v>
      </c>
      <c r="E125" s="156" t="s">
        <v>26</v>
      </c>
      <c r="F125" s="116">
        <v>0</v>
      </c>
      <c r="G125" s="116">
        <v>0</v>
      </c>
      <c r="H125" s="116">
        <v>0</v>
      </c>
      <c r="I125" s="116">
        <v>0</v>
      </c>
      <c r="J125" s="116">
        <v>0</v>
      </c>
      <c r="K125" s="116">
        <v>0</v>
      </c>
      <c r="L125" s="116">
        <v>0</v>
      </c>
      <c r="M125" s="116">
        <v>0</v>
      </c>
      <c r="N125" s="116">
        <v>0</v>
      </c>
      <c r="O125" s="116">
        <v>0</v>
      </c>
      <c r="P125" s="116">
        <f t="shared" si="2"/>
        <v>0</v>
      </c>
    </row>
    <row r="126" spans="1:16" x14ac:dyDescent="0.3">
      <c r="A126" s="27">
        <v>45641</v>
      </c>
      <c r="B126" s="139" t="s">
        <v>37</v>
      </c>
      <c r="C126" s="134">
        <v>3</v>
      </c>
      <c r="D126" s="133" t="s">
        <v>48</v>
      </c>
      <c r="E126" s="156" t="s">
        <v>27</v>
      </c>
      <c r="F126" s="116">
        <v>225</v>
      </c>
      <c r="G126" s="116">
        <v>100</v>
      </c>
      <c r="H126" s="116">
        <v>120</v>
      </c>
      <c r="I126" s="116">
        <v>240</v>
      </c>
      <c r="J126" s="116">
        <v>190</v>
      </c>
      <c r="K126" s="116">
        <v>130</v>
      </c>
      <c r="L126" s="116">
        <v>200</v>
      </c>
      <c r="M126" s="116">
        <v>0</v>
      </c>
      <c r="N126" s="116">
        <v>0</v>
      </c>
      <c r="O126" s="116">
        <v>0</v>
      </c>
      <c r="P126" s="116">
        <f t="shared" si="2"/>
        <v>1205</v>
      </c>
    </row>
    <row r="127" spans="1:16" x14ac:dyDescent="0.3">
      <c r="A127" s="27">
        <v>45641</v>
      </c>
      <c r="B127" s="139" t="s">
        <v>37</v>
      </c>
      <c r="C127" s="134">
        <v>3</v>
      </c>
      <c r="D127" s="133" t="s">
        <v>48</v>
      </c>
      <c r="E127" s="156" t="s">
        <v>28</v>
      </c>
      <c r="F127" s="116">
        <v>400</v>
      </c>
      <c r="G127" s="116">
        <v>320</v>
      </c>
      <c r="H127" s="116">
        <v>360</v>
      </c>
      <c r="I127" s="116">
        <v>680</v>
      </c>
      <c r="J127" s="116">
        <v>0</v>
      </c>
      <c r="K127" s="116">
        <v>590</v>
      </c>
      <c r="L127" s="116">
        <v>250</v>
      </c>
      <c r="M127" s="116">
        <v>0</v>
      </c>
      <c r="N127" s="116">
        <v>0</v>
      </c>
      <c r="O127" s="116">
        <v>0</v>
      </c>
      <c r="P127" s="116">
        <f t="shared" si="2"/>
        <v>2600</v>
      </c>
    </row>
    <row r="128" spans="1:16" x14ac:dyDescent="0.3">
      <c r="A128" s="27">
        <v>45641</v>
      </c>
      <c r="B128" s="139" t="s">
        <v>37</v>
      </c>
      <c r="C128" s="134">
        <v>3</v>
      </c>
      <c r="D128" s="133" t="s">
        <v>48</v>
      </c>
      <c r="E128" s="157" t="s">
        <v>29</v>
      </c>
      <c r="F128" s="116">
        <v>646</v>
      </c>
      <c r="G128" s="116">
        <v>0</v>
      </c>
      <c r="H128" s="116">
        <v>114</v>
      </c>
      <c r="I128" s="116">
        <v>283</v>
      </c>
      <c r="J128" s="116">
        <v>0</v>
      </c>
      <c r="K128" s="116">
        <v>171</v>
      </c>
      <c r="L128" s="116">
        <v>0</v>
      </c>
      <c r="M128" s="116">
        <v>0</v>
      </c>
      <c r="N128" s="116">
        <v>0</v>
      </c>
      <c r="O128" s="116">
        <v>0</v>
      </c>
      <c r="P128" s="116">
        <f t="shared" si="2"/>
        <v>1214</v>
      </c>
    </row>
    <row r="129" spans="1:16" x14ac:dyDescent="0.3">
      <c r="A129" s="27">
        <v>45641</v>
      </c>
      <c r="B129" s="139" t="s">
        <v>37</v>
      </c>
      <c r="C129" s="134">
        <v>3</v>
      </c>
      <c r="D129" s="133" t="s">
        <v>48</v>
      </c>
      <c r="E129" s="157" t="s">
        <v>30</v>
      </c>
      <c r="F129" s="116">
        <v>210</v>
      </c>
      <c r="G129" s="116">
        <v>108</v>
      </c>
      <c r="H129" s="116">
        <v>60</v>
      </c>
      <c r="I129" s="116">
        <v>125</v>
      </c>
      <c r="J129" s="116">
        <v>135</v>
      </c>
      <c r="K129" s="116">
        <v>200</v>
      </c>
      <c r="L129" s="116">
        <v>110</v>
      </c>
      <c r="M129" s="116">
        <v>0</v>
      </c>
      <c r="N129" s="116">
        <v>0</v>
      </c>
      <c r="O129" s="116">
        <v>0</v>
      </c>
      <c r="P129" s="116">
        <f t="shared" si="2"/>
        <v>948</v>
      </c>
    </row>
    <row r="130" spans="1:16" x14ac:dyDescent="0.3">
      <c r="A130" s="27">
        <v>45648</v>
      </c>
      <c r="B130" s="18" t="s">
        <v>37</v>
      </c>
      <c r="C130" s="19">
        <v>4</v>
      </c>
      <c r="D130" s="25" t="s">
        <v>94</v>
      </c>
      <c r="E130" s="20" t="s">
        <v>21</v>
      </c>
      <c r="F130" s="22">
        <v>300</v>
      </c>
      <c r="G130" s="22">
        <v>600</v>
      </c>
      <c r="H130" s="22">
        <v>140</v>
      </c>
      <c r="I130" s="22">
        <v>0</v>
      </c>
      <c r="J130" s="22">
        <v>0</v>
      </c>
      <c r="K130" s="22">
        <v>180</v>
      </c>
      <c r="L130" s="22">
        <v>80</v>
      </c>
      <c r="M130" s="22">
        <v>0</v>
      </c>
      <c r="N130" s="22">
        <v>0</v>
      </c>
      <c r="O130" s="22">
        <v>0</v>
      </c>
      <c r="P130" s="22">
        <f t="shared" si="2"/>
        <v>1300</v>
      </c>
    </row>
    <row r="131" spans="1:16" x14ac:dyDescent="0.3">
      <c r="A131" s="27">
        <v>45648</v>
      </c>
      <c r="B131" s="18" t="s">
        <v>37</v>
      </c>
      <c r="C131" s="19">
        <v>4</v>
      </c>
      <c r="D131" s="25" t="s">
        <v>94</v>
      </c>
      <c r="E131" s="20" t="s">
        <v>22</v>
      </c>
      <c r="F131" s="22">
        <v>85</v>
      </c>
      <c r="G131" s="22">
        <v>270</v>
      </c>
      <c r="H131" s="22">
        <v>32</v>
      </c>
      <c r="I131" s="22">
        <v>80</v>
      </c>
      <c r="J131" s="22">
        <v>122</v>
      </c>
      <c r="K131" s="22">
        <v>138</v>
      </c>
      <c r="L131" s="22">
        <v>180</v>
      </c>
      <c r="M131" s="22">
        <v>0</v>
      </c>
      <c r="N131" s="22">
        <v>0</v>
      </c>
      <c r="O131" s="22">
        <v>0</v>
      </c>
      <c r="P131" s="22">
        <f t="shared" ref="P131:P139" si="3">SUM(F131:O131)</f>
        <v>907</v>
      </c>
    </row>
    <row r="132" spans="1:16" x14ac:dyDescent="0.3">
      <c r="A132" s="27">
        <v>45648</v>
      </c>
      <c r="B132" s="18" t="s">
        <v>37</v>
      </c>
      <c r="C132" s="19">
        <v>4</v>
      </c>
      <c r="D132" s="25">
        <v>0</v>
      </c>
      <c r="E132" s="20" t="s">
        <v>23</v>
      </c>
      <c r="F132" s="22">
        <v>0</v>
      </c>
      <c r="G132" s="22">
        <v>0</v>
      </c>
      <c r="H132" s="22">
        <v>0</v>
      </c>
      <c r="I132" s="22">
        <v>0</v>
      </c>
      <c r="J132" s="22">
        <v>0</v>
      </c>
      <c r="K132" s="22">
        <v>0</v>
      </c>
      <c r="L132" s="22">
        <v>0</v>
      </c>
      <c r="M132" s="22">
        <v>0</v>
      </c>
      <c r="N132" s="22">
        <v>0</v>
      </c>
      <c r="O132" s="22">
        <v>0</v>
      </c>
      <c r="P132" s="22">
        <f t="shared" si="3"/>
        <v>0</v>
      </c>
    </row>
    <row r="133" spans="1:16" x14ac:dyDescent="0.3">
      <c r="A133" s="27">
        <v>45648</v>
      </c>
      <c r="B133" s="18" t="s">
        <v>37</v>
      </c>
      <c r="C133" s="19">
        <v>4</v>
      </c>
      <c r="D133" s="25">
        <v>0</v>
      </c>
      <c r="E133" s="20" t="s">
        <v>24</v>
      </c>
      <c r="F133" s="22">
        <v>0</v>
      </c>
      <c r="G133" s="22">
        <v>0</v>
      </c>
      <c r="H133" s="22">
        <v>0</v>
      </c>
      <c r="I133" s="22">
        <v>0</v>
      </c>
      <c r="J133" s="22">
        <v>0</v>
      </c>
      <c r="K133" s="22">
        <v>0</v>
      </c>
      <c r="L133" s="22">
        <v>0</v>
      </c>
      <c r="M133" s="22">
        <v>0</v>
      </c>
      <c r="N133" s="22">
        <v>0</v>
      </c>
      <c r="O133" s="22">
        <v>0</v>
      </c>
      <c r="P133" s="22">
        <f t="shared" si="3"/>
        <v>0</v>
      </c>
    </row>
    <row r="134" spans="1:16" x14ac:dyDescent="0.3">
      <c r="A134" s="27">
        <v>45648</v>
      </c>
      <c r="B134" s="18" t="s">
        <v>37</v>
      </c>
      <c r="C134" s="19">
        <v>4</v>
      </c>
      <c r="D134" s="25">
        <v>0</v>
      </c>
      <c r="E134" s="20" t="s">
        <v>25</v>
      </c>
      <c r="F134" s="22">
        <v>0</v>
      </c>
      <c r="G134" s="22">
        <v>0</v>
      </c>
      <c r="H134" s="22">
        <v>0</v>
      </c>
      <c r="I134" s="22">
        <v>0</v>
      </c>
      <c r="J134" s="22">
        <v>0</v>
      </c>
      <c r="K134" s="22">
        <v>0</v>
      </c>
      <c r="L134" s="22">
        <v>0</v>
      </c>
      <c r="M134" s="22">
        <v>0</v>
      </c>
      <c r="N134" s="22">
        <v>0</v>
      </c>
      <c r="O134" s="22">
        <v>0</v>
      </c>
      <c r="P134" s="22">
        <f t="shared" si="3"/>
        <v>0</v>
      </c>
    </row>
    <row r="135" spans="1:16" x14ac:dyDescent="0.3">
      <c r="A135" s="27">
        <v>45648</v>
      </c>
      <c r="B135" s="18" t="s">
        <v>37</v>
      </c>
      <c r="C135" s="19">
        <v>4</v>
      </c>
      <c r="D135" s="25">
        <v>0</v>
      </c>
      <c r="E135" s="20" t="s">
        <v>26</v>
      </c>
      <c r="F135" s="22">
        <v>0</v>
      </c>
      <c r="G135" s="22">
        <v>0</v>
      </c>
      <c r="H135" s="22">
        <v>0</v>
      </c>
      <c r="I135" s="22">
        <v>0</v>
      </c>
      <c r="J135" s="22">
        <v>0</v>
      </c>
      <c r="K135" s="22">
        <v>0</v>
      </c>
      <c r="L135" s="22">
        <v>0</v>
      </c>
      <c r="M135" s="22">
        <v>0</v>
      </c>
      <c r="N135" s="22">
        <v>0</v>
      </c>
      <c r="O135" s="22">
        <v>0</v>
      </c>
      <c r="P135" s="22">
        <f t="shared" si="3"/>
        <v>0</v>
      </c>
    </row>
    <row r="136" spans="1:16" x14ac:dyDescent="0.3">
      <c r="A136" s="27">
        <v>45648</v>
      </c>
      <c r="B136" s="18" t="s">
        <v>37</v>
      </c>
      <c r="C136" s="19">
        <v>4</v>
      </c>
      <c r="D136" s="25" t="s">
        <v>94</v>
      </c>
      <c r="E136" s="20" t="s">
        <v>27</v>
      </c>
      <c r="F136" s="22">
        <v>250</v>
      </c>
      <c r="G136" s="22">
        <v>370</v>
      </c>
      <c r="H136" s="22">
        <v>100</v>
      </c>
      <c r="I136" s="22">
        <v>325</v>
      </c>
      <c r="J136" s="22">
        <v>0</v>
      </c>
      <c r="K136" s="22">
        <v>140</v>
      </c>
      <c r="L136" s="22">
        <v>170</v>
      </c>
      <c r="M136" s="22">
        <v>0</v>
      </c>
      <c r="N136" s="22">
        <v>0</v>
      </c>
      <c r="O136" s="22">
        <v>0</v>
      </c>
      <c r="P136" s="22">
        <f t="shared" si="3"/>
        <v>1355</v>
      </c>
    </row>
    <row r="137" spans="1:16" x14ac:dyDescent="0.3">
      <c r="A137" s="27">
        <v>45648</v>
      </c>
      <c r="B137" s="18" t="s">
        <v>37</v>
      </c>
      <c r="C137" s="19">
        <v>4</v>
      </c>
      <c r="D137" s="25" t="s">
        <v>94</v>
      </c>
      <c r="E137" s="20" t="s">
        <v>28</v>
      </c>
      <c r="F137" s="22">
        <v>294</v>
      </c>
      <c r="G137" s="22">
        <v>510</v>
      </c>
      <c r="H137" s="22">
        <v>0</v>
      </c>
      <c r="I137" s="22">
        <v>420</v>
      </c>
      <c r="J137" s="22">
        <v>0</v>
      </c>
      <c r="K137" s="22">
        <v>390</v>
      </c>
      <c r="L137" s="22">
        <v>100</v>
      </c>
      <c r="M137" s="22">
        <v>0</v>
      </c>
      <c r="N137" s="22">
        <v>0</v>
      </c>
      <c r="O137" s="22">
        <v>0</v>
      </c>
      <c r="P137" s="22">
        <f t="shared" si="3"/>
        <v>1714</v>
      </c>
    </row>
    <row r="138" spans="1:16" x14ac:dyDescent="0.3">
      <c r="A138" s="27">
        <v>45648</v>
      </c>
      <c r="B138" s="21" t="s">
        <v>37</v>
      </c>
      <c r="C138" s="22">
        <v>4</v>
      </c>
      <c r="D138" s="25">
        <v>0</v>
      </c>
      <c r="E138" s="24" t="s">
        <v>29</v>
      </c>
      <c r="F138" s="22">
        <v>0</v>
      </c>
      <c r="G138" s="22">
        <v>0</v>
      </c>
      <c r="H138" s="22">
        <v>0</v>
      </c>
      <c r="I138" s="22">
        <v>0</v>
      </c>
      <c r="J138" s="22">
        <v>0</v>
      </c>
      <c r="K138" s="22">
        <v>0</v>
      </c>
      <c r="L138" s="22">
        <v>0</v>
      </c>
      <c r="M138" s="22">
        <v>0</v>
      </c>
      <c r="N138" s="22">
        <v>0</v>
      </c>
      <c r="O138" s="22">
        <v>0</v>
      </c>
      <c r="P138" s="22">
        <f t="shared" si="3"/>
        <v>0</v>
      </c>
    </row>
    <row r="139" spans="1:16" x14ac:dyDescent="0.3">
      <c r="A139" s="27">
        <v>45648</v>
      </c>
      <c r="B139" s="21" t="s">
        <v>37</v>
      </c>
      <c r="C139" s="22">
        <v>4</v>
      </c>
      <c r="D139" s="25" t="s">
        <v>94</v>
      </c>
      <c r="E139" s="24" t="s">
        <v>30</v>
      </c>
      <c r="F139" s="22">
        <v>150</v>
      </c>
      <c r="G139" s="22">
        <v>341</v>
      </c>
      <c r="H139" s="22">
        <v>65</v>
      </c>
      <c r="I139" s="22">
        <v>150</v>
      </c>
      <c r="J139" s="22">
        <v>110</v>
      </c>
      <c r="K139" s="22">
        <v>160</v>
      </c>
      <c r="L139" s="22">
        <v>106</v>
      </c>
      <c r="M139" s="22">
        <v>0</v>
      </c>
      <c r="N139" s="22">
        <v>0</v>
      </c>
      <c r="O139" s="22">
        <v>0</v>
      </c>
      <c r="P139" s="22">
        <f t="shared" si="3"/>
        <v>1082</v>
      </c>
    </row>
    <row r="140" spans="1:16" x14ac:dyDescent="0.3">
      <c r="A140" s="31">
        <v>45658</v>
      </c>
      <c r="B140" s="35" t="s">
        <v>96</v>
      </c>
      <c r="C140" s="36">
        <v>1</v>
      </c>
      <c r="D140" s="35"/>
      <c r="E140" s="34" t="s">
        <v>21</v>
      </c>
      <c r="F140" s="175"/>
      <c r="G140" s="175"/>
      <c r="H140" s="175"/>
      <c r="I140" s="175"/>
      <c r="J140" s="175"/>
      <c r="K140" s="175"/>
      <c r="L140" s="175"/>
      <c r="M140" s="175"/>
      <c r="N140" s="175"/>
      <c r="O140" s="175"/>
      <c r="P140" s="175"/>
    </row>
    <row r="141" spans="1:16" x14ac:dyDescent="0.3">
      <c r="A141" s="31">
        <v>45658</v>
      </c>
      <c r="B141" s="35" t="s">
        <v>96</v>
      </c>
      <c r="C141" s="36">
        <v>1</v>
      </c>
      <c r="D141" s="35"/>
      <c r="E141" s="34" t="s">
        <v>22</v>
      </c>
      <c r="F141" s="175"/>
      <c r="G141" s="175"/>
      <c r="H141" s="175"/>
      <c r="I141" s="175"/>
      <c r="J141" s="175"/>
      <c r="K141" s="175"/>
      <c r="L141" s="175"/>
      <c r="M141" s="175"/>
      <c r="N141" s="175"/>
      <c r="O141" s="175"/>
      <c r="P141" s="36"/>
    </row>
    <row r="142" spans="1:16" x14ac:dyDescent="0.3">
      <c r="A142" s="31">
        <v>45658</v>
      </c>
      <c r="B142" s="35" t="s">
        <v>96</v>
      </c>
      <c r="C142" s="36">
        <v>1</v>
      </c>
      <c r="D142" s="35"/>
      <c r="E142" s="34" t="s">
        <v>23</v>
      </c>
      <c r="F142" s="175"/>
      <c r="G142" s="175"/>
      <c r="H142" s="175"/>
      <c r="I142" s="175"/>
      <c r="J142" s="175"/>
      <c r="K142" s="175"/>
      <c r="L142" s="175"/>
      <c r="M142" s="175"/>
      <c r="N142" s="175"/>
      <c r="O142" s="175"/>
      <c r="P142" s="36"/>
    </row>
    <row r="143" spans="1:16" x14ac:dyDescent="0.3">
      <c r="A143" s="31">
        <v>45658</v>
      </c>
      <c r="B143" s="35" t="s">
        <v>96</v>
      </c>
      <c r="C143" s="36">
        <v>1</v>
      </c>
      <c r="D143" s="35"/>
      <c r="E143" s="34" t="s">
        <v>24</v>
      </c>
      <c r="F143" s="175"/>
      <c r="G143" s="175"/>
      <c r="H143" s="175"/>
      <c r="I143" s="175"/>
      <c r="J143" s="175"/>
      <c r="K143" s="175"/>
      <c r="L143" s="175"/>
      <c r="M143" s="175"/>
      <c r="N143" s="175"/>
      <c r="O143" s="175"/>
      <c r="P143" s="36"/>
    </row>
    <row r="144" spans="1:16" x14ac:dyDescent="0.3">
      <c r="A144" s="31">
        <v>45658</v>
      </c>
      <c r="B144" s="35" t="s">
        <v>96</v>
      </c>
      <c r="C144" s="36">
        <v>1</v>
      </c>
      <c r="D144" s="35"/>
      <c r="E144" s="34" t="s">
        <v>25</v>
      </c>
      <c r="F144" s="175"/>
      <c r="G144" s="175"/>
      <c r="H144" s="175"/>
      <c r="I144" s="175"/>
      <c r="J144" s="175"/>
      <c r="K144" s="175"/>
      <c r="L144" s="175"/>
      <c r="M144" s="175"/>
      <c r="N144" s="175"/>
      <c r="O144" s="175"/>
      <c r="P144" s="36"/>
    </row>
    <row r="145" spans="1:16" x14ac:dyDescent="0.3">
      <c r="A145" s="31">
        <v>45658</v>
      </c>
      <c r="B145" s="35" t="s">
        <v>96</v>
      </c>
      <c r="C145" s="36">
        <v>1</v>
      </c>
      <c r="D145" s="35"/>
      <c r="E145" s="34" t="s">
        <v>26</v>
      </c>
      <c r="F145" s="175"/>
      <c r="G145" s="175"/>
      <c r="H145" s="175"/>
      <c r="I145" s="175"/>
      <c r="J145" s="175"/>
      <c r="K145" s="175"/>
      <c r="L145" s="175"/>
      <c r="M145" s="175"/>
      <c r="N145" s="175"/>
      <c r="O145" s="175"/>
      <c r="P145" s="36"/>
    </row>
    <row r="146" spans="1:16" x14ac:dyDescent="0.3">
      <c r="A146" s="31">
        <v>45658</v>
      </c>
      <c r="B146" s="35" t="s">
        <v>96</v>
      </c>
      <c r="C146" s="36">
        <v>1</v>
      </c>
      <c r="D146" s="35"/>
      <c r="E146" s="34" t="s">
        <v>27</v>
      </c>
      <c r="F146" s="175"/>
      <c r="G146" s="175"/>
      <c r="H146" s="175"/>
      <c r="I146" s="175"/>
      <c r="J146" s="175"/>
      <c r="K146" s="175"/>
      <c r="L146" s="175"/>
      <c r="M146" s="175"/>
      <c r="N146" s="175"/>
      <c r="O146" s="175"/>
      <c r="P146" s="36"/>
    </row>
    <row r="147" spans="1:16" x14ac:dyDescent="0.3">
      <c r="A147" s="31">
        <v>45658</v>
      </c>
      <c r="B147" s="35" t="s">
        <v>96</v>
      </c>
      <c r="C147" s="36">
        <v>1</v>
      </c>
      <c r="D147" s="35"/>
      <c r="E147" s="34" t="s">
        <v>28</v>
      </c>
      <c r="F147" s="175"/>
      <c r="G147" s="175"/>
      <c r="H147" s="175"/>
      <c r="I147" s="175"/>
      <c r="J147" s="175"/>
      <c r="K147" s="175"/>
      <c r="L147" s="175"/>
      <c r="M147" s="175"/>
      <c r="N147" s="175"/>
      <c r="O147" s="175"/>
      <c r="P147" s="36"/>
    </row>
    <row r="148" spans="1:16" x14ac:dyDescent="0.3">
      <c r="A148" s="31">
        <v>45658</v>
      </c>
      <c r="B148" s="35" t="s">
        <v>96</v>
      </c>
      <c r="C148" s="36">
        <v>1</v>
      </c>
      <c r="D148" s="35"/>
      <c r="E148" s="37" t="s">
        <v>29</v>
      </c>
      <c r="F148" s="175"/>
      <c r="G148" s="175"/>
      <c r="H148" s="175"/>
      <c r="I148" s="175"/>
      <c r="J148" s="175"/>
      <c r="K148" s="175"/>
      <c r="L148" s="175"/>
      <c r="M148" s="175"/>
      <c r="N148" s="175"/>
      <c r="O148" s="175"/>
      <c r="P148" s="36"/>
    </row>
    <row r="149" spans="1:16" x14ac:dyDescent="0.3">
      <c r="A149" s="31">
        <v>45658</v>
      </c>
      <c r="B149" s="35" t="s">
        <v>96</v>
      </c>
      <c r="C149" s="36">
        <v>1</v>
      </c>
      <c r="D149" s="35"/>
      <c r="E149" s="37" t="s">
        <v>30</v>
      </c>
      <c r="F149" s="175"/>
      <c r="G149" s="175"/>
      <c r="H149" s="175"/>
      <c r="I149" s="175"/>
      <c r="J149" s="175"/>
      <c r="K149" s="175"/>
      <c r="L149" s="175"/>
      <c r="M149" s="175"/>
      <c r="N149" s="175"/>
      <c r="O149" s="175"/>
      <c r="P149" s="36"/>
    </row>
    <row r="150" spans="1:16" x14ac:dyDescent="0.3">
      <c r="A150" s="31">
        <v>45658</v>
      </c>
      <c r="B150" s="35" t="s">
        <v>96</v>
      </c>
      <c r="C150" s="36">
        <v>1</v>
      </c>
      <c r="D150" s="35"/>
      <c r="E150" s="34" t="s">
        <v>95</v>
      </c>
      <c r="F150" s="175"/>
      <c r="G150" s="175"/>
      <c r="H150" s="175"/>
      <c r="I150" s="175"/>
      <c r="J150" s="175"/>
      <c r="K150" s="175"/>
      <c r="L150" s="175"/>
      <c r="M150" s="175"/>
      <c r="N150" s="175"/>
      <c r="O150" s="175"/>
      <c r="P150" s="36"/>
    </row>
    <row r="151" spans="1:16" x14ac:dyDescent="0.3">
      <c r="A151" s="176">
        <v>45665</v>
      </c>
      <c r="B151" s="64" t="s">
        <v>96</v>
      </c>
      <c r="C151" s="116">
        <v>2</v>
      </c>
      <c r="D151" s="64"/>
      <c r="E151" s="156" t="s">
        <v>21</v>
      </c>
      <c r="F151" s="177"/>
      <c r="G151" s="177"/>
      <c r="H151" s="177"/>
      <c r="I151" s="177"/>
      <c r="J151" s="177"/>
      <c r="K151" s="177"/>
      <c r="L151" s="177"/>
      <c r="M151" s="177"/>
      <c r="N151" s="177"/>
      <c r="O151" s="177"/>
      <c r="P151" s="116"/>
    </row>
    <row r="152" spans="1:16" x14ac:dyDescent="0.3">
      <c r="A152" s="176">
        <v>45665</v>
      </c>
      <c r="B152" s="64" t="s">
        <v>96</v>
      </c>
      <c r="C152" s="116">
        <v>2</v>
      </c>
      <c r="D152" s="64"/>
      <c r="E152" s="156" t="s">
        <v>22</v>
      </c>
      <c r="F152" s="177"/>
      <c r="G152" s="177"/>
      <c r="H152" s="177"/>
      <c r="I152" s="177"/>
      <c r="J152" s="177"/>
      <c r="K152" s="177"/>
      <c r="L152" s="177"/>
      <c r="M152" s="177"/>
      <c r="N152" s="177"/>
      <c r="O152" s="177"/>
      <c r="P152" s="116"/>
    </row>
    <row r="153" spans="1:16" x14ac:dyDescent="0.3">
      <c r="A153" s="176">
        <v>45665</v>
      </c>
      <c r="B153" s="64" t="s">
        <v>96</v>
      </c>
      <c r="C153" s="116">
        <v>2</v>
      </c>
      <c r="D153" s="64"/>
      <c r="E153" s="156" t="s">
        <v>23</v>
      </c>
      <c r="F153" s="177"/>
      <c r="G153" s="177"/>
      <c r="H153" s="177"/>
      <c r="I153" s="177"/>
      <c r="J153" s="177"/>
      <c r="K153" s="177"/>
      <c r="L153" s="177"/>
      <c r="M153" s="177"/>
      <c r="N153" s="177"/>
      <c r="O153" s="177"/>
      <c r="P153" s="116"/>
    </row>
    <row r="154" spans="1:16" x14ac:dyDescent="0.3">
      <c r="A154" s="176">
        <v>45665</v>
      </c>
      <c r="B154" s="64" t="s">
        <v>96</v>
      </c>
      <c r="C154" s="116">
        <v>2</v>
      </c>
      <c r="D154" s="64"/>
      <c r="E154" s="156" t="s">
        <v>24</v>
      </c>
      <c r="F154" s="177"/>
      <c r="G154" s="177"/>
      <c r="H154" s="177"/>
      <c r="I154" s="177"/>
      <c r="J154" s="177"/>
      <c r="K154" s="177"/>
      <c r="L154" s="177"/>
      <c r="M154" s="177"/>
      <c r="N154" s="177"/>
      <c r="O154" s="177"/>
      <c r="P154" s="116"/>
    </row>
    <row r="155" spans="1:16" x14ac:dyDescent="0.3">
      <c r="A155" s="176">
        <v>45665</v>
      </c>
      <c r="B155" s="64" t="s">
        <v>96</v>
      </c>
      <c r="C155" s="116">
        <v>2</v>
      </c>
      <c r="D155" s="64"/>
      <c r="E155" s="156" t="s">
        <v>25</v>
      </c>
      <c r="F155" s="177"/>
      <c r="G155" s="177"/>
      <c r="H155" s="177"/>
      <c r="I155" s="177"/>
      <c r="J155" s="177"/>
      <c r="K155" s="177"/>
      <c r="L155" s="177"/>
      <c r="M155" s="177"/>
      <c r="N155" s="177"/>
      <c r="O155" s="177"/>
      <c r="P155" s="116"/>
    </row>
    <row r="156" spans="1:16" x14ac:dyDescent="0.3">
      <c r="A156" s="176">
        <v>45665</v>
      </c>
      <c r="B156" s="64" t="s">
        <v>96</v>
      </c>
      <c r="C156" s="116">
        <v>2</v>
      </c>
      <c r="D156" s="64"/>
      <c r="E156" s="156" t="s">
        <v>26</v>
      </c>
      <c r="F156" s="177"/>
      <c r="G156" s="177"/>
      <c r="H156" s="177"/>
      <c r="I156" s="177"/>
      <c r="J156" s="177"/>
      <c r="K156" s="177"/>
      <c r="L156" s="177"/>
      <c r="M156" s="177"/>
      <c r="N156" s="177"/>
      <c r="O156" s="177"/>
      <c r="P156" s="116"/>
    </row>
    <row r="157" spans="1:16" x14ac:dyDescent="0.3">
      <c r="A157" s="176">
        <v>45665</v>
      </c>
      <c r="B157" s="64" t="s">
        <v>96</v>
      </c>
      <c r="C157" s="116">
        <v>2</v>
      </c>
      <c r="D157" s="64"/>
      <c r="E157" s="156" t="s">
        <v>27</v>
      </c>
      <c r="F157" s="177"/>
      <c r="G157" s="177"/>
      <c r="H157" s="177"/>
      <c r="I157" s="177"/>
      <c r="J157" s="177"/>
      <c r="K157" s="177"/>
      <c r="L157" s="177"/>
      <c r="M157" s="177"/>
      <c r="N157" s="177"/>
      <c r="O157" s="177"/>
      <c r="P157" s="116"/>
    </row>
    <row r="158" spans="1:16" x14ac:dyDescent="0.3">
      <c r="A158" s="176">
        <v>45665</v>
      </c>
      <c r="B158" s="64" t="s">
        <v>96</v>
      </c>
      <c r="C158" s="116">
        <v>2</v>
      </c>
      <c r="D158" s="64"/>
      <c r="E158" s="156" t="s">
        <v>28</v>
      </c>
      <c r="F158" s="177"/>
      <c r="G158" s="177"/>
      <c r="H158" s="177"/>
      <c r="I158" s="177"/>
      <c r="J158" s="177"/>
      <c r="K158" s="177"/>
      <c r="L158" s="177"/>
      <c r="M158" s="177"/>
      <c r="N158" s="177"/>
      <c r="O158" s="177"/>
      <c r="P158" s="116"/>
    </row>
    <row r="159" spans="1:16" x14ac:dyDescent="0.3">
      <c r="A159" s="176">
        <v>45665</v>
      </c>
      <c r="B159" s="64" t="s">
        <v>96</v>
      </c>
      <c r="C159" s="116">
        <v>2</v>
      </c>
      <c r="D159" s="64"/>
      <c r="E159" s="157" t="s">
        <v>29</v>
      </c>
      <c r="F159" s="177"/>
      <c r="G159" s="177"/>
      <c r="H159" s="177"/>
      <c r="I159" s="177"/>
      <c r="J159" s="177"/>
      <c r="K159" s="177"/>
      <c r="L159" s="177"/>
      <c r="M159" s="177"/>
      <c r="N159" s="177"/>
      <c r="O159" s="177"/>
      <c r="P159" s="116"/>
    </row>
    <row r="160" spans="1:16" x14ac:dyDescent="0.3">
      <c r="A160" s="176">
        <v>45665</v>
      </c>
      <c r="B160" s="64" t="s">
        <v>96</v>
      </c>
      <c r="C160" s="116">
        <v>2</v>
      </c>
      <c r="D160" s="64"/>
      <c r="E160" s="157" t="s">
        <v>30</v>
      </c>
      <c r="F160" s="177"/>
      <c r="G160" s="177"/>
      <c r="H160" s="177"/>
      <c r="I160" s="177"/>
      <c r="J160" s="177"/>
      <c r="K160" s="177"/>
      <c r="L160" s="177"/>
      <c r="M160" s="177"/>
      <c r="N160" s="177"/>
      <c r="O160" s="177"/>
      <c r="P160" s="116"/>
    </row>
    <row r="161" spans="1:16" x14ac:dyDescent="0.3">
      <c r="A161" s="176">
        <v>45665</v>
      </c>
      <c r="B161" s="64" t="s">
        <v>96</v>
      </c>
      <c r="C161" s="116">
        <v>2</v>
      </c>
      <c r="D161" s="64"/>
      <c r="E161" s="156" t="s">
        <v>95</v>
      </c>
      <c r="F161" s="177"/>
      <c r="G161" s="177"/>
      <c r="H161" s="177"/>
      <c r="I161" s="177"/>
      <c r="J161" s="177"/>
      <c r="K161" s="177"/>
      <c r="L161" s="177"/>
      <c r="M161" s="177"/>
      <c r="N161" s="177"/>
      <c r="O161" s="177"/>
      <c r="P161" s="116"/>
    </row>
    <row r="162" spans="1:16" x14ac:dyDescent="0.3">
      <c r="A162" s="186">
        <v>45672</v>
      </c>
      <c r="B162" s="187" t="s">
        <v>96</v>
      </c>
      <c r="C162" s="188">
        <v>3</v>
      </c>
      <c r="D162" s="187"/>
      <c r="E162" s="178" t="s">
        <v>21</v>
      </c>
      <c r="F162" s="189"/>
      <c r="G162" s="189"/>
      <c r="H162" s="189"/>
      <c r="I162" s="189"/>
      <c r="J162" s="189"/>
      <c r="K162" s="189"/>
      <c r="L162" s="189"/>
      <c r="M162" s="189"/>
      <c r="N162" s="189"/>
      <c r="O162" s="189"/>
      <c r="P162" s="188"/>
    </row>
    <row r="163" spans="1:16" x14ac:dyDescent="0.3">
      <c r="A163" s="186">
        <v>45672</v>
      </c>
      <c r="B163" s="187" t="s">
        <v>96</v>
      </c>
      <c r="C163" s="188">
        <v>3</v>
      </c>
      <c r="D163" s="187"/>
      <c r="E163" s="178" t="s">
        <v>22</v>
      </c>
      <c r="F163" s="189"/>
      <c r="G163" s="189"/>
      <c r="H163" s="189"/>
      <c r="I163" s="189"/>
      <c r="J163" s="189"/>
      <c r="K163" s="189"/>
      <c r="L163" s="189"/>
      <c r="M163" s="189"/>
      <c r="N163" s="189"/>
      <c r="O163" s="189"/>
      <c r="P163" s="188"/>
    </row>
    <row r="164" spans="1:16" x14ac:dyDescent="0.3">
      <c r="A164" s="186">
        <v>45672</v>
      </c>
      <c r="B164" s="187" t="s">
        <v>96</v>
      </c>
      <c r="C164" s="188">
        <v>3</v>
      </c>
      <c r="D164" s="187"/>
      <c r="E164" s="178" t="s">
        <v>23</v>
      </c>
      <c r="F164" s="189"/>
      <c r="G164" s="189"/>
      <c r="H164" s="189"/>
      <c r="I164" s="189"/>
      <c r="J164" s="189"/>
      <c r="K164" s="189"/>
      <c r="L164" s="189"/>
      <c r="M164" s="189"/>
      <c r="N164" s="189"/>
      <c r="O164" s="189"/>
      <c r="P164" s="188"/>
    </row>
    <row r="165" spans="1:16" x14ac:dyDescent="0.3">
      <c r="A165" s="186">
        <v>45672</v>
      </c>
      <c r="B165" s="187" t="s">
        <v>96</v>
      </c>
      <c r="C165" s="188">
        <v>3</v>
      </c>
      <c r="D165" s="187"/>
      <c r="E165" s="178" t="s">
        <v>24</v>
      </c>
      <c r="F165" s="189"/>
      <c r="G165" s="189"/>
      <c r="H165" s="189"/>
      <c r="I165" s="189"/>
      <c r="J165" s="189"/>
      <c r="K165" s="189"/>
      <c r="L165" s="189"/>
      <c r="M165" s="189"/>
      <c r="N165" s="189"/>
      <c r="O165" s="189"/>
      <c r="P165" s="188"/>
    </row>
    <row r="166" spans="1:16" x14ac:dyDescent="0.3">
      <c r="A166" s="186">
        <v>45672</v>
      </c>
      <c r="B166" s="187" t="s">
        <v>96</v>
      </c>
      <c r="C166" s="188">
        <v>3</v>
      </c>
      <c r="D166" s="187"/>
      <c r="E166" s="178" t="s">
        <v>25</v>
      </c>
      <c r="F166" s="189"/>
      <c r="G166" s="189"/>
      <c r="H166" s="189"/>
      <c r="I166" s="189"/>
      <c r="J166" s="189"/>
      <c r="K166" s="189"/>
      <c r="L166" s="189"/>
      <c r="M166" s="189"/>
      <c r="N166" s="189"/>
      <c r="O166" s="189"/>
      <c r="P166" s="188"/>
    </row>
    <row r="167" spans="1:16" x14ac:dyDescent="0.3">
      <c r="A167" s="186">
        <v>45672</v>
      </c>
      <c r="B167" s="187" t="s">
        <v>96</v>
      </c>
      <c r="C167" s="188">
        <v>3</v>
      </c>
      <c r="D167" s="187"/>
      <c r="E167" s="178" t="s">
        <v>26</v>
      </c>
      <c r="F167" s="189"/>
      <c r="G167" s="189"/>
      <c r="H167" s="189"/>
      <c r="I167" s="189"/>
      <c r="J167" s="189"/>
      <c r="K167" s="189"/>
      <c r="L167" s="189"/>
      <c r="M167" s="189"/>
      <c r="N167" s="189"/>
      <c r="O167" s="189"/>
      <c r="P167" s="188"/>
    </row>
    <row r="168" spans="1:16" x14ac:dyDescent="0.3">
      <c r="A168" s="186">
        <v>45672</v>
      </c>
      <c r="B168" s="187" t="s">
        <v>96</v>
      </c>
      <c r="C168" s="188">
        <v>3</v>
      </c>
      <c r="D168" s="187"/>
      <c r="E168" s="178" t="s">
        <v>27</v>
      </c>
      <c r="F168" s="189"/>
      <c r="G168" s="189"/>
      <c r="H168" s="189"/>
      <c r="I168" s="189"/>
      <c r="J168" s="189"/>
      <c r="K168" s="189"/>
      <c r="L168" s="189"/>
      <c r="M168" s="189"/>
      <c r="N168" s="189"/>
      <c r="O168" s="189"/>
      <c r="P168" s="188"/>
    </row>
    <row r="169" spans="1:16" x14ac:dyDescent="0.3">
      <c r="A169" s="186">
        <v>45672</v>
      </c>
      <c r="B169" s="187" t="s">
        <v>96</v>
      </c>
      <c r="C169" s="188">
        <v>3</v>
      </c>
      <c r="D169" s="187"/>
      <c r="E169" s="178" t="s">
        <v>28</v>
      </c>
      <c r="F169" s="189"/>
      <c r="G169" s="189"/>
      <c r="H169" s="189"/>
      <c r="I169" s="189"/>
      <c r="J169" s="189"/>
      <c r="K169" s="189"/>
      <c r="L169" s="189"/>
      <c r="M169" s="189"/>
      <c r="N169" s="189"/>
      <c r="O169" s="189"/>
      <c r="P169" s="188"/>
    </row>
    <row r="170" spans="1:16" x14ac:dyDescent="0.3">
      <c r="A170" s="186">
        <v>45672</v>
      </c>
      <c r="B170" s="187" t="s">
        <v>96</v>
      </c>
      <c r="C170" s="188">
        <v>3</v>
      </c>
      <c r="D170" s="187"/>
      <c r="E170" s="179" t="s">
        <v>29</v>
      </c>
      <c r="F170" s="189"/>
      <c r="G170" s="189"/>
      <c r="H170" s="189"/>
      <c r="I170" s="189"/>
      <c r="J170" s="189"/>
      <c r="K170" s="189"/>
      <c r="L170" s="189"/>
      <c r="M170" s="189"/>
      <c r="N170" s="189"/>
      <c r="O170" s="189"/>
      <c r="P170" s="188"/>
    </row>
    <row r="171" spans="1:16" x14ac:dyDescent="0.3">
      <c r="A171" s="186">
        <v>45672</v>
      </c>
      <c r="B171" s="187" t="s">
        <v>96</v>
      </c>
      <c r="C171" s="188">
        <v>3</v>
      </c>
      <c r="D171" s="187"/>
      <c r="E171" s="179" t="s">
        <v>30</v>
      </c>
      <c r="F171" s="189"/>
      <c r="G171" s="189"/>
      <c r="H171" s="189"/>
      <c r="I171" s="189"/>
      <c r="J171" s="189"/>
      <c r="K171" s="189"/>
      <c r="L171" s="189"/>
      <c r="M171" s="189"/>
      <c r="N171" s="189"/>
      <c r="O171" s="189"/>
      <c r="P171" s="188"/>
    </row>
    <row r="172" spans="1:16" x14ac:dyDescent="0.3">
      <c r="A172" s="186">
        <v>45672</v>
      </c>
      <c r="B172" s="187" t="s">
        <v>96</v>
      </c>
      <c r="C172" s="188">
        <v>3</v>
      </c>
      <c r="D172" s="187"/>
      <c r="E172" s="178" t="s">
        <v>95</v>
      </c>
      <c r="F172" s="189"/>
      <c r="G172" s="189"/>
      <c r="H172" s="189"/>
      <c r="I172" s="189"/>
      <c r="J172" s="189"/>
      <c r="K172" s="189"/>
      <c r="L172" s="189"/>
      <c r="M172" s="189"/>
      <c r="N172" s="189"/>
      <c r="O172" s="189"/>
      <c r="P172" s="188"/>
    </row>
    <row r="173" spans="1:16" x14ac:dyDescent="0.3">
      <c r="A173" s="180">
        <v>45679</v>
      </c>
      <c r="B173" s="181" t="s">
        <v>96</v>
      </c>
      <c r="C173" s="182">
        <v>4</v>
      </c>
      <c r="D173" s="181"/>
      <c r="E173" s="183" t="s">
        <v>21</v>
      </c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2"/>
    </row>
    <row r="174" spans="1:16" x14ac:dyDescent="0.3">
      <c r="A174" s="180">
        <v>45679</v>
      </c>
      <c r="B174" s="181" t="s">
        <v>96</v>
      </c>
      <c r="C174" s="182">
        <v>4</v>
      </c>
      <c r="D174" s="181"/>
      <c r="E174" s="183" t="s">
        <v>22</v>
      </c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2"/>
    </row>
    <row r="175" spans="1:16" x14ac:dyDescent="0.3">
      <c r="A175" s="180">
        <v>45679</v>
      </c>
      <c r="B175" s="181" t="s">
        <v>96</v>
      </c>
      <c r="C175" s="182">
        <v>4</v>
      </c>
      <c r="D175" s="181"/>
      <c r="E175" s="183" t="s">
        <v>23</v>
      </c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2"/>
    </row>
    <row r="176" spans="1:16" x14ac:dyDescent="0.3">
      <c r="A176" s="180">
        <v>45679</v>
      </c>
      <c r="B176" s="181" t="s">
        <v>96</v>
      </c>
      <c r="C176" s="182">
        <v>4</v>
      </c>
      <c r="D176" s="181"/>
      <c r="E176" s="183" t="s">
        <v>24</v>
      </c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2"/>
    </row>
    <row r="177" spans="1:16" x14ac:dyDescent="0.3">
      <c r="A177" s="180">
        <v>45679</v>
      </c>
      <c r="B177" s="181" t="s">
        <v>96</v>
      </c>
      <c r="C177" s="182">
        <v>4</v>
      </c>
      <c r="D177" s="181"/>
      <c r="E177" s="183" t="s">
        <v>25</v>
      </c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2"/>
    </row>
    <row r="178" spans="1:16" x14ac:dyDescent="0.3">
      <c r="A178" s="180">
        <v>45679</v>
      </c>
      <c r="B178" s="181" t="s">
        <v>96</v>
      </c>
      <c r="C178" s="182">
        <v>4</v>
      </c>
      <c r="D178" s="181"/>
      <c r="E178" s="183" t="s">
        <v>26</v>
      </c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2"/>
    </row>
    <row r="179" spans="1:16" x14ac:dyDescent="0.3">
      <c r="A179" s="180">
        <v>45679</v>
      </c>
      <c r="B179" s="181" t="s">
        <v>96</v>
      </c>
      <c r="C179" s="182">
        <v>4</v>
      </c>
      <c r="D179" s="181"/>
      <c r="E179" s="183" t="s">
        <v>27</v>
      </c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2"/>
    </row>
    <row r="180" spans="1:16" x14ac:dyDescent="0.3">
      <c r="A180" s="180">
        <v>45679</v>
      </c>
      <c r="B180" s="181" t="s">
        <v>96</v>
      </c>
      <c r="C180" s="182">
        <v>4</v>
      </c>
      <c r="D180" s="181"/>
      <c r="E180" s="183" t="s">
        <v>28</v>
      </c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2"/>
    </row>
    <row r="181" spans="1:16" x14ac:dyDescent="0.3">
      <c r="A181" s="180">
        <v>45679</v>
      </c>
      <c r="B181" s="181" t="s">
        <v>96</v>
      </c>
      <c r="C181" s="182">
        <v>4</v>
      </c>
      <c r="D181" s="181"/>
      <c r="E181" s="185" t="s">
        <v>29</v>
      </c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2"/>
    </row>
    <row r="182" spans="1:16" x14ac:dyDescent="0.3">
      <c r="A182" s="180">
        <v>45679</v>
      </c>
      <c r="B182" s="181" t="s">
        <v>96</v>
      </c>
      <c r="C182" s="182">
        <v>4</v>
      </c>
      <c r="D182" s="181"/>
      <c r="E182" s="185" t="s">
        <v>30</v>
      </c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2"/>
    </row>
    <row r="183" spans="1:16" x14ac:dyDescent="0.3">
      <c r="A183" s="180">
        <v>45679</v>
      </c>
      <c r="B183" s="181" t="s">
        <v>96</v>
      </c>
      <c r="C183" s="182">
        <v>4</v>
      </c>
      <c r="D183" s="181"/>
      <c r="E183" s="183" t="s">
        <v>95</v>
      </c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2"/>
    </row>
  </sheetData>
  <autoFilter ref="A1:P139" xr:uid="{54D898E0-A6F8-4001-887D-66DAC1BD5F77}"/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61E17-3974-4A13-9E63-E3E361189E57}">
  <sheetPr>
    <tabColor rgb="FFFF0000"/>
  </sheetPr>
  <dimension ref="A1:Q131"/>
  <sheetViews>
    <sheetView tabSelected="1" zoomScale="85" zoomScaleNormal="85" workbookViewId="0">
      <pane ySplit="1" topLeftCell="A27" activePane="bottomLeft" state="frozen"/>
      <selection pane="bottomLeft" activeCell="Q121" sqref="Q121"/>
    </sheetView>
  </sheetViews>
  <sheetFormatPr defaultColWidth="8.88671875" defaultRowHeight="14.4" x14ac:dyDescent="0.3"/>
  <cols>
    <col min="1" max="1" width="12.44140625" style="9" customWidth="1"/>
    <col min="2" max="2" width="13.33203125" style="9" customWidth="1"/>
    <col min="3" max="3" width="11.33203125" style="9" customWidth="1"/>
    <col min="4" max="4" width="10.109375" style="9" customWidth="1"/>
    <col min="5" max="5" width="8.88671875" style="9"/>
    <col min="6" max="6" width="11" style="9" customWidth="1"/>
    <col min="7" max="8" width="8.88671875" style="9"/>
    <col min="9" max="9" width="10.88671875" style="9" bestFit="1" customWidth="1"/>
    <col min="10" max="10" width="12.5546875" style="9" customWidth="1"/>
    <col min="11" max="12" width="8.88671875" style="9"/>
    <col min="13" max="13" width="10.44140625" style="9" customWidth="1"/>
    <col min="14" max="16" width="8.88671875" style="9"/>
    <col min="17" max="17" width="23.5546875" style="9" customWidth="1"/>
    <col min="18" max="16384" width="8.88671875" style="9"/>
  </cols>
  <sheetData>
    <row r="1" spans="1:17" ht="33" customHeight="1" x14ac:dyDescent="0.3">
      <c r="A1" s="109" t="s">
        <v>19</v>
      </c>
      <c r="B1" s="109" t="s">
        <v>18</v>
      </c>
      <c r="C1" s="96" t="s">
        <v>20</v>
      </c>
      <c r="D1" s="96" t="s">
        <v>61</v>
      </c>
      <c r="E1" s="96" t="s">
        <v>62</v>
      </c>
      <c r="F1" s="96" t="s">
        <v>63</v>
      </c>
      <c r="G1" s="96" t="s">
        <v>64</v>
      </c>
      <c r="H1" s="96" t="s">
        <v>65</v>
      </c>
      <c r="I1" s="96" t="s">
        <v>56</v>
      </c>
      <c r="J1" s="96" t="s">
        <v>57</v>
      </c>
      <c r="K1" s="96" t="s">
        <v>58</v>
      </c>
      <c r="L1" s="96" t="s">
        <v>59</v>
      </c>
      <c r="M1" s="96" t="s">
        <v>60</v>
      </c>
      <c r="N1" s="30" t="b">
        <v>1</v>
      </c>
      <c r="O1" s="56" t="s">
        <v>9</v>
      </c>
      <c r="P1" s="84" t="s">
        <v>17</v>
      </c>
      <c r="Q1" s="96" t="s">
        <v>45</v>
      </c>
    </row>
    <row r="2" spans="1:17" s="10" customFormat="1" ht="15.6" customHeight="1" x14ac:dyDescent="0.3">
      <c r="A2" s="6" t="s">
        <v>16</v>
      </c>
      <c r="B2" s="43">
        <v>1</v>
      </c>
      <c r="C2" s="6" t="s">
        <v>29</v>
      </c>
      <c r="D2" s="6">
        <v>18.25</v>
      </c>
      <c r="E2" s="6">
        <v>1.75</v>
      </c>
      <c r="F2" s="6">
        <v>1</v>
      </c>
      <c r="G2" s="6">
        <v>1.75</v>
      </c>
      <c r="H2" s="6">
        <v>2.5</v>
      </c>
      <c r="I2" s="6">
        <v>8</v>
      </c>
      <c r="J2" s="6">
        <v>0</v>
      </c>
      <c r="K2" s="6">
        <v>0</v>
      </c>
      <c r="L2" s="6">
        <v>-0.25</v>
      </c>
      <c r="M2" s="6">
        <v>0.5</v>
      </c>
      <c r="N2" s="6">
        <v>38</v>
      </c>
      <c r="O2" s="6">
        <v>18</v>
      </c>
      <c r="P2" s="43">
        <v>33.5</v>
      </c>
      <c r="Q2" s="6" t="s">
        <v>98</v>
      </c>
    </row>
    <row r="3" spans="1:17" s="10" customFormat="1" ht="15.6" customHeight="1" x14ac:dyDescent="0.3">
      <c r="A3" s="6" t="s">
        <v>16</v>
      </c>
      <c r="B3" s="43">
        <v>1</v>
      </c>
      <c r="C3" s="6" t="s">
        <v>27</v>
      </c>
      <c r="D3" s="6">
        <v>7</v>
      </c>
      <c r="E3" s="6">
        <v>0</v>
      </c>
      <c r="F3" s="6">
        <v>0</v>
      </c>
      <c r="G3" s="6">
        <v>0</v>
      </c>
      <c r="H3" s="6">
        <v>1.25</v>
      </c>
      <c r="I3" s="6">
        <v>5.25</v>
      </c>
      <c r="J3" s="6">
        <v>0</v>
      </c>
      <c r="K3" s="6">
        <v>0</v>
      </c>
      <c r="L3" s="6">
        <v>-0.5</v>
      </c>
      <c r="M3" s="6">
        <v>0</v>
      </c>
      <c r="N3" s="6">
        <v>25</v>
      </c>
      <c r="O3" s="6">
        <v>53</v>
      </c>
      <c r="P3" s="43">
        <v>11.75</v>
      </c>
      <c r="Q3" s="6" t="s">
        <v>98</v>
      </c>
    </row>
    <row r="4" spans="1:17" s="10" customFormat="1" ht="15.6" customHeight="1" x14ac:dyDescent="0.3">
      <c r="A4" s="6" t="s">
        <v>16</v>
      </c>
      <c r="B4" s="43">
        <v>1</v>
      </c>
      <c r="C4" s="6" t="s">
        <v>22</v>
      </c>
      <c r="D4" s="6">
        <v>20.75</v>
      </c>
      <c r="E4" s="6">
        <v>1.5</v>
      </c>
      <c r="F4" s="6">
        <v>1.25</v>
      </c>
      <c r="G4" s="6">
        <v>2.5</v>
      </c>
      <c r="H4" s="6">
        <v>3.75</v>
      </c>
      <c r="I4" s="6">
        <v>3</v>
      </c>
      <c r="J4" s="6">
        <v>0</v>
      </c>
      <c r="K4" s="6">
        <v>-0.25</v>
      </c>
      <c r="L4" s="6">
        <v>1.5</v>
      </c>
      <c r="M4" s="6">
        <v>1.25</v>
      </c>
      <c r="N4" s="6">
        <v>44</v>
      </c>
      <c r="O4" s="6">
        <v>35</v>
      </c>
      <c r="P4" s="43">
        <v>35.25</v>
      </c>
      <c r="Q4" s="6" t="s">
        <v>98</v>
      </c>
    </row>
    <row r="5" spans="1:17" s="10" customFormat="1" ht="15.6" customHeight="1" x14ac:dyDescent="0.3">
      <c r="A5" s="6" t="s">
        <v>16</v>
      </c>
      <c r="B5" s="43">
        <v>1</v>
      </c>
      <c r="C5" s="6" t="s">
        <v>28</v>
      </c>
      <c r="D5" s="6">
        <v>11.75</v>
      </c>
      <c r="E5" s="6">
        <v>2.5</v>
      </c>
      <c r="F5" s="6">
        <v>1.25</v>
      </c>
      <c r="G5" s="6">
        <v>-0.75</v>
      </c>
      <c r="H5" s="6">
        <v>0</v>
      </c>
      <c r="I5" s="6">
        <v>1.75</v>
      </c>
      <c r="J5" s="6">
        <v>0</v>
      </c>
      <c r="K5" s="6">
        <v>2.25</v>
      </c>
      <c r="L5" s="6">
        <v>1.5</v>
      </c>
      <c r="M5" s="6">
        <v>0.75</v>
      </c>
      <c r="N5" s="6">
        <v>28</v>
      </c>
      <c r="O5" s="6">
        <v>28</v>
      </c>
      <c r="P5" s="43">
        <v>21</v>
      </c>
      <c r="Q5" s="6" t="s">
        <v>98</v>
      </c>
    </row>
    <row r="6" spans="1:17" s="10" customFormat="1" ht="15.6" customHeight="1" x14ac:dyDescent="0.3">
      <c r="A6" s="6" t="s">
        <v>16</v>
      </c>
      <c r="B6" s="43">
        <v>1</v>
      </c>
      <c r="C6" s="6" t="s">
        <v>21</v>
      </c>
      <c r="D6" s="6">
        <v>19.25</v>
      </c>
      <c r="E6" s="6">
        <v>2.75</v>
      </c>
      <c r="F6" s="6">
        <v>1.25</v>
      </c>
      <c r="G6" s="6">
        <v>2</v>
      </c>
      <c r="H6" s="6">
        <v>5</v>
      </c>
      <c r="I6" s="6">
        <v>5.5</v>
      </c>
      <c r="J6" s="6">
        <v>0</v>
      </c>
      <c r="K6" s="6">
        <v>3.25</v>
      </c>
      <c r="L6" s="6">
        <v>1.25</v>
      </c>
      <c r="M6" s="6">
        <v>0.25</v>
      </c>
      <c r="N6" s="110">
        <v>48</v>
      </c>
      <c r="O6" s="56">
        <v>29</v>
      </c>
      <c r="P6" s="84">
        <v>40.75</v>
      </c>
      <c r="Q6" s="6" t="s">
        <v>98</v>
      </c>
    </row>
    <row r="7" spans="1:17" s="10" customFormat="1" ht="15.6" customHeight="1" x14ac:dyDescent="0.3">
      <c r="A7" s="6" t="s">
        <v>16</v>
      </c>
      <c r="B7" s="43">
        <v>1</v>
      </c>
      <c r="C7" s="6" t="s">
        <v>26</v>
      </c>
      <c r="D7" s="6">
        <v>12.75</v>
      </c>
      <c r="E7" s="6">
        <v>0</v>
      </c>
      <c r="F7" s="6">
        <v>1</v>
      </c>
      <c r="G7" s="6">
        <v>1</v>
      </c>
      <c r="H7" s="6">
        <v>0.75</v>
      </c>
      <c r="I7" s="6">
        <v>3.5</v>
      </c>
      <c r="J7" s="6">
        <v>0</v>
      </c>
      <c r="K7" s="6">
        <v>0</v>
      </c>
      <c r="L7" s="6">
        <v>-0.25</v>
      </c>
      <c r="M7" s="6">
        <v>0</v>
      </c>
      <c r="N7" s="6">
        <v>23</v>
      </c>
      <c r="O7" s="6">
        <v>17</v>
      </c>
      <c r="P7" s="43">
        <v>18.75</v>
      </c>
      <c r="Q7" s="6" t="s">
        <v>98</v>
      </c>
    </row>
    <row r="8" spans="1:17" ht="15.6" customHeight="1" x14ac:dyDescent="0.3">
      <c r="A8" s="111" t="s">
        <v>16</v>
      </c>
      <c r="B8" s="111">
        <v>2</v>
      </c>
      <c r="C8" s="111" t="s">
        <v>27</v>
      </c>
      <c r="D8" s="111">
        <v>8.75</v>
      </c>
      <c r="E8" s="111">
        <v>0.75</v>
      </c>
      <c r="F8" s="111">
        <v>-0.5</v>
      </c>
      <c r="G8" s="111">
        <v>0</v>
      </c>
      <c r="H8" s="111">
        <v>1.25</v>
      </c>
      <c r="I8" s="111">
        <v>1.75</v>
      </c>
      <c r="J8" s="111">
        <v>-0.75</v>
      </c>
      <c r="K8" s="111">
        <v>0.75</v>
      </c>
      <c r="L8" s="111">
        <v>-0.5</v>
      </c>
      <c r="M8" s="111">
        <v>0.75</v>
      </c>
      <c r="N8" s="111">
        <v>28</v>
      </c>
      <c r="O8" s="111">
        <v>59</v>
      </c>
      <c r="P8" s="111">
        <v>13.25</v>
      </c>
      <c r="Q8" s="111" t="s">
        <v>54</v>
      </c>
    </row>
    <row r="9" spans="1:17" ht="15.6" customHeight="1" x14ac:dyDescent="0.3">
      <c r="A9" s="111" t="s">
        <v>16</v>
      </c>
      <c r="B9" s="112">
        <v>2</v>
      </c>
      <c r="C9" s="111" t="s">
        <v>22</v>
      </c>
      <c r="D9" s="111">
        <v>28.75</v>
      </c>
      <c r="E9" s="111">
        <v>1.5</v>
      </c>
      <c r="F9" s="111">
        <v>2.75</v>
      </c>
      <c r="G9" s="111">
        <v>2.5</v>
      </c>
      <c r="H9" s="111">
        <v>2.75</v>
      </c>
      <c r="I9" s="111">
        <v>3.25</v>
      </c>
      <c r="J9" s="111">
        <v>3</v>
      </c>
      <c r="K9" s="111">
        <v>-0.5</v>
      </c>
      <c r="L9" s="111">
        <v>0.5</v>
      </c>
      <c r="M9" s="111">
        <v>-1.25</v>
      </c>
      <c r="N9" s="111">
        <v>51</v>
      </c>
      <c r="O9" s="111">
        <v>31</v>
      </c>
      <c r="P9" s="111">
        <v>43.25</v>
      </c>
      <c r="Q9" s="111" t="s">
        <v>54</v>
      </c>
    </row>
    <row r="10" spans="1:17" ht="15.6" customHeight="1" x14ac:dyDescent="0.3">
      <c r="A10" s="111" t="s">
        <v>16</v>
      </c>
      <c r="B10" s="112">
        <v>2</v>
      </c>
      <c r="C10" s="111" t="s">
        <v>25</v>
      </c>
      <c r="D10" s="111">
        <v>10.25</v>
      </c>
      <c r="E10" s="111">
        <v>-0.25</v>
      </c>
      <c r="F10" s="111">
        <v>-0.5</v>
      </c>
      <c r="G10" s="111">
        <v>0</v>
      </c>
      <c r="H10" s="111">
        <v>1.5</v>
      </c>
      <c r="I10" s="111">
        <v>4.25</v>
      </c>
      <c r="J10" s="111">
        <v>1</v>
      </c>
      <c r="K10" s="111">
        <v>1.5</v>
      </c>
      <c r="L10" s="111">
        <v>1</v>
      </c>
      <c r="M10" s="111">
        <v>0.5</v>
      </c>
      <c r="N10" s="111">
        <v>24</v>
      </c>
      <c r="O10" s="111">
        <v>19</v>
      </c>
      <c r="P10" s="111">
        <v>19.25</v>
      </c>
      <c r="Q10" s="111" t="s">
        <v>54</v>
      </c>
    </row>
    <row r="11" spans="1:17" ht="15.6" customHeight="1" x14ac:dyDescent="0.3">
      <c r="A11" s="111" t="s">
        <v>16</v>
      </c>
      <c r="B11" s="111">
        <v>2</v>
      </c>
      <c r="C11" s="111" t="s">
        <v>23</v>
      </c>
      <c r="D11" s="111">
        <v>22.75</v>
      </c>
      <c r="E11" s="111">
        <v>3</v>
      </c>
      <c r="F11" s="111">
        <v>3</v>
      </c>
      <c r="G11" s="111">
        <v>2.5</v>
      </c>
      <c r="H11" s="111">
        <v>2.75</v>
      </c>
      <c r="I11" s="111">
        <v>-2.25</v>
      </c>
      <c r="J11" s="111">
        <v>0</v>
      </c>
      <c r="K11" s="111">
        <v>0</v>
      </c>
      <c r="L11" s="111">
        <v>0</v>
      </c>
      <c r="M11" s="111">
        <v>0.25</v>
      </c>
      <c r="N11" s="111">
        <v>41</v>
      </c>
      <c r="O11" s="111">
        <v>29</v>
      </c>
      <c r="P11" s="111">
        <v>33.75</v>
      </c>
      <c r="Q11" s="111" t="s">
        <v>54</v>
      </c>
    </row>
    <row r="12" spans="1:17" ht="15.6" customHeight="1" x14ac:dyDescent="0.3">
      <c r="A12" s="111" t="s">
        <v>16</v>
      </c>
      <c r="B12" s="111">
        <v>2</v>
      </c>
      <c r="C12" s="111" t="s">
        <v>28</v>
      </c>
      <c r="D12" s="111">
        <v>9.5</v>
      </c>
      <c r="E12" s="111">
        <v>0</v>
      </c>
      <c r="F12" s="111">
        <v>1.5</v>
      </c>
      <c r="G12" s="111">
        <v>0.25</v>
      </c>
      <c r="H12" s="111">
        <v>-0.25</v>
      </c>
      <c r="I12" s="111">
        <v>-0.75</v>
      </c>
      <c r="J12" s="111">
        <v>0</v>
      </c>
      <c r="K12" s="111">
        <v>0.75</v>
      </c>
      <c r="L12" s="111">
        <v>0.75</v>
      </c>
      <c r="M12" s="111">
        <v>-0.25</v>
      </c>
      <c r="N12" s="111">
        <v>21</v>
      </c>
      <c r="O12" s="111">
        <v>38</v>
      </c>
      <c r="P12" s="111">
        <v>11.5</v>
      </c>
      <c r="Q12" s="111" t="s">
        <v>54</v>
      </c>
    </row>
    <row r="13" spans="1:17" ht="15.6" customHeight="1" x14ac:dyDescent="0.3">
      <c r="A13" s="111" t="s">
        <v>16</v>
      </c>
      <c r="B13" s="112">
        <v>2</v>
      </c>
      <c r="C13" s="111" t="s">
        <v>21</v>
      </c>
      <c r="D13" s="111">
        <v>29.25</v>
      </c>
      <c r="E13" s="111">
        <v>0.5</v>
      </c>
      <c r="F13" s="111">
        <v>2.5</v>
      </c>
      <c r="G13" s="111">
        <v>3</v>
      </c>
      <c r="H13" s="111">
        <v>4</v>
      </c>
      <c r="I13" s="111">
        <v>3</v>
      </c>
      <c r="J13" s="111">
        <v>0</v>
      </c>
      <c r="K13" s="111">
        <v>3.25</v>
      </c>
      <c r="L13" s="111">
        <v>1.25</v>
      </c>
      <c r="M13" s="111">
        <v>1</v>
      </c>
      <c r="N13" s="111">
        <v>55</v>
      </c>
      <c r="O13" s="111">
        <v>29</v>
      </c>
      <c r="P13" s="111">
        <v>47.25</v>
      </c>
      <c r="Q13" s="111" t="s">
        <v>54</v>
      </c>
    </row>
    <row r="14" spans="1:17" ht="15.6" customHeight="1" x14ac:dyDescent="0.3">
      <c r="A14" s="111" t="s">
        <v>16</v>
      </c>
      <c r="B14" s="112">
        <v>2</v>
      </c>
      <c r="C14" s="111" t="s">
        <v>26</v>
      </c>
      <c r="D14" s="111">
        <v>8</v>
      </c>
      <c r="E14" s="111">
        <v>0</v>
      </c>
      <c r="F14" s="111">
        <v>1.75</v>
      </c>
      <c r="G14" s="111">
        <v>-0.25</v>
      </c>
      <c r="H14" s="111">
        <v>1.75</v>
      </c>
      <c r="I14" s="111">
        <v>4.5</v>
      </c>
      <c r="J14" s="111">
        <v>0</v>
      </c>
      <c r="K14" s="111">
        <v>-0.75</v>
      </c>
      <c r="L14" s="111">
        <v>0.5</v>
      </c>
      <c r="M14" s="111">
        <v>1</v>
      </c>
      <c r="N14" s="111">
        <v>23</v>
      </c>
      <c r="O14" s="111">
        <v>13</v>
      </c>
      <c r="P14" s="111">
        <v>17.25</v>
      </c>
      <c r="Q14" s="111" t="s">
        <v>54</v>
      </c>
    </row>
    <row r="15" spans="1:17" ht="15.6" customHeight="1" x14ac:dyDescent="0.3">
      <c r="A15" s="111" t="s">
        <v>16</v>
      </c>
      <c r="B15" s="111">
        <v>2</v>
      </c>
      <c r="C15" s="111" t="s">
        <v>24</v>
      </c>
      <c r="D15" s="111">
        <v>19.5</v>
      </c>
      <c r="E15" s="111">
        <v>1.25</v>
      </c>
      <c r="F15" s="111">
        <v>2.5</v>
      </c>
      <c r="G15" s="111">
        <v>0</v>
      </c>
      <c r="H15" s="111">
        <v>1.5</v>
      </c>
      <c r="I15" s="111">
        <v>-0.5</v>
      </c>
      <c r="J15" s="111">
        <v>0</v>
      </c>
      <c r="K15" s="111">
        <v>-0.5</v>
      </c>
      <c r="L15" s="111">
        <v>-0.5</v>
      </c>
      <c r="M15" s="111">
        <v>-0.75</v>
      </c>
      <c r="N15" s="111">
        <v>32</v>
      </c>
      <c r="O15" s="111">
        <v>28</v>
      </c>
      <c r="P15" s="111">
        <v>19.25</v>
      </c>
      <c r="Q15" s="111" t="s">
        <v>54</v>
      </c>
    </row>
    <row r="16" spans="1:17" ht="15.6" customHeight="1" x14ac:dyDescent="0.3">
      <c r="A16" s="113" t="s">
        <v>16</v>
      </c>
      <c r="B16" s="113">
        <v>3</v>
      </c>
      <c r="C16" s="113" t="s">
        <v>29</v>
      </c>
      <c r="D16" s="113">
        <v>23.5</v>
      </c>
      <c r="E16" s="113">
        <v>4</v>
      </c>
      <c r="F16" s="113">
        <v>4</v>
      </c>
      <c r="G16" s="113">
        <v>1.5</v>
      </c>
      <c r="H16" s="113">
        <v>2</v>
      </c>
      <c r="I16" s="113">
        <v>2.25</v>
      </c>
      <c r="J16" s="113">
        <v>0</v>
      </c>
      <c r="K16" s="113">
        <v>1</v>
      </c>
      <c r="L16" s="113">
        <v>0</v>
      </c>
      <c r="M16" s="113">
        <v>0</v>
      </c>
      <c r="N16" s="113">
        <v>42</v>
      </c>
      <c r="O16" s="113">
        <v>14</v>
      </c>
      <c r="P16" s="113">
        <v>38.5</v>
      </c>
      <c r="Q16" s="113" t="s">
        <v>49</v>
      </c>
    </row>
    <row r="17" spans="1:17" ht="15.6" customHeight="1" x14ac:dyDescent="0.3">
      <c r="A17" s="113" t="s">
        <v>16</v>
      </c>
      <c r="B17" s="113">
        <v>3</v>
      </c>
      <c r="C17" s="113" t="s">
        <v>27</v>
      </c>
      <c r="D17" s="113">
        <v>14.25</v>
      </c>
      <c r="E17" s="113">
        <v>2</v>
      </c>
      <c r="F17" s="113">
        <v>1</v>
      </c>
      <c r="G17" s="113">
        <v>0.75</v>
      </c>
      <c r="H17" s="113">
        <v>0</v>
      </c>
      <c r="I17" s="113">
        <v>2.75</v>
      </c>
      <c r="J17" s="113">
        <v>0</v>
      </c>
      <c r="K17" s="113">
        <v>0</v>
      </c>
      <c r="L17" s="113">
        <v>0</v>
      </c>
      <c r="M17" s="113">
        <v>0.25</v>
      </c>
      <c r="N17" s="113">
        <v>33</v>
      </c>
      <c r="O17" s="113">
        <v>48</v>
      </c>
      <c r="P17" s="113">
        <v>21</v>
      </c>
      <c r="Q17" s="113" t="s">
        <v>49</v>
      </c>
    </row>
    <row r="18" spans="1:17" ht="15.6" customHeight="1" x14ac:dyDescent="0.3">
      <c r="A18" s="113" t="s">
        <v>16</v>
      </c>
      <c r="B18" s="113">
        <v>3</v>
      </c>
      <c r="C18" s="113" t="s">
        <v>22</v>
      </c>
      <c r="D18" s="113">
        <v>20</v>
      </c>
      <c r="E18" s="113">
        <v>1.25</v>
      </c>
      <c r="F18" s="113">
        <v>1</v>
      </c>
      <c r="G18" s="113">
        <v>0</v>
      </c>
      <c r="H18" s="113">
        <v>1</v>
      </c>
      <c r="I18" s="113">
        <v>2</v>
      </c>
      <c r="J18" s="113">
        <v>0</v>
      </c>
      <c r="K18" s="113">
        <v>1</v>
      </c>
      <c r="L18" s="113">
        <v>1</v>
      </c>
      <c r="M18" s="113">
        <v>1.25</v>
      </c>
      <c r="N18" s="113">
        <v>46</v>
      </c>
      <c r="O18" s="113">
        <v>46</v>
      </c>
      <c r="P18" s="113">
        <v>34.5</v>
      </c>
      <c r="Q18" s="113" t="s">
        <v>49</v>
      </c>
    </row>
    <row r="19" spans="1:17" ht="15.6" customHeight="1" x14ac:dyDescent="0.3">
      <c r="A19" s="113" t="s">
        <v>16</v>
      </c>
      <c r="B19" s="113">
        <v>3</v>
      </c>
      <c r="C19" s="113" t="s">
        <v>25</v>
      </c>
      <c r="D19" s="113">
        <v>7.5</v>
      </c>
      <c r="E19" s="113">
        <v>2</v>
      </c>
      <c r="F19" s="113">
        <v>2</v>
      </c>
      <c r="G19" s="113">
        <v>0</v>
      </c>
      <c r="H19" s="113">
        <v>0</v>
      </c>
      <c r="I19" s="113">
        <v>4</v>
      </c>
      <c r="J19" s="113">
        <v>0</v>
      </c>
      <c r="K19" s="113">
        <v>-0.5</v>
      </c>
      <c r="L19" s="113">
        <v>0</v>
      </c>
      <c r="M19" s="113">
        <v>0</v>
      </c>
      <c r="N19" s="113">
        <v>22</v>
      </c>
      <c r="O19" s="113">
        <v>28</v>
      </c>
      <c r="P19" s="113">
        <v>15</v>
      </c>
      <c r="Q19" s="113" t="s">
        <v>49</v>
      </c>
    </row>
    <row r="20" spans="1:17" ht="15.6" customHeight="1" x14ac:dyDescent="0.3">
      <c r="A20" s="113" t="s">
        <v>16</v>
      </c>
      <c r="B20" s="113">
        <v>3</v>
      </c>
      <c r="C20" s="113" t="s">
        <v>23</v>
      </c>
      <c r="D20" s="113">
        <v>17</v>
      </c>
      <c r="E20" s="113">
        <v>2</v>
      </c>
      <c r="F20" s="113">
        <v>2</v>
      </c>
      <c r="G20" s="113">
        <v>2</v>
      </c>
      <c r="H20" s="113">
        <v>2.5</v>
      </c>
      <c r="I20" s="113">
        <v>2.75</v>
      </c>
      <c r="J20" s="113">
        <v>0</v>
      </c>
      <c r="K20" s="113">
        <v>1</v>
      </c>
      <c r="L20" s="113">
        <v>1</v>
      </c>
      <c r="M20" s="113">
        <v>1.5</v>
      </c>
      <c r="N20" s="113">
        <v>40</v>
      </c>
      <c r="O20" s="113">
        <v>33</v>
      </c>
      <c r="P20" s="113">
        <v>31.75</v>
      </c>
      <c r="Q20" s="113" t="s">
        <v>49</v>
      </c>
    </row>
    <row r="21" spans="1:17" ht="15.6" customHeight="1" x14ac:dyDescent="0.3">
      <c r="A21" s="113" t="s">
        <v>16</v>
      </c>
      <c r="B21" s="113">
        <v>3</v>
      </c>
      <c r="C21" s="113" t="s">
        <v>28</v>
      </c>
      <c r="D21" s="113">
        <v>10.25</v>
      </c>
      <c r="E21" s="113">
        <v>3</v>
      </c>
      <c r="F21" s="113">
        <v>2</v>
      </c>
      <c r="G21" s="113">
        <v>2</v>
      </c>
      <c r="H21" s="113">
        <v>0</v>
      </c>
      <c r="I21" s="113">
        <v>0.75</v>
      </c>
      <c r="J21" s="113">
        <v>0</v>
      </c>
      <c r="K21" s="113">
        <v>1</v>
      </c>
      <c r="L21" s="113">
        <v>1</v>
      </c>
      <c r="M21" s="113">
        <v>1.25</v>
      </c>
      <c r="N21" s="113">
        <v>27</v>
      </c>
      <c r="O21" s="113">
        <v>23</v>
      </c>
      <c r="P21" s="113">
        <v>21.25</v>
      </c>
      <c r="Q21" s="113" t="s">
        <v>49</v>
      </c>
    </row>
    <row r="22" spans="1:17" ht="15.6" customHeight="1" x14ac:dyDescent="0.3">
      <c r="A22" s="113" t="s">
        <v>16</v>
      </c>
      <c r="B22" s="113">
        <v>3</v>
      </c>
      <c r="C22" s="113" t="s">
        <v>21</v>
      </c>
      <c r="D22" s="113">
        <v>26</v>
      </c>
      <c r="E22" s="113">
        <v>2</v>
      </c>
      <c r="F22" s="113">
        <v>2.5</v>
      </c>
      <c r="G22" s="113">
        <v>0</v>
      </c>
      <c r="H22" s="113">
        <v>0</v>
      </c>
      <c r="I22" s="113">
        <v>6</v>
      </c>
      <c r="J22" s="113">
        <v>0</v>
      </c>
      <c r="K22" s="113">
        <v>1</v>
      </c>
      <c r="L22" s="113">
        <v>1</v>
      </c>
      <c r="M22" s="113">
        <v>2</v>
      </c>
      <c r="N22" s="113">
        <v>52</v>
      </c>
      <c r="O22" s="113">
        <v>38</v>
      </c>
      <c r="P22" s="113">
        <v>42.5</v>
      </c>
      <c r="Q22" s="113" t="s">
        <v>49</v>
      </c>
    </row>
    <row r="23" spans="1:17" ht="15.6" customHeight="1" x14ac:dyDescent="0.3">
      <c r="A23" s="113" t="s">
        <v>16</v>
      </c>
      <c r="B23" s="113">
        <v>3</v>
      </c>
      <c r="C23" s="113" t="s">
        <v>26</v>
      </c>
      <c r="D23" s="113">
        <v>6.25</v>
      </c>
      <c r="E23" s="113">
        <v>2</v>
      </c>
      <c r="F23" s="113">
        <v>1.25</v>
      </c>
      <c r="G23" s="113">
        <v>0</v>
      </c>
      <c r="H23" s="113">
        <v>0</v>
      </c>
      <c r="I23" s="113">
        <v>5.25</v>
      </c>
      <c r="J23" s="113">
        <v>0</v>
      </c>
      <c r="K23" s="113">
        <v>1</v>
      </c>
      <c r="L23" s="113">
        <v>0</v>
      </c>
      <c r="M23" s="113">
        <v>0</v>
      </c>
      <c r="N23" s="113">
        <v>24</v>
      </c>
      <c r="O23" s="113">
        <v>31</v>
      </c>
      <c r="P23" s="113">
        <v>16.25</v>
      </c>
      <c r="Q23" s="113" t="s">
        <v>49</v>
      </c>
    </row>
    <row r="24" spans="1:17" x14ac:dyDescent="0.3">
      <c r="A24" s="113" t="s">
        <v>16</v>
      </c>
      <c r="B24" s="113">
        <v>3</v>
      </c>
      <c r="C24" s="113" t="s">
        <v>24</v>
      </c>
      <c r="D24" s="113">
        <v>14.25</v>
      </c>
      <c r="E24" s="113">
        <v>2</v>
      </c>
      <c r="F24" s="113">
        <v>2</v>
      </c>
      <c r="G24" s="113">
        <v>0</v>
      </c>
      <c r="H24" s="113">
        <v>0</v>
      </c>
      <c r="I24" s="113">
        <v>0.25</v>
      </c>
      <c r="J24" s="113">
        <v>0</v>
      </c>
      <c r="K24" s="113">
        <v>1</v>
      </c>
      <c r="L24" s="113">
        <v>0.25</v>
      </c>
      <c r="M24" s="113">
        <v>0</v>
      </c>
      <c r="N24" s="113">
        <v>28</v>
      </c>
      <c r="O24" s="113">
        <v>33</v>
      </c>
      <c r="P24" s="113">
        <v>19.25</v>
      </c>
      <c r="Q24" s="113" t="s">
        <v>49</v>
      </c>
    </row>
    <row r="25" spans="1:17" x14ac:dyDescent="0.3">
      <c r="A25" s="110" t="s">
        <v>16</v>
      </c>
      <c r="B25" s="110">
        <v>4</v>
      </c>
      <c r="C25" s="110" t="s">
        <v>29</v>
      </c>
      <c r="D25" s="110">
        <v>23</v>
      </c>
      <c r="E25" s="110">
        <v>3</v>
      </c>
      <c r="F25" s="110">
        <v>1.75</v>
      </c>
      <c r="G25" s="110">
        <v>3</v>
      </c>
      <c r="H25" s="110">
        <v>4</v>
      </c>
      <c r="I25" s="110">
        <v>6.5</v>
      </c>
      <c r="J25" s="110">
        <v>1</v>
      </c>
      <c r="K25" s="110">
        <v>2.75</v>
      </c>
      <c r="L25" s="110">
        <v>1</v>
      </c>
      <c r="M25" s="110">
        <v>-0.75</v>
      </c>
      <c r="N25" s="110">
        <v>49</v>
      </c>
      <c r="O25" s="110">
        <v>15</v>
      </c>
      <c r="P25" s="110">
        <v>45.25</v>
      </c>
      <c r="Q25" s="110" t="s">
        <v>51</v>
      </c>
    </row>
    <row r="26" spans="1:17" x14ac:dyDescent="0.3">
      <c r="A26" s="110" t="s">
        <v>16</v>
      </c>
      <c r="B26" s="110">
        <v>4</v>
      </c>
      <c r="C26" s="110" t="s">
        <v>27</v>
      </c>
      <c r="D26" s="110">
        <v>8</v>
      </c>
      <c r="E26" s="110">
        <v>0.25</v>
      </c>
      <c r="F26" s="110">
        <v>0.75</v>
      </c>
      <c r="G26" s="110">
        <v>-0.25</v>
      </c>
      <c r="H26" s="110">
        <v>1.25</v>
      </c>
      <c r="I26" s="110">
        <v>2</v>
      </c>
      <c r="J26" s="110">
        <v>1.5</v>
      </c>
      <c r="K26" s="110">
        <v>2.25</v>
      </c>
      <c r="L26" s="110">
        <v>1.75</v>
      </c>
      <c r="M26" s="110">
        <v>-0.75</v>
      </c>
      <c r="N26" s="110">
        <v>29</v>
      </c>
      <c r="O26" s="110">
        <v>49</v>
      </c>
      <c r="P26" s="110">
        <v>16.75</v>
      </c>
      <c r="Q26" s="110" t="s">
        <v>51</v>
      </c>
    </row>
    <row r="27" spans="1:17" x14ac:dyDescent="0.3">
      <c r="A27" s="110" t="s">
        <v>16</v>
      </c>
      <c r="B27" s="110">
        <v>4</v>
      </c>
      <c r="C27" s="110" t="s">
        <v>22</v>
      </c>
      <c r="D27" s="110">
        <v>21.5</v>
      </c>
      <c r="E27" s="110">
        <v>2.5</v>
      </c>
      <c r="F27" s="110">
        <v>3.75</v>
      </c>
      <c r="G27" s="110">
        <v>2.5</v>
      </c>
      <c r="H27" s="110">
        <v>1.25</v>
      </c>
      <c r="I27" s="110">
        <v>2.25</v>
      </c>
      <c r="J27" s="110">
        <v>1.5</v>
      </c>
      <c r="K27" s="110">
        <v>2.5</v>
      </c>
      <c r="L27" s="110">
        <v>2.25</v>
      </c>
      <c r="M27" s="110">
        <v>1.25</v>
      </c>
      <c r="N27" s="110">
        <v>50</v>
      </c>
      <c r="O27" s="110">
        <v>35</v>
      </c>
      <c r="P27" s="110">
        <v>41.25</v>
      </c>
      <c r="Q27" s="110" t="s">
        <v>51</v>
      </c>
    </row>
    <row r="28" spans="1:17" x14ac:dyDescent="0.3">
      <c r="A28" s="110" t="s">
        <v>16</v>
      </c>
      <c r="B28" s="110">
        <v>4</v>
      </c>
      <c r="C28" s="110" t="s">
        <v>25</v>
      </c>
      <c r="D28" s="110">
        <v>2.75</v>
      </c>
      <c r="E28" s="110">
        <v>2.75</v>
      </c>
      <c r="F28" s="110">
        <v>0.25</v>
      </c>
      <c r="G28" s="110">
        <v>0.75</v>
      </c>
      <c r="H28" s="110">
        <v>1.5</v>
      </c>
      <c r="I28" s="110">
        <v>8.5</v>
      </c>
      <c r="J28" s="110">
        <v>1</v>
      </c>
      <c r="K28" s="110">
        <v>2.25</v>
      </c>
      <c r="L28" s="110">
        <v>-0.25</v>
      </c>
      <c r="M28" s="110">
        <v>-0.25</v>
      </c>
      <c r="N28" s="110">
        <v>25</v>
      </c>
      <c r="O28" s="110">
        <v>23</v>
      </c>
      <c r="P28" s="110">
        <v>19.25</v>
      </c>
      <c r="Q28" s="110" t="s">
        <v>51</v>
      </c>
    </row>
    <row r="29" spans="1:17" x14ac:dyDescent="0.3">
      <c r="A29" s="110" t="s">
        <v>16</v>
      </c>
      <c r="B29" s="110">
        <v>4</v>
      </c>
      <c r="C29" s="110" t="s">
        <v>23</v>
      </c>
      <c r="D29" s="110">
        <v>21</v>
      </c>
      <c r="E29" s="110">
        <v>1.25</v>
      </c>
      <c r="F29" s="110">
        <v>2.75</v>
      </c>
      <c r="G29" s="110">
        <v>-0.25</v>
      </c>
      <c r="H29" s="110">
        <v>0.75</v>
      </c>
      <c r="I29" s="110">
        <v>2.5</v>
      </c>
      <c r="J29" s="110">
        <v>-0.25</v>
      </c>
      <c r="K29" s="110">
        <v>0</v>
      </c>
      <c r="L29" s="110">
        <v>1.5</v>
      </c>
      <c r="M29" s="110">
        <v>1.25</v>
      </c>
      <c r="N29" s="110">
        <v>37</v>
      </c>
      <c r="O29" s="110">
        <v>26</v>
      </c>
      <c r="P29" s="110">
        <v>30.5</v>
      </c>
      <c r="Q29" s="110" t="s">
        <v>51</v>
      </c>
    </row>
    <row r="30" spans="1:17" x14ac:dyDescent="0.3">
      <c r="A30" s="110" t="s">
        <v>16</v>
      </c>
      <c r="B30" s="110">
        <v>4</v>
      </c>
      <c r="C30" s="110" t="s">
        <v>28</v>
      </c>
      <c r="D30" s="110">
        <v>5.5</v>
      </c>
      <c r="E30" s="110">
        <v>1.5</v>
      </c>
      <c r="F30" s="110">
        <v>1.25</v>
      </c>
      <c r="G30" s="110">
        <v>1</v>
      </c>
      <c r="H30" s="110">
        <v>0</v>
      </c>
      <c r="I30" s="110">
        <v>0</v>
      </c>
      <c r="J30" s="110">
        <v>-0.5</v>
      </c>
      <c r="K30" s="110">
        <v>1.25</v>
      </c>
      <c r="L30" s="110">
        <v>1.25</v>
      </c>
      <c r="M30" s="110">
        <v>0.25</v>
      </c>
      <c r="N30" s="110">
        <v>20</v>
      </c>
      <c r="O30" s="110">
        <v>34</v>
      </c>
      <c r="P30" s="110">
        <v>11.5</v>
      </c>
      <c r="Q30" s="110" t="s">
        <v>51</v>
      </c>
    </row>
    <row r="31" spans="1:17" x14ac:dyDescent="0.3">
      <c r="A31" s="110" t="s">
        <v>16</v>
      </c>
      <c r="B31" s="110">
        <v>4</v>
      </c>
      <c r="C31" s="110" t="s">
        <v>21</v>
      </c>
      <c r="D31" s="110">
        <v>19</v>
      </c>
      <c r="E31" s="110">
        <v>2.75</v>
      </c>
      <c r="F31" s="110">
        <v>1.25</v>
      </c>
      <c r="G31" s="110">
        <v>0.25</v>
      </c>
      <c r="H31" s="110">
        <v>5</v>
      </c>
      <c r="I31" s="110">
        <v>7.5</v>
      </c>
      <c r="J31" s="110">
        <v>0.75</v>
      </c>
      <c r="K31" s="110">
        <v>3.25</v>
      </c>
      <c r="L31" s="110">
        <v>2.25</v>
      </c>
      <c r="M31" s="110">
        <v>2.5</v>
      </c>
      <c r="N31" s="110">
        <v>52</v>
      </c>
      <c r="O31" s="110">
        <v>36</v>
      </c>
      <c r="P31" s="110">
        <v>43</v>
      </c>
      <c r="Q31" s="110" t="s">
        <v>51</v>
      </c>
    </row>
    <row r="32" spans="1:17" x14ac:dyDescent="0.3">
      <c r="A32" s="110" t="s">
        <v>16</v>
      </c>
      <c r="B32" s="110">
        <v>4</v>
      </c>
      <c r="C32" s="110" t="s">
        <v>26</v>
      </c>
      <c r="D32" s="110">
        <v>7.5</v>
      </c>
      <c r="E32" s="110">
        <v>0</v>
      </c>
      <c r="F32" s="110">
        <v>1.25</v>
      </c>
      <c r="G32" s="110">
        <v>0.25</v>
      </c>
      <c r="H32" s="110">
        <v>2.75</v>
      </c>
      <c r="I32" s="110">
        <v>5</v>
      </c>
      <c r="J32" s="110">
        <v>1</v>
      </c>
      <c r="K32" s="110">
        <v>2.5</v>
      </c>
      <c r="L32" s="110">
        <v>1.5</v>
      </c>
      <c r="M32" s="110">
        <v>1</v>
      </c>
      <c r="N32" s="110">
        <v>32</v>
      </c>
      <c r="O32" s="110">
        <v>37</v>
      </c>
      <c r="P32" s="110">
        <v>22.75</v>
      </c>
      <c r="Q32" s="110" t="s">
        <v>51</v>
      </c>
    </row>
    <row r="33" spans="1:17" x14ac:dyDescent="0.3">
      <c r="A33" s="110" t="s">
        <v>16</v>
      </c>
      <c r="B33" s="110">
        <v>4</v>
      </c>
      <c r="C33" s="110" t="s">
        <v>30</v>
      </c>
      <c r="D33" s="110">
        <v>10</v>
      </c>
      <c r="E33" s="110">
        <v>-0.25</v>
      </c>
      <c r="F33" s="110">
        <v>2</v>
      </c>
      <c r="G33" s="110">
        <v>-0.25</v>
      </c>
      <c r="H33" s="110">
        <v>0.75</v>
      </c>
      <c r="I33" s="110">
        <v>-1.25</v>
      </c>
      <c r="J33" s="110">
        <v>0</v>
      </c>
      <c r="K33" s="110">
        <v>0</v>
      </c>
      <c r="L33" s="110">
        <v>1.75</v>
      </c>
      <c r="M33" s="110">
        <v>-0.25</v>
      </c>
      <c r="N33" s="110">
        <v>19</v>
      </c>
      <c r="O33" s="110">
        <v>26</v>
      </c>
      <c r="P33" s="110">
        <v>12.5</v>
      </c>
      <c r="Q33" s="110" t="s">
        <v>51</v>
      </c>
    </row>
    <row r="34" spans="1:17" x14ac:dyDescent="0.3">
      <c r="A34" s="110" t="s">
        <v>16</v>
      </c>
      <c r="B34" s="110">
        <v>4</v>
      </c>
      <c r="C34" s="110" t="s">
        <v>24</v>
      </c>
      <c r="D34" s="110">
        <v>11.25</v>
      </c>
      <c r="E34" s="110">
        <v>1.5</v>
      </c>
      <c r="F34" s="110">
        <v>1</v>
      </c>
      <c r="G34" s="110">
        <v>0</v>
      </c>
      <c r="H34" s="110">
        <v>0</v>
      </c>
      <c r="I34" s="110">
        <v>0.25</v>
      </c>
      <c r="J34" s="110">
        <v>0</v>
      </c>
      <c r="K34" s="110">
        <v>2.25</v>
      </c>
      <c r="L34" s="110">
        <v>1.5</v>
      </c>
      <c r="M34" s="110">
        <v>0.25</v>
      </c>
      <c r="N34" s="110">
        <v>24</v>
      </c>
      <c r="O34" s="110">
        <v>24</v>
      </c>
      <c r="P34" s="110">
        <v>18</v>
      </c>
      <c r="Q34" s="110" t="s">
        <v>51</v>
      </c>
    </row>
    <row r="35" spans="1:17" x14ac:dyDescent="0.3">
      <c r="A35" s="114" t="s">
        <v>16</v>
      </c>
      <c r="B35" s="114">
        <v>5</v>
      </c>
      <c r="C35" s="114" t="s">
        <v>29</v>
      </c>
      <c r="D35" s="115">
        <v>25.5</v>
      </c>
      <c r="E35" s="115">
        <v>1.5</v>
      </c>
      <c r="F35" s="115">
        <v>0.75</v>
      </c>
      <c r="G35" s="115">
        <v>2.75</v>
      </c>
      <c r="H35" s="115">
        <v>3.75</v>
      </c>
      <c r="I35" s="115">
        <v>0.5</v>
      </c>
      <c r="J35" s="115">
        <v>0</v>
      </c>
      <c r="K35" s="115">
        <v>0.25</v>
      </c>
      <c r="L35" s="115">
        <v>1</v>
      </c>
      <c r="M35" s="115">
        <v>0.25</v>
      </c>
      <c r="N35" s="115">
        <v>41</v>
      </c>
      <c r="O35" s="115">
        <v>19</v>
      </c>
      <c r="P35" s="115">
        <v>36.25</v>
      </c>
      <c r="Q35" s="115" t="s">
        <v>55</v>
      </c>
    </row>
    <row r="36" spans="1:17" x14ac:dyDescent="0.3">
      <c r="A36" s="114" t="s">
        <v>16</v>
      </c>
      <c r="B36" s="114">
        <v>5</v>
      </c>
      <c r="C36" s="114" t="s">
        <v>27</v>
      </c>
      <c r="D36" s="114">
        <v>12</v>
      </c>
      <c r="E36" s="114">
        <v>3</v>
      </c>
      <c r="F36" s="114">
        <v>0.5</v>
      </c>
      <c r="G36" s="114">
        <v>-0.5</v>
      </c>
      <c r="H36" s="114">
        <v>0</v>
      </c>
      <c r="I36" s="114">
        <v>-2.25</v>
      </c>
      <c r="J36" s="114">
        <v>0.5</v>
      </c>
      <c r="K36" s="114">
        <v>0</v>
      </c>
      <c r="L36" s="114">
        <v>-0.75</v>
      </c>
      <c r="M36" s="114">
        <v>0.5</v>
      </c>
      <c r="N36" s="114">
        <v>25</v>
      </c>
      <c r="O36" s="114">
        <v>48</v>
      </c>
      <c r="P36" s="114">
        <v>13</v>
      </c>
      <c r="Q36" s="115" t="s">
        <v>55</v>
      </c>
    </row>
    <row r="37" spans="1:17" x14ac:dyDescent="0.3">
      <c r="A37" s="114" t="s">
        <v>16</v>
      </c>
      <c r="B37" s="114">
        <v>5</v>
      </c>
      <c r="C37" s="114" t="s">
        <v>25</v>
      </c>
      <c r="D37" s="114">
        <v>14.25</v>
      </c>
      <c r="E37" s="114">
        <v>1.75</v>
      </c>
      <c r="F37" s="114">
        <v>0.5</v>
      </c>
      <c r="G37" s="114">
        <v>0</v>
      </c>
      <c r="H37" s="114">
        <v>1.5</v>
      </c>
      <c r="I37" s="114">
        <v>1.5</v>
      </c>
      <c r="J37" s="114">
        <v>5</v>
      </c>
      <c r="K37" s="114">
        <v>1.5</v>
      </c>
      <c r="L37" s="114">
        <v>1</v>
      </c>
      <c r="M37" s="114">
        <v>0</v>
      </c>
      <c r="N37" s="114">
        <v>31</v>
      </c>
      <c r="O37" s="114">
        <v>16</v>
      </c>
      <c r="P37" s="114">
        <v>27</v>
      </c>
      <c r="Q37" s="115" t="s">
        <v>55</v>
      </c>
    </row>
    <row r="38" spans="1:17" x14ac:dyDescent="0.3">
      <c r="A38" s="114" t="s">
        <v>16</v>
      </c>
      <c r="B38" s="114">
        <v>5</v>
      </c>
      <c r="C38" s="114" t="s">
        <v>23</v>
      </c>
      <c r="D38" s="114">
        <v>22.5</v>
      </c>
      <c r="E38" s="114">
        <v>0.5</v>
      </c>
      <c r="F38" s="114">
        <v>1.75</v>
      </c>
      <c r="G38" s="114">
        <v>0.5</v>
      </c>
      <c r="H38" s="114">
        <v>4</v>
      </c>
      <c r="I38" s="114">
        <v>0.25</v>
      </c>
      <c r="J38" s="114">
        <v>0</v>
      </c>
      <c r="K38" s="114">
        <v>-0.75</v>
      </c>
      <c r="L38" s="114">
        <v>-0.5</v>
      </c>
      <c r="M38" s="114">
        <v>-0.25</v>
      </c>
      <c r="N38" s="114">
        <v>35</v>
      </c>
      <c r="O38" s="114">
        <v>28</v>
      </c>
      <c r="P38" s="114">
        <v>28</v>
      </c>
      <c r="Q38" s="115" t="s">
        <v>55</v>
      </c>
    </row>
    <row r="39" spans="1:17" x14ac:dyDescent="0.3">
      <c r="A39" s="114" t="s">
        <v>16</v>
      </c>
      <c r="B39" s="114">
        <v>5</v>
      </c>
      <c r="C39" s="114" t="s">
        <v>28</v>
      </c>
      <c r="D39" s="114">
        <v>2.75</v>
      </c>
      <c r="E39" s="114">
        <v>2.5</v>
      </c>
      <c r="F39" s="114">
        <v>1.5</v>
      </c>
      <c r="G39" s="114">
        <v>-0.25</v>
      </c>
      <c r="H39" s="114">
        <v>0</v>
      </c>
      <c r="I39" s="114">
        <v>-0.5</v>
      </c>
      <c r="J39" s="114">
        <v>1</v>
      </c>
      <c r="K39" s="114">
        <v>0</v>
      </c>
      <c r="L39" s="114">
        <v>-0.5</v>
      </c>
      <c r="M39" s="114">
        <v>-0.25</v>
      </c>
      <c r="N39" s="114">
        <v>14</v>
      </c>
      <c r="O39" s="114">
        <v>31</v>
      </c>
      <c r="P39" s="114">
        <v>6.25</v>
      </c>
      <c r="Q39" s="115" t="s">
        <v>55</v>
      </c>
    </row>
    <row r="40" spans="1:17" x14ac:dyDescent="0.3">
      <c r="A40" s="114" t="s">
        <v>16</v>
      </c>
      <c r="B40" s="114">
        <v>5</v>
      </c>
      <c r="C40" s="114" t="s">
        <v>21</v>
      </c>
      <c r="D40" s="114">
        <v>23.75</v>
      </c>
      <c r="E40" s="114">
        <v>2.75</v>
      </c>
      <c r="F40" s="114">
        <v>0.75</v>
      </c>
      <c r="G40" s="114">
        <v>0.25</v>
      </c>
      <c r="H40" s="114">
        <v>3.75</v>
      </c>
      <c r="I40" s="114">
        <v>5</v>
      </c>
      <c r="J40" s="114">
        <v>0.5</v>
      </c>
      <c r="K40" s="114">
        <v>1</v>
      </c>
      <c r="L40" s="114">
        <v>2</v>
      </c>
      <c r="M40" s="114">
        <v>0</v>
      </c>
      <c r="N40" s="114">
        <v>48</v>
      </c>
      <c r="O40" s="114">
        <v>33</v>
      </c>
      <c r="P40" s="114">
        <v>39.75</v>
      </c>
      <c r="Q40" s="115" t="s">
        <v>55</v>
      </c>
    </row>
    <row r="41" spans="1:17" x14ac:dyDescent="0.3">
      <c r="A41" s="114" t="s">
        <v>16</v>
      </c>
      <c r="B41" s="114">
        <v>5</v>
      </c>
      <c r="C41" s="114" t="s">
        <v>26</v>
      </c>
      <c r="D41" s="114">
        <v>11.5</v>
      </c>
      <c r="E41" s="114">
        <v>0</v>
      </c>
      <c r="F41" s="114">
        <v>1.5</v>
      </c>
      <c r="G41" s="114">
        <v>0.75</v>
      </c>
      <c r="H41" s="114">
        <v>5</v>
      </c>
      <c r="I41" s="114">
        <v>4.5</v>
      </c>
      <c r="J41" s="114">
        <v>-0.25</v>
      </c>
      <c r="K41" s="114">
        <v>-0.5</v>
      </c>
      <c r="L41" s="114">
        <v>-0.5</v>
      </c>
      <c r="M41" s="114">
        <v>0</v>
      </c>
      <c r="N41" s="114">
        <v>28</v>
      </c>
      <c r="O41" s="114">
        <v>24</v>
      </c>
      <c r="P41" s="114">
        <v>22</v>
      </c>
      <c r="Q41" s="115" t="s">
        <v>55</v>
      </c>
    </row>
    <row r="42" spans="1:17" x14ac:dyDescent="0.3">
      <c r="A42" s="114" t="s">
        <v>16</v>
      </c>
      <c r="B42" s="114">
        <v>5</v>
      </c>
      <c r="C42" s="114" t="s">
        <v>24</v>
      </c>
      <c r="D42" s="114">
        <v>20</v>
      </c>
      <c r="E42" s="114">
        <v>2.5</v>
      </c>
      <c r="F42" s="114">
        <v>-0.5</v>
      </c>
      <c r="G42" s="114">
        <v>0</v>
      </c>
      <c r="H42" s="114">
        <v>0</v>
      </c>
      <c r="I42" s="114">
        <v>0.5</v>
      </c>
      <c r="J42" s="114">
        <v>0</v>
      </c>
      <c r="K42" s="114">
        <v>2.5</v>
      </c>
      <c r="L42" s="114">
        <v>-1</v>
      </c>
      <c r="M42" s="114">
        <v>0.25</v>
      </c>
      <c r="N42" s="114">
        <v>31</v>
      </c>
      <c r="O42" s="114">
        <v>27</v>
      </c>
      <c r="P42" s="114">
        <v>24.75</v>
      </c>
      <c r="Q42" s="115" t="s">
        <v>55</v>
      </c>
    </row>
    <row r="43" spans="1:17" x14ac:dyDescent="0.3">
      <c r="A43" s="22" t="s">
        <v>16</v>
      </c>
      <c r="B43" s="22">
        <v>6</v>
      </c>
      <c r="C43" s="22" t="s">
        <v>29</v>
      </c>
      <c r="D43" s="22">
        <v>21.25</v>
      </c>
      <c r="E43" s="22">
        <v>2.75</v>
      </c>
      <c r="F43" s="22">
        <v>2</v>
      </c>
      <c r="G43" s="22">
        <v>3.75</v>
      </c>
      <c r="H43" s="22">
        <v>4</v>
      </c>
      <c r="I43" s="22">
        <v>3.75</v>
      </c>
      <c r="J43" s="22">
        <v>0</v>
      </c>
      <c r="K43" s="22">
        <v>-0.75</v>
      </c>
      <c r="L43" s="22">
        <v>-0.5</v>
      </c>
      <c r="M43" s="22">
        <v>0.5</v>
      </c>
      <c r="N43" s="22">
        <v>41</v>
      </c>
      <c r="O43" s="22">
        <v>17</v>
      </c>
      <c r="P43" s="22">
        <v>36.75</v>
      </c>
      <c r="Q43" s="22" t="s">
        <v>66</v>
      </c>
    </row>
    <row r="44" spans="1:17" x14ac:dyDescent="0.3">
      <c r="A44" s="22" t="s">
        <v>16</v>
      </c>
      <c r="B44" s="22">
        <v>6</v>
      </c>
      <c r="C44" s="22" t="s">
        <v>27</v>
      </c>
      <c r="D44" s="22">
        <v>6</v>
      </c>
      <c r="E44" s="22">
        <v>-0.5</v>
      </c>
      <c r="F44" s="22">
        <v>1.25</v>
      </c>
      <c r="G44" s="22">
        <v>-0.25</v>
      </c>
      <c r="H44" s="22">
        <v>-1</v>
      </c>
      <c r="I44" s="22">
        <v>1</v>
      </c>
      <c r="J44" s="22">
        <v>0</v>
      </c>
      <c r="K44" s="22">
        <v>0.5</v>
      </c>
      <c r="L44" s="22">
        <v>-1.25</v>
      </c>
      <c r="M44" s="22">
        <v>-0.75</v>
      </c>
      <c r="N44" s="22">
        <v>16</v>
      </c>
      <c r="O44" s="22">
        <v>44</v>
      </c>
      <c r="P44" s="22">
        <v>5</v>
      </c>
      <c r="Q44" s="22" t="s">
        <v>66</v>
      </c>
    </row>
    <row r="45" spans="1:17" x14ac:dyDescent="0.3">
      <c r="A45" s="22" t="s">
        <v>16</v>
      </c>
      <c r="B45" s="22">
        <v>6</v>
      </c>
      <c r="C45" s="22" t="s">
        <v>22</v>
      </c>
      <c r="D45" s="22">
        <v>25.5</v>
      </c>
      <c r="E45" s="22">
        <v>1.75</v>
      </c>
      <c r="F45" s="22">
        <v>2.5</v>
      </c>
      <c r="G45" s="22">
        <v>2.75</v>
      </c>
      <c r="H45" s="22">
        <v>2.75</v>
      </c>
      <c r="I45" s="22">
        <v>0.75</v>
      </c>
      <c r="J45" s="22">
        <v>-0.5</v>
      </c>
      <c r="K45" s="22">
        <v>0</v>
      </c>
      <c r="L45" s="22">
        <v>0</v>
      </c>
      <c r="M45" s="22">
        <v>2.5</v>
      </c>
      <c r="N45" s="22">
        <v>46</v>
      </c>
      <c r="O45" s="22">
        <v>32</v>
      </c>
      <c r="P45" s="22">
        <v>38</v>
      </c>
      <c r="Q45" s="22" t="s">
        <v>66</v>
      </c>
    </row>
    <row r="46" spans="1:17" x14ac:dyDescent="0.3">
      <c r="A46" s="22" t="s">
        <v>16</v>
      </c>
      <c r="B46" s="22">
        <v>6</v>
      </c>
      <c r="C46" s="22" t="s">
        <v>25</v>
      </c>
      <c r="D46" s="22">
        <v>14.25</v>
      </c>
      <c r="E46" s="22">
        <v>1.5</v>
      </c>
      <c r="F46" s="22">
        <v>0.75</v>
      </c>
      <c r="G46" s="22">
        <v>0</v>
      </c>
      <c r="H46" s="22">
        <v>2.75</v>
      </c>
      <c r="I46" s="22">
        <v>3.25</v>
      </c>
      <c r="J46" s="22">
        <v>1</v>
      </c>
      <c r="K46" s="22">
        <v>1</v>
      </c>
      <c r="L46" s="22">
        <v>-0.5</v>
      </c>
      <c r="M46" s="22">
        <v>-0.25</v>
      </c>
      <c r="N46" s="22">
        <v>30</v>
      </c>
      <c r="O46" s="22">
        <v>25</v>
      </c>
      <c r="P46" s="22">
        <v>23.75</v>
      </c>
      <c r="Q46" s="22" t="s">
        <v>66</v>
      </c>
    </row>
    <row r="47" spans="1:17" x14ac:dyDescent="0.3">
      <c r="A47" s="22" t="s">
        <v>16</v>
      </c>
      <c r="B47" s="22">
        <v>6</v>
      </c>
      <c r="C47" s="22" t="s">
        <v>23</v>
      </c>
      <c r="D47" s="22">
        <v>25.75</v>
      </c>
      <c r="E47" s="22">
        <v>0.5</v>
      </c>
      <c r="F47" s="22">
        <v>1.5</v>
      </c>
      <c r="G47" s="22">
        <v>3.75</v>
      </c>
      <c r="H47" s="22">
        <v>3</v>
      </c>
      <c r="I47" s="22">
        <v>4</v>
      </c>
      <c r="J47" s="22">
        <v>0</v>
      </c>
      <c r="K47" s="22">
        <v>-0.5</v>
      </c>
      <c r="L47" s="22">
        <v>0.5</v>
      </c>
      <c r="M47" s="22">
        <v>0.5</v>
      </c>
      <c r="N47" s="22">
        <v>45</v>
      </c>
      <c r="O47" s="22">
        <v>24</v>
      </c>
      <c r="P47" s="22">
        <v>39</v>
      </c>
      <c r="Q47" s="22" t="s">
        <v>66</v>
      </c>
    </row>
    <row r="48" spans="1:17" x14ac:dyDescent="0.3">
      <c r="A48" s="22" t="s">
        <v>16</v>
      </c>
      <c r="B48" s="22">
        <v>6</v>
      </c>
      <c r="C48" s="22" t="s">
        <v>28</v>
      </c>
      <c r="D48" s="22">
        <v>11.5</v>
      </c>
      <c r="E48" s="22">
        <v>1.5</v>
      </c>
      <c r="F48" s="22">
        <v>1.25</v>
      </c>
      <c r="G48" s="22">
        <v>0</v>
      </c>
      <c r="H48" s="22">
        <v>0</v>
      </c>
      <c r="I48" s="22">
        <v>-0.75</v>
      </c>
      <c r="J48" s="22">
        <v>-0.25</v>
      </c>
      <c r="K48" s="22">
        <v>-0.25</v>
      </c>
      <c r="L48" s="22">
        <v>0.5</v>
      </c>
      <c r="M48" s="22">
        <v>0.5</v>
      </c>
      <c r="N48" s="22">
        <v>22</v>
      </c>
      <c r="O48" s="22">
        <v>32</v>
      </c>
      <c r="P48" s="22">
        <v>14</v>
      </c>
      <c r="Q48" s="22" t="s">
        <v>66</v>
      </c>
    </row>
    <row r="49" spans="1:17" x14ac:dyDescent="0.3">
      <c r="A49" s="22" t="s">
        <v>16</v>
      </c>
      <c r="B49" s="22">
        <v>6</v>
      </c>
      <c r="C49" s="22" t="s">
        <v>21</v>
      </c>
      <c r="D49" s="22">
        <v>26</v>
      </c>
      <c r="E49" s="22">
        <v>0.25</v>
      </c>
      <c r="F49" s="22">
        <v>2.5</v>
      </c>
      <c r="G49" s="22">
        <v>2.5</v>
      </c>
      <c r="H49" s="22">
        <v>4</v>
      </c>
      <c r="I49" s="22">
        <v>8.25</v>
      </c>
      <c r="J49" s="22">
        <v>0</v>
      </c>
      <c r="K49" s="22">
        <v>1.25</v>
      </c>
      <c r="L49" s="22">
        <v>-0.5</v>
      </c>
      <c r="M49" s="22">
        <v>1.25</v>
      </c>
      <c r="N49" s="22">
        <v>53</v>
      </c>
      <c r="O49" s="22">
        <v>30</v>
      </c>
      <c r="P49" s="22">
        <v>45.5</v>
      </c>
      <c r="Q49" s="22" t="s">
        <v>66</v>
      </c>
    </row>
    <row r="50" spans="1:17" x14ac:dyDescent="0.3">
      <c r="A50" s="22" t="s">
        <v>16</v>
      </c>
      <c r="B50" s="22">
        <v>6</v>
      </c>
      <c r="C50" s="22" t="s">
        <v>26</v>
      </c>
      <c r="D50" s="22">
        <v>16</v>
      </c>
      <c r="E50" s="22">
        <v>1</v>
      </c>
      <c r="F50" s="22">
        <v>0.75</v>
      </c>
      <c r="G50" s="22">
        <v>0</v>
      </c>
      <c r="H50" s="22">
        <v>2</v>
      </c>
      <c r="I50" s="22">
        <v>6.75</v>
      </c>
      <c r="J50" s="22">
        <v>-0.25</v>
      </c>
      <c r="K50" s="22">
        <v>0</v>
      </c>
      <c r="L50" s="22">
        <v>-1</v>
      </c>
      <c r="M50" s="22">
        <v>1</v>
      </c>
      <c r="N50" s="22">
        <v>32</v>
      </c>
      <c r="O50" s="22">
        <v>23</v>
      </c>
      <c r="P50" s="22">
        <v>26.25</v>
      </c>
      <c r="Q50" s="22" t="s">
        <v>66</v>
      </c>
    </row>
    <row r="51" spans="1:17" x14ac:dyDescent="0.3">
      <c r="A51" s="22" t="s">
        <v>16</v>
      </c>
      <c r="B51" s="22">
        <v>6</v>
      </c>
      <c r="C51" s="22" t="s">
        <v>30</v>
      </c>
      <c r="D51" s="22">
        <v>17</v>
      </c>
      <c r="E51" s="22">
        <v>0</v>
      </c>
      <c r="F51" s="22">
        <v>0</v>
      </c>
      <c r="G51" s="22">
        <v>2</v>
      </c>
      <c r="H51" s="22">
        <v>1.75</v>
      </c>
      <c r="I51" s="22">
        <v>0</v>
      </c>
      <c r="J51" s="22">
        <v>0</v>
      </c>
      <c r="K51" s="22">
        <v>0.5</v>
      </c>
      <c r="L51" s="22">
        <v>0.75</v>
      </c>
      <c r="M51" s="22">
        <v>1.5</v>
      </c>
      <c r="N51" s="22">
        <v>27</v>
      </c>
      <c r="O51" s="22">
        <v>14</v>
      </c>
      <c r="P51" s="22">
        <v>23.5</v>
      </c>
      <c r="Q51" s="22" t="s">
        <v>66</v>
      </c>
    </row>
    <row r="52" spans="1:17" x14ac:dyDescent="0.3">
      <c r="A52" s="22" t="s">
        <v>16</v>
      </c>
      <c r="B52" s="22">
        <v>6</v>
      </c>
      <c r="C52" s="22" t="s">
        <v>24</v>
      </c>
      <c r="D52" s="22">
        <v>15.75</v>
      </c>
      <c r="E52" s="22">
        <v>1.5</v>
      </c>
      <c r="F52" s="22">
        <v>0</v>
      </c>
      <c r="G52" s="22">
        <v>0</v>
      </c>
      <c r="H52" s="22">
        <v>0</v>
      </c>
      <c r="I52" s="22">
        <v>1.25</v>
      </c>
      <c r="J52" s="22">
        <v>-0.75</v>
      </c>
      <c r="K52" s="22">
        <v>2.25</v>
      </c>
      <c r="L52" s="22">
        <v>0.75</v>
      </c>
      <c r="M52" s="22">
        <v>-0.75</v>
      </c>
      <c r="N52" s="22">
        <v>27</v>
      </c>
      <c r="O52" s="22">
        <v>28</v>
      </c>
      <c r="P52" s="22">
        <v>20</v>
      </c>
      <c r="Q52" s="22" t="s">
        <v>66</v>
      </c>
    </row>
    <row r="53" spans="1:17" x14ac:dyDescent="0.3">
      <c r="A53" s="116" t="s">
        <v>16</v>
      </c>
      <c r="B53" s="116">
        <v>7</v>
      </c>
      <c r="C53" s="116" t="s">
        <v>29</v>
      </c>
      <c r="D53" s="116">
        <v>31</v>
      </c>
      <c r="E53" s="116">
        <v>3</v>
      </c>
      <c r="F53" s="116">
        <v>1.75</v>
      </c>
      <c r="G53" s="116">
        <v>6.5</v>
      </c>
      <c r="H53" s="116">
        <v>1</v>
      </c>
      <c r="I53" s="116">
        <v>3</v>
      </c>
      <c r="J53" s="116">
        <v>0</v>
      </c>
      <c r="K53" s="116">
        <v>1.75</v>
      </c>
      <c r="L53" s="116">
        <v>1.75</v>
      </c>
      <c r="M53" s="116">
        <v>-0.5</v>
      </c>
      <c r="N53" s="116">
        <v>52</v>
      </c>
      <c r="O53" s="116">
        <v>11</v>
      </c>
      <c r="P53" s="116">
        <v>49.25</v>
      </c>
      <c r="Q53" s="116" t="s">
        <v>67</v>
      </c>
    </row>
    <row r="54" spans="1:17" x14ac:dyDescent="0.3">
      <c r="A54" s="116" t="s">
        <v>16</v>
      </c>
      <c r="B54" s="116">
        <v>7</v>
      </c>
      <c r="C54" s="116" t="s">
        <v>27</v>
      </c>
      <c r="D54" s="116">
        <v>16.5</v>
      </c>
      <c r="E54" s="116">
        <v>1</v>
      </c>
      <c r="F54" s="116">
        <v>-0.25</v>
      </c>
      <c r="G54" s="116">
        <v>1.5</v>
      </c>
      <c r="H54" s="116">
        <v>2</v>
      </c>
      <c r="I54" s="116">
        <v>4.75</v>
      </c>
      <c r="J54" s="116">
        <v>1.75</v>
      </c>
      <c r="K54" s="116">
        <v>1</v>
      </c>
      <c r="L54" s="116">
        <v>0.75</v>
      </c>
      <c r="M54" s="116">
        <v>1</v>
      </c>
      <c r="N54" s="116">
        <v>36</v>
      </c>
      <c r="O54" s="116">
        <v>24</v>
      </c>
      <c r="P54" s="116">
        <v>30</v>
      </c>
      <c r="Q54" s="116" t="s">
        <v>67</v>
      </c>
    </row>
    <row r="55" spans="1:17" x14ac:dyDescent="0.3">
      <c r="A55" s="116" t="s">
        <v>16</v>
      </c>
      <c r="B55" s="116">
        <v>7</v>
      </c>
      <c r="C55" s="116" t="s">
        <v>22</v>
      </c>
      <c r="D55" s="116">
        <v>29.25</v>
      </c>
      <c r="E55" s="116">
        <v>1.75</v>
      </c>
      <c r="F55" s="116">
        <v>0.25</v>
      </c>
      <c r="G55" s="116">
        <v>6.25</v>
      </c>
      <c r="H55" s="116">
        <v>1</v>
      </c>
      <c r="I55" s="116">
        <v>4.5</v>
      </c>
      <c r="J55" s="116">
        <v>1.25</v>
      </c>
      <c r="K55" s="116">
        <v>3.25</v>
      </c>
      <c r="L55" s="116">
        <v>0.25</v>
      </c>
      <c r="M55" s="116">
        <v>1.25</v>
      </c>
      <c r="N55" s="116">
        <v>56</v>
      </c>
      <c r="O55" s="116">
        <v>28</v>
      </c>
      <c r="P55" s="116">
        <v>49</v>
      </c>
      <c r="Q55" s="116" t="s">
        <v>67</v>
      </c>
    </row>
    <row r="56" spans="1:17" x14ac:dyDescent="0.3">
      <c r="A56" s="116" t="s">
        <v>16</v>
      </c>
      <c r="B56" s="116">
        <v>7</v>
      </c>
      <c r="C56" s="116" t="s">
        <v>25</v>
      </c>
      <c r="D56" s="116">
        <v>23.25</v>
      </c>
      <c r="E56" s="116">
        <v>-0.75</v>
      </c>
      <c r="F56" s="116">
        <v>1.75</v>
      </c>
      <c r="G56" s="116">
        <v>2.5</v>
      </c>
      <c r="H56" s="116">
        <v>1</v>
      </c>
      <c r="I56" s="116">
        <v>5</v>
      </c>
      <c r="J56" s="116">
        <v>3.75</v>
      </c>
      <c r="K56" s="116">
        <v>2.75</v>
      </c>
      <c r="L56" s="116">
        <v>-0.5</v>
      </c>
      <c r="M56" s="116">
        <v>-0.5</v>
      </c>
      <c r="N56" s="116">
        <v>44</v>
      </c>
      <c r="O56" s="116">
        <v>23</v>
      </c>
      <c r="P56" s="116">
        <v>38.25</v>
      </c>
      <c r="Q56" s="116" t="s">
        <v>67</v>
      </c>
    </row>
    <row r="57" spans="1:17" x14ac:dyDescent="0.3">
      <c r="A57" s="116" t="s">
        <v>16</v>
      </c>
      <c r="B57" s="116">
        <v>7</v>
      </c>
      <c r="C57" s="116" t="s">
        <v>23</v>
      </c>
      <c r="D57" s="116">
        <v>31</v>
      </c>
      <c r="E57" s="116">
        <v>1.5</v>
      </c>
      <c r="F57" s="116">
        <v>1.5</v>
      </c>
      <c r="G57" s="116">
        <v>6.5</v>
      </c>
      <c r="H57" s="116">
        <v>1</v>
      </c>
      <c r="I57" s="116">
        <v>6.75</v>
      </c>
      <c r="J57" s="116">
        <v>0</v>
      </c>
      <c r="K57" s="116">
        <v>2.75</v>
      </c>
      <c r="L57" s="116">
        <v>0.5</v>
      </c>
      <c r="M57" s="116">
        <v>0.5</v>
      </c>
      <c r="N57" s="116">
        <v>56</v>
      </c>
      <c r="O57" s="116">
        <v>16</v>
      </c>
      <c r="P57" s="116">
        <v>52</v>
      </c>
      <c r="Q57" s="116" t="s">
        <v>67</v>
      </c>
    </row>
    <row r="58" spans="1:17" x14ac:dyDescent="0.3">
      <c r="A58" s="116" t="s">
        <v>16</v>
      </c>
      <c r="B58" s="116">
        <v>7</v>
      </c>
      <c r="C58" s="116" t="s">
        <v>28</v>
      </c>
      <c r="D58" s="116">
        <v>11.5</v>
      </c>
      <c r="E58" s="116">
        <v>2.75</v>
      </c>
      <c r="F58" s="116">
        <v>0.5</v>
      </c>
      <c r="G58" s="116">
        <v>1</v>
      </c>
      <c r="H58" s="116">
        <v>1</v>
      </c>
      <c r="I58" s="116">
        <v>-0.5</v>
      </c>
      <c r="J58" s="116">
        <v>0</v>
      </c>
      <c r="K58" s="116">
        <v>2.5</v>
      </c>
      <c r="L58" s="116">
        <v>1.75</v>
      </c>
      <c r="M58" s="116">
        <v>-0.75</v>
      </c>
      <c r="N58" s="116">
        <v>26</v>
      </c>
      <c r="O58" s="116">
        <v>25</v>
      </c>
      <c r="P58" s="116">
        <v>19.25</v>
      </c>
      <c r="Q58" s="116" t="s">
        <v>67</v>
      </c>
    </row>
    <row r="59" spans="1:17" x14ac:dyDescent="0.3">
      <c r="A59" s="116" t="s">
        <v>16</v>
      </c>
      <c r="B59" s="116">
        <v>7</v>
      </c>
      <c r="C59" s="116" t="s">
        <v>21</v>
      </c>
      <c r="D59" s="116">
        <v>24.25</v>
      </c>
      <c r="E59" s="116">
        <v>2.5</v>
      </c>
      <c r="F59" s="116">
        <v>1.75</v>
      </c>
      <c r="G59" s="116">
        <v>9</v>
      </c>
      <c r="H59" s="116">
        <v>1</v>
      </c>
      <c r="I59" s="116">
        <v>11.75</v>
      </c>
      <c r="J59" s="116">
        <v>-0.25</v>
      </c>
      <c r="K59" s="116">
        <v>3.25</v>
      </c>
      <c r="L59" s="116">
        <v>2.25</v>
      </c>
      <c r="M59" s="116">
        <v>2.25</v>
      </c>
      <c r="N59" s="116">
        <v>63</v>
      </c>
      <c r="O59" s="116">
        <v>21</v>
      </c>
      <c r="P59" s="116">
        <v>57.75</v>
      </c>
      <c r="Q59" s="116" t="s">
        <v>67</v>
      </c>
    </row>
    <row r="60" spans="1:17" x14ac:dyDescent="0.3">
      <c r="A60" s="116" t="s">
        <v>16</v>
      </c>
      <c r="B60" s="116">
        <v>7</v>
      </c>
      <c r="C60" s="116" t="s">
        <v>30</v>
      </c>
      <c r="D60" s="116">
        <v>18.75</v>
      </c>
      <c r="E60" s="116">
        <v>-0.25</v>
      </c>
      <c r="F60" s="116">
        <v>1</v>
      </c>
      <c r="G60" s="116">
        <v>1.75</v>
      </c>
      <c r="H60" s="116">
        <v>1</v>
      </c>
      <c r="I60" s="116">
        <v>2.75</v>
      </c>
      <c r="J60" s="116">
        <v>-0.25</v>
      </c>
      <c r="K60" s="116">
        <v>0</v>
      </c>
      <c r="L60" s="116">
        <v>-0.75</v>
      </c>
      <c r="M60" s="116">
        <v>-0.75</v>
      </c>
      <c r="N60" s="116">
        <v>28</v>
      </c>
      <c r="O60" s="116">
        <v>19</v>
      </c>
      <c r="P60" s="116">
        <v>23.25</v>
      </c>
      <c r="Q60" s="116" t="s">
        <v>67</v>
      </c>
    </row>
    <row r="61" spans="1:17" x14ac:dyDescent="0.3">
      <c r="A61" s="117" t="s">
        <v>16</v>
      </c>
      <c r="B61" s="117">
        <v>8</v>
      </c>
      <c r="C61" s="117" t="s">
        <v>22</v>
      </c>
      <c r="D61" s="117">
        <v>12.25</v>
      </c>
      <c r="E61" s="117">
        <v>-1</v>
      </c>
      <c r="F61" s="117">
        <v>2.5</v>
      </c>
      <c r="G61" s="117">
        <v>0.25</v>
      </c>
      <c r="H61" s="117">
        <v>1.25</v>
      </c>
      <c r="I61" s="117">
        <v>0</v>
      </c>
      <c r="J61" s="117">
        <v>0</v>
      </c>
      <c r="K61" s="117">
        <v>1.25</v>
      </c>
      <c r="L61" s="117">
        <v>3.75</v>
      </c>
      <c r="M61" s="117">
        <v>2.25</v>
      </c>
      <c r="N61" s="117">
        <v>32</v>
      </c>
      <c r="O61" s="117">
        <v>36</v>
      </c>
      <c r="P61" s="117">
        <v>23</v>
      </c>
      <c r="Q61" s="117" t="s">
        <v>68</v>
      </c>
    </row>
    <row r="62" spans="1:17" x14ac:dyDescent="0.3">
      <c r="A62" s="117" t="s">
        <v>16</v>
      </c>
      <c r="B62" s="117">
        <v>8</v>
      </c>
      <c r="C62" s="117" t="s">
        <v>25</v>
      </c>
      <c r="D62" s="117">
        <v>4.5</v>
      </c>
      <c r="E62" s="117">
        <v>-0.75</v>
      </c>
      <c r="F62" s="117">
        <v>-0.75</v>
      </c>
      <c r="G62" s="117">
        <v>0</v>
      </c>
      <c r="H62" s="117">
        <v>2.5</v>
      </c>
      <c r="I62" s="117">
        <v>4.25</v>
      </c>
      <c r="J62" s="117">
        <v>0.75</v>
      </c>
      <c r="K62" s="117">
        <v>0</v>
      </c>
      <c r="L62" s="117">
        <v>-0.25</v>
      </c>
      <c r="M62" s="117">
        <v>-0.5</v>
      </c>
      <c r="N62" s="117">
        <v>19</v>
      </c>
      <c r="O62" s="117">
        <v>37</v>
      </c>
      <c r="P62" s="117">
        <v>9.75</v>
      </c>
      <c r="Q62" s="117" t="s">
        <v>68</v>
      </c>
    </row>
    <row r="63" spans="1:17" x14ac:dyDescent="0.3">
      <c r="A63" s="117" t="s">
        <v>16</v>
      </c>
      <c r="B63" s="117">
        <v>8</v>
      </c>
      <c r="C63" s="117" t="s">
        <v>29</v>
      </c>
      <c r="D63" s="117">
        <v>24</v>
      </c>
      <c r="E63" s="117">
        <v>0.25</v>
      </c>
      <c r="F63" s="117">
        <v>1.75</v>
      </c>
      <c r="G63" s="117">
        <v>1.5</v>
      </c>
      <c r="H63" s="117">
        <v>0</v>
      </c>
      <c r="I63" s="117">
        <v>5</v>
      </c>
      <c r="J63" s="117">
        <v>0</v>
      </c>
      <c r="K63" s="117">
        <v>-0.25</v>
      </c>
      <c r="L63" s="117">
        <v>2</v>
      </c>
      <c r="M63" s="117">
        <v>0</v>
      </c>
      <c r="N63" s="117">
        <v>38</v>
      </c>
      <c r="O63" s="117">
        <v>15</v>
      </c>
      <c r="P63" s="117">
        <v>34.25</v>
      </c>
      <c r="Q63" s="117" t="s">
        <v>68</v>
      </c>
    </row>
    <row r="64" spans="1:17" x14ac:dyDescent="0.3">
      <c r="A64" s="117" t="s">
        <v>16</v>
      </c>
      <c r="B64" s="117">
        <v>8</v>
      </c>
      <c r="C64" s="117" t="s">
        <v>23</v>
      </c>
      <c r="D64" s="117">
        <v>16.5</v>
      </c>
      <c r="E64" s="117">
        <v>0</v>
      </c>
      <c r="F64" s="117">
        <v>0.5</v>
      </c>
      <c r="G64" s="117">
        <v>-0.25</v>
      </c>
      <c r="H64" s="117">
        <v>2.75</v>
      </c>
      <c r="I64" s="117">
        <v>-0.5</v>
      </c>
      <c r="J64" s="117">
        <v>0</v>
      </c>
      <c r="K64" s="117">
        <v>-0.25</v>
      </c>
      <c r="L64" s="117">
        <v>0.25</v>
      </c>
      <c r="M64" s="117">
        <v>1.75</v>
      </c>
      <c r="N64" s="117">
        <v>26</v>
      </c>
      <c r="O64" s="117">
        <v>21</v>
      </c>
      <c r="P64" s="117">
        <v>20.75</v>
      </c>
      <c r="Q64" s="117" t="s">
        <v>68</v>
      </c>
    </row>
    <row r="65" spans="1:17" x14ac:dyDescent="0.3">
      <c r="A65" s="117" t="s">
        <v>16</v>
      </c>
      <c r="B65" s="117">
        <v>8</v>
      </c>
      <c r="C65" s="117" t="s">
        <v>28</v>
      </c>
      <c r="D65" s="117">
        <v>2.75</v>
      </c>
      <c r="E65" s="117">
        <v>0.25</v>
      </c>
      <c r="F65" s="117">
        <v>4</v>
      </c>
      <c r="G65" s="117">
        <v>0</v>
      </c>
      <c r="H65" s="117">
        <v>0</v>
      </c>
      <c r="I65" s="117">
        <v>2.75</v>
      </c>
      <c r="J65" s="117">
        <v>0</v>
      </c>
      <c r="K65" s="117">
        <v>-0.5</v>
      </c>
      <c r="L65" s="117">
        <v>-0.75</v>
      </c>
      <c r="M65" s="117">
        <v>1.5</v>
      </c>
      <c r="N65" s="117">
        <v>18</v>
      </c>
      <c r="O65" s="117">
        <v>32</v>
      </c>
      <c r="P65" s="117">
        <v>10</v>
      </c>
      <c r="Q65" s="117" t="s">
        <v>68</v>
      </c>
    </row>
    <row r="66" spans="1:17" x14ac:dyDescent="0.3">
      <c r="A66" s="117" t="s">
        <v>16</v>
      </c>
      <c r="B66" s="117">
        <v>8</v>
      </c>
      <c r="C66" s="117" t="s">
        <v>21</v>
      </c>
      <c r="D66" s="117">
        <v>21.75</v>
      </c>
      <c r="E66" s="117">
        <v>0.25</v>
      </c>
      <c r="F66" s="117">
        <v>1.5</v>
      </c>
      <c r="G66" s="117">
        <v>3.75</v>
      </c>
      <c r="H66" s="117">
        <v>3.75</v>
      </c>
      <c r="I66" s="117">
        <v>7.25</v>
      </c>
      <c r="J66" s="117">
        <v>0</v>
      </c>
      <c r="K66" s="117">
        <v>2</v>
      </c>
      <c r="L66" s="117">
        <v>5.75</v>
      </c>
      <c r="M66" s="117">
        <v>2.75</v>
      </c>
      <c r="N66" s="117">
        <v>56</v>
      </c>
      <c r="O66" s="117">
        <v>29</v>
      </c>
      <c r="P66" s="117">
        <v>48.75</v>
      </c>
      <c r="Q66" s="117" t="s">
        <v>68</v>
      </c>
    </row>
    <row r="67" spans="1:17" x14ac:dyDescent="0.3">
      <c r="A67" s="117" t="s">
        <v>16</v>
      </c>
      <c r="B67" s="117">
        <v>8</v>
      </c>
      <c r="C67" s="117" t="s">
        <v>26</v>
      </c>
      <c r="D67" s="117">
        <v>11.25</v>
      </c>
      <c r="E67" s="117">
        <v>0</v>
      </c>
      <c r="F67" s="117">
        <v>1.5</v>
      </c>
      <c r="G67" s="117">
        <v>0</v>
      </c>
      <c r="H67" s="117">
        <v>2</v>
      </c>
      <c r="I67" s="117">
        <v>7</v>
      </c>
      <c r="J67" s="117">
        <v>-0.25</v>
      </c>
      <c r="K67" s="117">
        <v>0</v>
      </c>
      <c r="L67" s="117">
        <v>4</v>
      </c>
      <c r="M67" s="117">
        <v>1.75</v>
      </c>
      <c r="N67" s="117">
        <v>32</v>
      </c>
      <c r="O67" s="117">
        <v>19</v>
      </c>
      <c r="P67" s="117">
        <v>27.25</v>
      </c>
      <c r="Q67" s="117" t="s">
        <v>68</v>
      </c>
    </row>
    <row r="68" spans="1:17" x14ac:dyDescent="0.3">
      <c r="A68" s="117" t="s">
        <v>16</v>
      </c>
      <c r="B68" s="117">
        <v>8</v>
      </c>
      <c r="C68" s="117" t="s">
        <v>24</v>
      </c>
      <c r="D68" s="117">
        <v>18</v>
      </c>
      <c r="E68" s="117">
        <v>0</v>
      </c>
      <c r="F68" s="117">
        <v>0</v>
      </c>
      <c r="G68" s="117">
        <v>0</v>
      </c>
      <c r="H68" s="117">
        <v>0</v>
      </c>
      <c r="I68" s="117">
        <v>2</v>
      </c>
      <c r="J68" s="117">
        <v>-0.5</v>
      </c>
      <c r="K68" s="117">
        <v>0.75</v>
      </c>
      <c r="L68" s="117">
        <v>0.75</v>
      </c>
      <c r="M68" s="117">
        <v>1.75</v>
      </c>
      <c r="N68" s="117">
        <v>28</v>
      </c>
      <c r="O68" s="117">
        <v>25</v>
      </c>
      <c r="P68" s="117">
        <v>21.75</v>
      </c>
      <c r="Q68" s="117" t="s">
        <v>68</v>
      </c>
    </row>
    <row r="69" spans="1:17" x14ac:dyDescent="0.3">
      <c r="A69" s="99" t="s">
        <v>16</v>
      </c>
      <c r="B69" s="99">
        <v>9</v>
      </c>
      <c r="C69" s="99" t="s">
        <v>29</v>
      </c>
      <c r="D69" s="99">
        <v>24.75</v>
      </c>
      <c r="E69" s="99">
        <v>2.5</v>
      </c>
      <c r="F69" s="99">
        <v>1.75</v>
      </c>
      <c r="G69" s="99">
        <v>0</v>
      </c>
      <c r="H69" s="99">
        <v>0</v>
      </c>
      <c r="I69" s="99">
        <v>4</v>
      </c>
      <c r="J69" s="99">
        <v>0</v>
      </c>
      <c r="K69" s="99">
        <v>0</v>
      </c>
      <c r="L69" s="99">
        <v>0</v>
      </c>
      <c r="M69" s="99">
        <v>0</v>
      </c>
      <c r="N69" s="99">
        <v>37</v>
      </c>
      <c r="O69" s="99">
        <v>16</v>
      </c>
      <c r="P69" s="99">
        <v>33</v>
      </c>
      <c r="Q69" s="99" t="s">
        <v>69</v>
      </c>
    </row>
    <row r="70" spans="1:17" x14ac:dyDescent="0.3">
      <c r="A70" s="99" t="s">
        <v>16</v>
      </c>
      <c r="B70" s="99">
        <v>9</v>
      </c>
      <c r="C70" s="99" t="s">
        <v>27</v>
      </c>
      <c r="D70" s="99">
        <v>7.5</v>
      </c>
      <c r="E70" s="99">
        <v>0</v>
      </c>
      <c r="F70" s="99">
        <v>1</v>
      </c>
      <c r="G70" s="99">
        <v>0</v>
      </c>
      <c r="H70" s="99">
        <v>0</v>
      </c>
      <c r="I70" s="99">
        <v>2</v>
      </c>
      <c r="J70" s="99">
        <v>-0.25</v>
      </c>
      <c r="K70" s="99">
        <v>0.25</v>
      </c>
      <c r="L70" s="99">
        <v>-0.5</v>
      </c>
      <c r="M70" s="99">
        <v>0.5</v>
      </c>
      <c r="N70" s="99">
        <v>17</v>
      </c>
      <c r="O70" s="99">
        <v>26</v>
      </c>
      <c r="P70" s="99">
        <v>10.5</v>
      </c>
      <c r="Q70" s="99" t="s">
        <v>69</v>
      </c>
    </row>
    <row r="71" spans="1:17" x14ac:dyDescent="0.3">
      <c r="A71" s="99" t="s">
        <v>16</v>
      </c>
      <c r="B71" s="99">
        <v>9</v>
      </c>
      <c r="C71" s="99" t="s">
        <v>22</v>
      </c>
      <c r="D71" s="99">
        <v>27.5</v>
      </c>
      <c r="E71" s="99">
        <v>1.5</v>
      </c>
      <c r="F71" s="99">
        <v>3.75</v>
      </c>
      <c r="G71" s="99">
        <v>1.25</v>
      </c>
      <c r="H71" s="99">
        <v>1.25</v>
      </c>
      <c r="I71" s="99">
        <v>5.25</v>
      </c>
      <c r="J71" s="99">
        <v>-0.25</v>
      </c>
      <c r="K71" s="99">
        <v>0.75</v>
      </c>
      <c r="L71" s="99">
        <v>1</v>
      </c>
      <c r="M71" s="99">
        <v>3.5</v>
      </c>
      <c r="N71" s="99">
        <v>54</v>
      </c>
      <c r="O71" s="99">
        <v>33</v>
      </c>
      <c r="P71" s="99">
        <v>45.75</v>
      </c>
      <c r="Q71" s="99" t="s">
        <v>69</v>
      </c>
    </row>
    <row r="72" spans="1:17" x14ac:dyDescent="0.3">
      <c r="A72" s="99" t="s">
        <v>16</v>
      </c>
      <c r="B72" s="99">
        <v>9</v>
      </c>
      <c r="C72" s="99" t="s">
        <v>25</v>
      </c>
      <c r="D72" s="99">
        <v>10</v>
      </c>
      <c r="E72" s="99">
        <v>0.75</v>
      </c>
      <c r="F72" s="99">
        <v>0.75</v>
      </c>
      <c r="G72" s="99">
        <v>0</v>
      </c>
      <c r="H72" s="99">
        <v>-0.75</v>
      </c>
      <c r="I72" s="99">
        <v>11.75</v>
      </c>
      <c r="J72" s="99">
        <v>1</v>
      </c>
      <c r="K72" s="99">
        <v>1.25</v>
      </c>
      <c r="L72" s="99">
        <v>-0.5</v>
      </c>
      <c r="M72" s="99">
        <v>3.5</v>
      </c>
      <c r="N72" s="99">
        <v>34</v>
      </c>
      <c r="O72" s="99">
        <v>25</v>
      </c>
      <c r="P72" s="99">
        <v>27.75</v>
      </c>
      <c r="Q72" s="99" t="s">
        <v>69</v>
      </c>
    </row>
    <row r="73" spans="1:17" x14ac:dyDescent="0.3">
      <c r="A73" s="99" t="s">
        <v>16</v>
      </c>
      <c r="B73" s="99">
        <v>9</v>
      </c>
      <c r="C73" s="99" t="s">
        <v>23</v>
      </c>
      <c r="D73" s="99">
        <v>20.75</v>
      </c>
      <c r="E73" s="99">
        <v>-1</v>
      </c>
      <c r="F73" s="99">
        <v>0.5</v>
      </c>
      <c r="G73" s="99">
        <v>4</v>
      </c>
      <c r="H73" s="99">
        <v>2.75</v>
      </c>
      <c r="I73" s="99">
        <v>5</v>
      </c>
      <c r="J73" s="99">
        <v>0</v>
      </c>
      <c r="K73" s="99">
        <v>1</v>
      </c>
      <c r="L73" s="99">
        <v>3</v>
      </c>
      <c r="M73" s="99">
        <v>3.75</v>
      </c>
      <c r="N73" s="99">
        <v>46</v>
      </c>
      <c r="O73" s="99">
        <v>25</v>
      </c>
      <c r="P73" s="99">
        <v>39.75</v>
      </c>
      <c r="Q73" s="99" t="s">
        <v>69</v>
      </c>
    </row>
    <row r="74" spans="1:17" x14ac:dyDescent="0.3">
      <c r="A74" s="99" t="s">
        <v>16</v>
      </c>
      <c r="B74" s="99">
        <v>9</v>
      </c>
      <c r="C74" s="99" t="s">
        <v>28</v>
      </c>
      <c r="D74" s="99">
        <v>4.75</v>
      </c>
      <c r="E74" s="99">
        <v>1.25</v>
      </c>
      <c r="F74" s="99">
        <v>2.5</v>
      </c>
      <c r="G74" s="99">
        <v>0</v>
      </c>
      <c r="H74" s="99">
        <v>0</v>
      </c>
      <c r="I74" s="99">
        <v>0.75</v>
      </c>
      <c r="J74" s="99">
        <v>0</v>
      </c>
      <c r="K74" s="99">
        <v>-0.25</v>
      </c>
      <c r="L74" s="99">
        <v>0.25</v>
      </c>
      <c r="M74" s="99">
        <v>1.5</v>
      </c>
      <c r="N74" s="99">
        <v>20</v>
      </c>
      <c r="O74" s="99">
        <v>37</v>
      </c>
      <c r="P74" s="99">
        <v>10.75</v>
      </c>
      <c r="Q74" s="99" t="s">
        <v>69</v>
      </c>
    </row>
    <row r="75" spans="1:17" x14ac:dyDescent="0.3">
      <c r="A75" s="99" t="s">
        <v>16</v>
      </c>
      <c r="B75" s="99">
        <v>9</v>
      </c>
      <c r="C75" s="99" t="s">
        <v>21</v>
      </c>
      <c r="D75" s="99">
        <v>22</v>
      </c>
      <c r="E75" s="99">
        <v>0.25</v>
      </c>
      <c r="F75" s="99">
        <v>1.75</v>
      </c>
      <c r="G75" s="99">
        <v>1.25</v>
      </c>
      <c r="H75" s="99">
        <v>3.75</v>
      </c>
      <c r="I75" s="99">
        <v>10.25</v>
      </c>
      <c r="J75" s="99">
        <v>0</v>
      </c>
      <c r="K75" s="99">
        <v>3.75</v>
      </c>
      <c r="L75" s="99">
        <v>5.75</v>
      </c>
      <c r="M75" s="99">
        <v>2.5</v>
      </c>
      <c r="N75" s="99">
        <v>58</v>
      </c>
      <c r="O75" s="99">
        <v>27</v>
      </c>
      <c r="P75" s="99">
        <v>51.25</v>
      </c>
      <c r="Q75" s="99" t="s">
        <v>69</v>
      </c>
    </row>
    <row r="76" spans="1:17" x14ac:dyDescent="0.3">
      <c r="A76" s="99" t="s">
        <v>16</v>
      </c>
      <c r="B76" s="99">
        <v>9</v>
      </c>
      <c r="C76" s="99" t="s">
        <v>26</v>
      </c>
      <c r="D76" s="99">
        <v>13</v>
      </c>
      <c r="E76" s="99">
        <v>0</v>
      </c>
      <c r="F76" s="99">
        <v>0.5</v>
      </c>
      <c r="G76" s="99">
        <v>1</v>
      </c>
      <c r="H76" s="99">
        <v>-0.5</v>
      </c>
      <c r="I76" s="99">
        <v>8.25</v>
      </c>
      <c r="J76" s="99">
        <v>0</v>
      </c>
      <c r="K76" s="99">
        <v>1</v>
      </c>
      <c r="L76" s="99">
        <v>1.75</v>
      </c>
      <c r="M76" s="99">
        <v>0.5</v>
      </c>
      <c r="N76" s="99">
        <v>30</v>
      </c>
      <c r="O76" s="99">
        <v>18</v>
      </c>
      <c r="P76" s="99">
        <v>25.5</v>
      </c>
      <c r="Q76" s="99" t="s">
        <v>69</v>
      </c>
    </row>
    <row r="77" spans="1:17" x14ac:dyDescent="0.3">
      <c r="A77" s="99" t="s">
        <v>16</v>
      </c>
      <c r="B77" s="99">
        <v>9</v>
      </c>
      <c r="C77" s="99" t="s">
        <v>30</v>
      </c>
      <c r="D77" s="99">
        <v>12.25</v>
      </c>
      <c r="E77" s="99">
        <v>1</v>
      </c>
      <c r="F77" s="99">
        <v>1</v>
      </c>
      <c r="G77" s="99">
        <v>-0.25</v>
      </c>
      <c r="H77" s="99">
        <v>2.5</v>
      </c>
      <c r="I77" s="99">
        <v>0.5</v>
      </c>
      <c r="J77" s="99">
        <v>0</v>
      </c>
      <c r="K77" s="99">
        <v>-0.75</v>
      </c>
      <c r="L77" s="99">
        <v>1.5</v>
      </c>
      <c r="M77" s="99">
        <v>-0.75</v>
      </c>
      <c r="N77" s="99">
        <v>24</v>
      </c>
      <c r="O77" s="99">
        <v>28</v>
      </c>
      <c r="P77" s="99">
        <v>17</v>
      </c>
      <c r="Q77" s="99" t="s">
        <v>69</v>
      </c>
    </row>
    <row r="78" spans="1:17" x14ac:dyDescent="0.3">
      <c r="A78" s="99" t="s">
        <v>16</v>
      </c>
      <c r="B78" s="99">
        <v>9</v>
      </c>
      <c r="C78" s="99" t="s">
        <v>24</v>
      </c>
      <c r="D78" s="99">
        <v>10.75</v>
      </c>
      <c r="E78" s="99">
        <v>2.75</v>
      </c>
      <c r="F78" s="99">
        <v>-0.25</v>
      </c>
      <c r="G78" s="99">
        <v>2.75</v>
      </c>
      <c r="H78" s="99">
        <v>0</v>
      </c>
      <c r="I78" s="99">
        <v>0.5</v>
      </c>
      <c r="J78" s="99">
        <v>0.75</v>
      </c>
      <c r="K78" s="99">
        <v>2.25</v>
      </c>
      <c r="L78" s="99">
        <v>0.25</v>
      </c>
      <c r="M78" s="99">
        <v>1.5</v>
      </c>
      <c r="N78" s="99">
        <v>31</v>
      </c>
      <c r="O78" s="99">
        <v>39</v>
      </c>
      <c r="P78" s="99">
        <v>21.25</v>
      </c>
      <c r="Q78" s="99" t="s">
        <v>69</v>
      </c>
    </row>
    <row r="79" spans="1:17" x14ac:dyDescent="0.3">
      <c r="A79" s="116" t="s">
        <v>16</v>
      </c>
      <c r="B79" s="116">
        <v>10</v>
      </c>
      <c r="C79" s="116" t="s">
        <v>27</v>
      </c>
      <c r="D79" s="116">
        <v>8.75</v>
      </c>
      <c r="E79" s="116">
        <v>-0.25</v>
      </c>
      <c r="F79" s="116">
        <v>-0.25</v>
      </c>
      <c r="G79" s="116">
        <v>0</v>
      </c>
      <c r="H79" s="116">
        <v>2.75</v>
      </c>
      <c r="I79" s="116">
        <v>2.25</v>
      </c>
      <c r="J79" s="116">
        <v>0</v>
      </c>
      <c r="K79" s="116">
        <v>0.25</v>
      </c>
      <c r="L79" s="116">
        <v>0.5</v>
      </c>
      <c r="M79" s="116">
        <v>-0.75</v>
      </c>
      <c r="N79" s="116">
        <v>21</v>
      </c>
      <c r="O79" s="116">
        <v>31</v>
      </c>
      <c r="P79" s="116">
        <v>13.25</v>
      </c>
      <c r="Q79" s="116" t="s">
        <v>75</v>
      </c>
    </row>
    <row r="80" spans="1:17" x14ac:dyDescent="0.3">
      <c r="A80" s="116" t="s">
        <v>16</v>
      </c>
      <c r="B80" s="116">
        <v>10</v>
      </c>
      <c r="C80" s="116" t="s">
        <v>22</v>
      </c>
      <c r="D80" s="116">
        <v>21.75</v>
      </c>
      <c r="E80" s="116">
        <v>2.75</v>
      </c>
      <c r="F80" s="116">
        <v>0.25</v>
      </c>
      <c r="G80" s="116">
        <v>3.75</v>
      </c>
      <c r="H80" s="116">
        <v>2.5</v>
      </c>
      <c r="I80" s="116">
        <v>4</v>
      </c>
      <c r="J80" s="116">
        <v>0</v>
      </c>
      <c r="K80" s="116">
        <v>3.25</v>
      </c>
      <c r="L80" s="116">
        <v>-0.25</v>
      </c>
      <c r="M80" s="116">
        <v>-1</v>
      </c>
      <c r="N80" s="116">
        <v>46</v>
      </c>
      <c r="O80" s="116">
        <v>36</v>
      </c>
      <c r="P80" s="116">
        <v>37</v>
      </c>
      <c r="Q80" s="116" t="s">
        <v>75</v>
      </c>
    </row>
    <row r="81" spans="1:17" x14ac:dyDescent="0.3">
      <c r="A81" s="116" t="s">
        <v>16</v>
      </c>
      <c r="B81" s="116">
        <v>10</v>
      </c>
      <c r="C81" s="116" t="s">
        <v>25</v>
      </c>
      <c r="D81" s="116">
        <v>7.5</v>
      </c>
      <c r="E81" s="116">
        <v>0.75</v>
      </c>
      <c r="F81" s="116">
        <v>1.75</v>
      </c>
      <c r="G81" s="116">
        <v>0</v>
      </c>
      <c r="H81" s="116">
        <v>-0.25</v>
      </c>
      <c r="I81" s="116">
        <v>5.75</v>
      </c>
      <c r="J81" s="116">
        <v>0.75</v>
      </c>
      <c r="K81" s="116">
        <v>-0.5</v>
      </c>
      <c r="L81" s="116">
        <v>0.5</v>
      </c>
      <c r="M81" s="116">
        <v>0</v>
      </c>
      <c r="N81" s="116">
        <v>24</v>
      </c>
      <c r="O81" s="116">
        <v>31</v>
      </c>
      <c r="P81" s="116">
        <v>16.25</v>
      </c>
      <c r="Q81" s="116" t="s">
        <v>75</v>
      </c>
    </row>
    <row r="82" spans="1:17" x14ac:dyDescent="0.3">
      <c r="A82" s="116" t="s">
        <v>16</v>
      </c>
      <c r="B82" s="116">
        <v>10</v>
      </c>
      <c r="C82" s="116" t="s">
        <v>23</v>
      </c>
      <c r="D82" s="116">
        <v>19.5</v>
      </c>
      <c r="E82" s="116">
        <v>3</v>
      </c>
      <c r="F82" s="116">
        <v>0.5</v>
      </c>
      <c r="G82" s="116">
        <v>3.75</v>
      </c>
      <c r="H82" s="116">
        <v>2.75</v>
      </c>
      <c r="I82" s="116">
        <v>5.75</v>
      </c>
      <c r="J82" s="116">
        <v>0</v>
      </c>
      <c r="K82" s="116">
        <v>-0.5</v>
      </c>
      <c r="L82" s="116">
        <v>2.75</v>
      </c>
      <c r="M82" s="116">
        <v>-1.25</v>
      </c>
      <c r="N82" s="116">
        <v>43</v>
      </c>
      <c r="O82" s="116">
        <v>27</v>
      </c>
      <c r="P82" s="116">
        <v>36.25</v>
      </c>
      <c r="Q82" s="116" t="s">
        <v>75</v>
      </c>
    </row>
    <row r="83" spans="1:17" x14ac:dyDescent="0.3">
      <c r="A83" s="116" t="s">
        <v>16</v>
      </c>
      <c r="B83" s="116">
        <v>10</v>
      </c>
      <c r="C83" s="116" t="s">
        <v>21</v>
      </c>
      <c r="D83" s="116">
        <v>23.5</v>
      </c>
      <c r="E83" s="116">
        <v>2.75</v>
      </c>
      <c r="F83" s="116">
        <v>0.5</v>
      </c>
      <c r="G83" s="116">
        <v>3.75</v>
      </c>
      <c r="H83" s="116">
        <v>3.75</v>
      </c>
      <c r="I83" s="116">
        <v>10</v>
      </c>
      <c r="J83" s="116">
        <v>0</v>
      </c>
      <c r="K83" s="116">
        <v>0.75</v>
      </c>
      <c r="L83" s="116">
        <v>4.5</v>
      </c>
      <c r="M83" s="116">
        <v>0</v>
      </c>
      <c r="N83" s="116">
        <v>58</v>
      </c>
      <c r="O83" s="116">
        <v>29</v>
      </c>
      <c r="P83" s="116">
        <v>50.75</v>
      </c>
      <c r="Q83" s="116" t="s">
        <v>75</v>
      </c>
    </row>
    <row r="84" spans="1:17" x14ac:dyDescent="0.3">
      <c r="A84" s="116" t="s">
        <v>16</v>
      </c>
      <c r="B84" s="116">
        <v>10</v>
      </c>
      <c r="C84" s="116" t="s">
        <v>26</v>
      </c>
      <c r="D84" s="116">
        <v>2.5</v>
      </c>
      <c r="E84" s="116">
        <v>1</v>
      </c>
      <c r="F84" s="116">
        <v>-0.25</v>
      </c>
      <c r="G84" s="116">
        <v>0</v>
      </c>
      <c r="H84" s="116">
        <v>0</v>
      </c>
      <c r="I84" s="116">
        <v>6.25</v>
      </c>
      <c r="J84" s="116">
        <v>0</v>
      </c>
      <c r="K84" s="116">
        <v>0</v>
      </c>
      <c r="L84" s="116">
        <v>1.75</v>
      </c>
      <c r="M84" s="116">
        <v>0.75</v>
      </c>
      <c r="N84" s="116">
        <v>16</v>
      </c>
      <c r="O84" s="116">
        <v>22</v>
      </c>
      <c r="P84" s="116">
        <v>10.5</v>
      </c>
      <c r="Q84" s="116" t="s">
        <v>75</v>
      </c>
    </row>
    <row r="85" spans="1:17" x14ac:dyDescent="0.3">
      <c r="A85" s="116" t="s">
        <v>16</v>
      </c>
      <c r="B85" s="116">
        <v>10</v>
      </c>
      <c r="C85" s="116" t="s">
        <v>30</v>
      </c>
      <c r="D85" s="116">
        <v>13</v>
      </c>
      <c r="E85" s="116">
        <v>1</v>
      </c>
      <c r="F85" s="116">
        <v>0</v>
      </c>
      <c r="G85" s="116">
        <v>0</v>
      </c>
      <c r="H85" s="116">
        <v>0.25</v>
      </c>
      <c r="I85" s="116">
        <v>-1.75</v>
      </c>
      <c r="J85" s="116">
        <v>1</v>
      </c>
      <c r="K85" s="116">
        <v>-1</v>
      </c>
      <c r="L85" s="116">
        <v>1.5</v>
      </c>
      <c r="M85" s="116">
        <v>0.5</v>
      </c>
      <c r="N85" s="116">
        <v>23</v>
      </c>
      <c r="O85" s="116">
        <v>34</v>
      </c>
      <c r="P85" s="116">
        <v>14.5</v>
      </c>
      <c r="Q85" s="116" t="s">
        <v>75</v>
      </c>
    </row>
    <row r="86" spans="1:17" x14ac:dyDescent="0.3">
      <c r="A86" s="116" t="s">
        <v>16</v>
      </c>
      <c r="B86" s="116">
        <v>10</v>
      </c>
      <c r="C86" s="116" t="s">
        <v>24</v>
      </c>
      <c r="D86" s="116">
        <v>10.25</v>
      </c>
      <c r="E86" s="116">
        <v>1</v>
      </c>
      <c r="F86" s="116">
        <v>1.75</v>
      </c>
      <c r="G86" s="116">
        <v>1.5</v>
      </c>
      <c r="H86" s="116">
        <v>0</v>
      </c>
      <c r="I86" s="116">
        <v>5</v>
      </c>
      <c r="J86" s="116">
        <v>-0.25</v>
      </c>
      <c r="K86" s="116">
        <v>-1.5</v>
      </c>
      <c r="L86" s="116">
        <v>1</v>
      </c>
      <c r="M86" s="116">
        <v>0.25</v>
      </c>
      <c r="N86" s="116">
        <v>30</v>
      </c>
      <c r="O86" s="116">
        <v>44</v>
      </c>
      <c r="P86" s="116">
        <v>19</v>
      </c>
      <c r="Q86" s="116" t="s">
        <v>75</v>
      </c>
    </row>
    <row r="87" spans="1:17" x14ac:dyDescent="0.3">
      <c r="A87" s="111" t="s">
        <v>16</v>
      </c>
      <c r="B87" s="111">
        <v>11</v>
      </c>
      <c r="C87" s="111" t="s">
        <v>29</v>
      </c>
      <c r="D87" s="111">
        <v>29.25</v>
      </c>
      <c r="E87" s="111">
        <v>3.75</v>
      </c>
      <c r="F87" s="111">
        <v>1</v>
      </c>
      <c r="G87" s="111">
        <v>5</v>
      </c>
      <c r="H87" s="111">
        <v>3.75</v>
      </c>
      <c r="I87" s="111">
        <v>3.75</v>
      </c>
      <c r="J87" s="111">
        <v>0</v>
      </c>
      <c r="K87" s="111">
        <v>0.5</v>
      </c>
      <c r="L87" s="111">
        <v>-1.25</v>
      </c>
      <c r="M87" s="111">
        <v>1.75</v>
      </c>
      <c r="N87" s="111">
        <v>52</v>
      </c>
      <c r="O87" s="111">
        <v>18</v>
      </c>
      <c r="P87" s="111">
        <v>47.5</v>
      </c>
      <c r="Q87" s="111" t="s">
        <v>91</v>
      </c>
    </row>
    <row r="88" spans="1:17" x14ac:dyDescent="0.3">
      <c r="A88" s="111" t="s">
        <v>16</v>
      </c>
      <c r="B88" s="111">
        <v>11</v>
      </c>
      <c r="C88" s="111" t="s">
        <v>27</v>
      </c>
      <c r="D88" s="111">
        <v>17.55</v>
      </c>
      <c r="E88" s="111">
        <v>0.75</v>
      </c>
      <c r="F88" s="111">
        <v>0</v>
      </c>
      <c r="G88" s="111">
        <v>0</v>
      </c>
      <c r="H88" s="111">
        <v>1.75</v>
      </c>
      <c r="I88" s="111">
        <v>4.25</v>
      </c>
      <c r="J88" s="111">
        <v>0</v>
      </c>
      <c r="K88" s="111">
        <v>1</v>
      </c>
      <c r="L88" s="111">
        <v>1.75</v>
      </c>
      <c r="M88" s="111">
        <v>-0.75</v>
      </c>
      <c r="N88" s="111">
        <v>32</v>
      </c>
      <c r="O88" s="111">
        <v>24</v>
      </c>
      <c r="P88" s="111">
        <v>26</v>
      </c>
      <c r="Q88" s="111" t="s">
        <v>91</v>
      </c>
    </row>
    <row r="89" spans="1:17" x14ac:dyDescent="0.3">
      <c r="A89" s="111" t="s">
        <v>16</v>
      </c>
      <c r="B89" s="111">
        <v>11</v>
      </c>
      <c r="C89" s="111" t="s">
        <v>22</v>
      </c>
      <c r="D89" s="111">
        <v>21.75</v>
      </c>
      <c r="E89" s="111">
        <v>2.5</v>
      </c>
      <c r="F89" s="111">
        <v>1.5</v>
      </c>
      <c r="G89" s="111">
        <v>5</v>
      </c>
      <c r="H89" s="111">
        <v>3.75</v>
      </c>
      <c r="I89" s="111">
        <v>6.25</v>
      </c>
      <c r="J89" s="111">
        <v>0.75</v>
      </c>
      <c r="K89" s="111">
        <v>-1.25</v>
      </c>
      <c r="L89" s="111">
        <v>0.75</v>
      </c>
      <c r="M89" s="111">
        <v>0.5</v>
      </c>
      <c r="N89" s="111">
        <v>51</v>
      </c>
      <c r="O89" s="111">
        <v>38</v>
      </c>
      <c r="P89" s="111">
        <v>41.5</v>
      </c>
      <c r="Q89" s="111" t="s">
        <v>91</v>
      </c>
    </row>
    <row r="90" spans="1:17" x14ac:dyDescent="0.3">
      <c r="A90" s="111" t="s">
        <v>16</v>
      </c>
      <c r="B90" s="111">
        <v>11</v>
      </c>
      <c r="C90" s="111" t="s">
        <v>25</v>
      </c>
      <c r="D90" s="111">
        <v>16.25</v>
      </c>
      <c r="E90" s="111">
        <v>2.75</v>
      </c>
      <c r="F90" s="111">
        <v>0.25</v>
      </c>
      <c r="G90" s="111">
        <v>0</v>
      </c>
      <c r="H90" s="111">
        <v>3.75</v>
      </c>
      <c r="I90" s="111">
        <v>18</v>
      </c>
      <c r="J90" s="111">
        <v>3.5</v>
      </c>
      <c r="K90" s="111">
        <v>0.25</v>
      </c>
      <c r="L90" s="111">
        <v>0.5</v>
      </c>
      <c r="M90" s="111">
        <v>0.25</v>
      </c>
      <c r="N90" s="111">
        <v>54</v>
      </c>
      <c r="O90" s="111">
        <v>34</v>
      </c>
      <c r="P90" s="111">
        <v>45.5</v>
      </c>
      <c r="Q90" s="111" t="s">
        <v>91</v>
      </c>
    </row>
    <row r="91" spans="1:17" x14ac:dyDescent="0.3">
      <c r="A91" s="111" t="s">
        <v>16</v>
      </c>
      <c r="B91" s="111">
        <v>11</v>
      </c>
      <c r="C91" s="111" t="s">
        <v>23</v>
      </c>
      <c r="D91" s="111">
        <v>27.25</v>
      </c>
      <c r="E91" s="111">
        <v>4</v>
      </c>
      <c r="F91" s="111">
        <v>1.75</v>
      </c>
      <c r="G91" s="111">
        <v>5</v>
      </c>
      <c r="H91" s="111">
        <v>4</v>
      </c>
      <c r="I91" s="111">
        <v>5.75</v>
      </c>
      <c r="J91" s="111">
        <v>0</v>
      </c>
      <c r="K91" s="111">
        <v>-0.5</v>
      </c>
      <c r="L91" s="111">
        <v>0.5</v>
      </c>
      <c r="M91" s="111">
        <v>0.25</v>
      </c>
      <c r="N91" s="111">
        <v>53</v>
      </c>
      <c r="O91" s="111">
        <v>20</v>
      </c>
      <c r="P91" s="111">
        <v>48</v>
      </c>
      <c r="Q91" s="111" t="s">
        <v>91</v>
      </c>
    </row>
    <row r="92" spans="1:17" x14ac:dyDescent="0.3">
      <c r="A92" s="111" t="s">
        <v>16</v>
      </c>
      <c r="B92" s="111">
        <v>11</v>
      </c>
      <c r="C92" s="111" t="s">
        <v>28</v>
      </c>
      <c r="D92" s="111">
        <v>15.25</v>
      </c>
      <c r="E92" s="111">
        <v>2.75</v>
      </c>
      <c r="F92" s="111">
        <v>2</v>
      </c>
      <c r="G92" s="111">
        <v>0</v>
      </c>
      <c r="H92" s="111">
        <v>0</v>
      </c>
      <c r="I92" s="111">
        <v>5.25</v>
      </c>
      <c r="J92" s="111">
        <v>-1.25</v>
      </c>
      <c r="K92" s="111">
        <v>-0.25</v>
      </c>
      <c r="L92" s="111">
        <v>3.5</v>
      </c>
      <c r="M92" s="111">
        <v>-1.25</v>
      </c>
      <c r="N92" s="111">
        <v>37</v>
      </c>
      <c r="O92" s="111">
        <v>45</v>
      </c>
      <c r="P92" s="111">
        <v>25.75</v>
      </c>
      <c r="Q92" s="111" t="s">
        <v>91</v>
      </c>
    </row>
    <row r="93" spans="1:17" x14ac:dyDescent="0.3">
      <c r="A93" s="111" t="s">
        <v>16</v>
      </c>
      <c r="B93" s="111">
        <v>11</v>
      </c>
      <c r="C93" s="111" t="s">
        <v>30</v>
      </c>
      <c r="D93" s="111">
        <v>13.75</v>
      </c>
      <c r="E93" s="111">
        <v>3</v>
      </c>
      <c r="F93" s="111">
        <v>-0.25</v>
      </c>
      <c r="G93" s="111">
        <v>3.75</v>
      </c>
      <c r="H93" s="111">
        <v>2.75</v>
      </c>
      <c r="I93" s="111">
        <v>1.25</v>
      </c>
      <c r="J93" s="111">
        <v>1</v>
      </c>
      <c r="K93" s="111">
        <v>-1</v>
      </c>
      <c r="L93" s="111">
        <v>0</v>
      </c>
      <c r="M93" s="111">
        <v>1.25</v>
      </c>
      <c r="N93" s="111">
        <v>34</v>
      </c>
      <c r="O93" s="111">
        <v>34</v>
      </c>
      <c r="P93" s="111">
        <v>25.5</v>
      </c>
      <c r="Q93" s="111" t="s">
        <v>91</v>
      </c>
    </row>
    <row r="94" spans="1:17" x14ac:dyDescent="0.3">
      <c r="A94" s="111" t="s">
        <v>16</v>
      </c>
      <c r="B94" s="111">
        <v>11</v>
      </c>
      <c r="C94" s="111" t="s">
        <v>24</v>
      </c>
      <c r="D94" s="111">
        <v>14.75</v>
      </c>
      <c r="E94" s="111">
        <v>3</v>
      </c>
      <c r="F94" s="111">
        <v>2</v>
      </c>
      <c r="G94" s="111">
        <v>0</v>
      </c>
      <c r="H94" s="111">
        <v>0</v>
      </c>
      <c r="I94" s="111">
        <v>5.25</v>
      </c>
      <c r="J94" s="111">
        <v>-1.25</v>
      </c>
      <c r="K94" s="111">
        <v>-0.25</v>
      </c>
      <c r="L94" s="111">
        <v>3.5</v>
      </c>
      <c r="M94" s="111">
        <v>-1.25</v>
      </c>
      <c r="N94" s="111">
        <v>37</v>
      </c>
      <c r="O94" s="111">
        <v>45</v>
      </c>
      <c r="P94" s="111">
        <v>25.75</v>
      </c>
      <c r="Q94" s="111" t="s">
        <v>91</v>
      </c>
    </row>
    <row r="95" spans="1:17" x14ac:dyDescent="0.3">
      <c r="A95" s="158" t="s">
        <v>16</v>
      </c>
      <c r="B95" s="158">
        <v>12</v>
      </c>
      <c r="C95" s="158" t="s">
        <v>27</v>
      </c>
      <c r="D95" s="158">
        <v>15</v>
      </c>
      <c r="E95" s="158">
        <v>2</v>
      </c>
      <c r="F95" s="158">
        <v>-0.5</v>
      </c>
      <c r="G95" s="158">
        <v>-0.5</v>
      </c>
      <c r="H95" s="158">
        <v>0</v>
      </c>
      <c r="I95" s="158">
        <v>1.25</v>
      </c>
      <c r="J95" s="158">
        <v>0</v>
      </c>
      <c r="K95" s="158">
        <v>0.25</v>
      </c>
      <c r="L95" s="158">
        <v>-0.75</v>
      </c>
      <c r="M95" s="158">
        <v>-0.5</v>
      </c>
      <c r="N95" s="158">
        <v>27</v>
      </c>
      <c r="O95" s="158">
        <v>32</v>
      </c>
      <c r="P95" s="158">
        <v>19</v>
      </c>
      <c r="Q95" s="158" t="s">
        <v>55</v>
      </c>
    </row>
    <row r="96" spans="1:17" x14ac:dyDescent="0.3">
      <c r="A96" s="158" t="s">
        <v>16</v>
      </c>
      <c r="B96" s="158">
        <v>12</v>
      </c>
      <c r="C96" s="158" t="s">
        <v>22</v>
      </c>
      <c r="D96" s="158">
        <v>25.25</v>
      </c>
      <c r="E96" s="158">
        <v>0.5</v>
      </c>
      <c r="F96" s="158">
        <v>1.5</v>
      </c>
      <c r="G96" s="158">
        <v>1.25</v>
      </c>
      <c r="H96" s="158">
        <v>0</v>
      </c>
      <c r="I96" s="158">
        <v>4</v>
      </c>
      <c r="J96" s="158">
        <v>-0.25</v>
      </c>
      <c r="K96" s="158">
        <v>0</v>
      </c>
      <c r="L96" s="158">
        <v>0.75</v>
      </c>
      <c r="M96" s="158">
        <v>2.25</v>
      </c>
      <c r="N96" s="158">
        <v>47</v>
      </c>
      <c r="O96" s="158">
        <v>37</v>
      </c>
      <c r="P96" s="158">
        <v>37.75</v>
      </c>
      <c r="Q96" s="158" t="s">
        <v>55</v>
      </c>
    </row>
    <row r="97" spans="1:17" x14ac:dyDescent="0.3">
      <c r="A97" s="158" t="s">
        <v>16</v>
      </c>
      <c r="B97" s="158">
        <v>12</v>
      </c>
      <c r="C97" s="158" t="s">
        <v>25</v>
      </c>
      <c r="D97" s="158">
        <v>15.25</v>
      </c>
      <c r="E97" s="158">
        <v>1</v>
      </c>
      <c r="F97" s="158">
        <v>0.25</v>
      </c>
      <c r="G97" s="158">
        <v>0</v>
      </c>
      <c r="H97" s="158">
        <v>0</v>
      </c>
      <c r="I97" s="158">
        <v>5.75</v>
      </c>
      <c r="J97" s="158">
        <v>-0.5</v>
      </c>
      <c r="K97" s="158">
        <v>0.5</v>
      </c>
      <c r="L97" s="158">
        <v>0</v>
      </c>
      <c r="M97" s="158">
        <v>0.5</v>
      </c>
      <c r="N97" s="158">
        <v>29</v>
      </c>
      <c r="O97" s="158">
        <v>29</v>
      </c>
      <c r="P97" s="158">
        <v>21.75</v>
      </c>
      <c r="Q97" s="158" t="s">
        <v>55</v>
      </c>
    </row>
    <row r="98" spans="1:17" x14ac:dyDescent="0.3">
      <c r="A98" s="158" t="s">
        <v>16</v>
      </c>
      <c r="B98" s="158">
        <v>12</v>
      </c>
      <c r="C98" s="158" t="s">
        <v>28</v>
      </c>
      <c r="D98" s="158">
        <v>4.25</v>
      </c>
      <c r="E98" s="158">
        <v>2.75</v>
      </c>
      <c r="F98" s="158">
        <v>1.75</v>
      </c>
      <c r="G98" s="158">
        <v>0</v>
      </c>
      <c r="H98" s="158">
        <v>0</v>
      </c>
      <c r="I98" s="158">
        <v>-2.75</v>
      </c>
      <c r="J98" s="158">
        <v>-0.25</v>
      </c>
      <c r="K98" s="158">
        <v>2.25</v>
      </c>
      <c r="L98" s="158">
        <v>-1</v>
      </c>
      <c r="M98" s="158">
        <v>1.25</v>
      </c>
      <c r="N98" s="158">
        <v>18</v>
      </c>
      <c r="O98" s="158">
        <v>39</v>
      </c>
      <c r="P98" s="158">
        <v>8.25</v>
      </c>
      <c r="Q98" s="158" t="s">
        <v>55</v>
      </c>
    </row>
    <row r="99" spans="1:17" x14ac:dyDescent="0.3">
      <c r="A99" s="158" t="s">
        <v>16</v>
      </c>
      <c r="B99" s="158">
        <v>12</v>
      </c>
      <c r="C99" s="158" t="s">
        <v>21</v>
      </c>
      <c r="D99" s="158">
        <v>25.25</v>
      </c>
      <c r="E99" s="158">
        <v>1.25</v>
      </c>
      <c r="F99" s="158">
        <v>1.5</v>
      </c>
      <c r="G99" s="158">
        <v>2.5</v>
      </c>
      <c r="H99" s="158">
        <v>0</v>
      </c>
      <c r="I99" s="158">
        <v>9.25</v>
      </c>
      <c r="J99" s="158">
        <v>0</v>
      </c>
      <c r="K99" s="158">
        <v>1</v>
      </c>
      <c r="L99" s="158">
        <v>3.5</v>
      </c>
      <c r="M99" s="158">
        <v>4.75</v>
      </c>
      <c r="N99" s="158">
        <v>59</v>
      </c>
      <c r="O99" s="158">
        <v>25</v>
      </c>
      <c r="P99" s="158">
        <v>52.75</v>
      </c>
      <c r="Q99" s="158" t="s">
        <v>55</v>
      </c>
    </row>
    <row r="100" spans="1:17" x14ac:dyDescent="0.3">
      <c r="A100" s="158" t="s">
        <v>16</v>
      </c>
      <c r="B100" s="158">
        <v>12</v>
      </c>
      <c r="C100" s="158" t="s">
        <v>26</v>
      </c>
      <c r="D100" s="158">
        <v>14.5</v>
      </c>
      <c r="E100" s="158">
        <v>1</v>
      </c>
      <c r="F100" s="158">
        <v>-0.5</v>
      </c>
      <c r="G100" s="158">
        <v>0.75</v>
      </c>
      <c r="H100" s="158">
        <v>0</v>
      </c>
      <c r="I100" s="158">
        <v>6</v>
      </c>
      <c r="J100" s="158">
        <v>0</v>
      </c>
      <c r="K100" s="158">
        <v>0</v>
      </c>
      <c r="L100" s="158">
        <v>0.5</v>
      </c>
      <c r="M100" s="158">
        <v>-0.25</v>
      </c>
      <c r="N100" s="158">
        <v>30</v>
      </c>
      <c r="O100" s="158">
        <v>22</v>
      </c>
      <c r="P100" s="158">
        <v>24.5</v>
      </c>
      <c r="Q100" s="158" t="s">
        <v>55</v>
      </c>
    </row>
    <row r="101" spans="1:17" x14ac:dyDescent="0.3">
      <c r="A101" s="158" t="s">
        <v>16</v>
      </c>
      <c r="B101" s="158">
        <v>12</v>
      </c>
      <c r="C101" s="158" t="s">
        <v>30</v>
      </c>
      <c r="D101" s="158">
        <v>12</v>
      </c>
      <c r="E101" s="158">
        <v>0.5</v>
      </c>
      <c r="F101" s="158">
        <v>0.75</v>
      </c>
      <c r="G101" s="158">
        <v>-0.25</v>
      </c>
      <c r="H101" s="158">
        <v>0</v>
      </c>
      <c r="I101" s="158">
        <v>-0.25</v>
      </c>
      <c r="J101" s="158">
        <v>1</v>
      </c>
      <c r="K101" s="158">
        <v>0.75</v>
      </c>
      <c r="L101" s="158">
        <v>-0.75</v>
      </c>
      <c r="M101" s="158">
        <v>1.5</v>
      </c>
      <c r="N101" s="158">
        <v>26</v>
      </c>
      <c r="O101" s="158">
        <v>28</v>
      </c>
      <c r="P101" s="158">
        <v>19</v>
      </c>
      <c r="Q101" s="158" t="s">
        <v>55</v>
      </c>
    </row>
    <row r="102" spans="1:17" x14ac:dyDescent="0.3">
      <c r="A102" s="158" t="s">
        <v>16</v>
      </c>
      <c r="B102" s="158">
        <v>12</v>
      </c>
      <c r="C102" s="158" t="s">
        <v>24</v>
      </c>
      <c r="D102" s="158">
        <v>12</v>
      </c>
      <c r="E102" s="158">
        <v>2.75</v>
      </c>
      <c r="F102" s="158">
        <v>0.25</v>
      </c>
      <c r="G102" s="158">
        <v>0</v>
      </c>
      <c r="H102" s="158">
        <v>0</v>
      </c>
      <c r="I102" s="158">
        <v>-3</v>
      </c>
      <c r="J102" s="158">
        <v>0</v>
      </c>
      <c r="K102" s="158">
        <v>1.25</v>
      </c>
      <c r="L102" s="158">
        <v>-1.25</v>
      </c>
      <c r="M102" s="158">
        <v>1</v>
      </c>
      <c r="N102" s="158">
        <v>25</v>
      </c>
      <c r="O102" s="158">
        <v>48</v>
      </c>
      <c r="P102" s="158">
        <v>13</v>
      </c>
      <c r="Q102" s="158" t="s">
        <v>55</v>
      </c>
    </row>
    <row r="103" spans="1:17" x14ac:dyDescent="0.3">
      <c r="A103" s="190" t="s">
        <v>16</v>
      </c>
      <c r="B103" s="116">
        <v>13</v>
      </c>
      <c r="C103" s="116" t="s">
        <v>95</v>
      </c>
      <c r="D103" s="116">
        <v>36.5</v>
      </c>
      <c r="E103" s="116">
        <v>4</v>
      </c>
      <c r="F103" s="116">
        <v>0</v>
      </c>
      <c r="G103" s="116">
        <v>2.5</v>
      </c>
      <c r="H103" s="116">
        <v>5</v>
      </c>
      <c r="I103" s="116">
        <v>11.25</v>
      </c>
      <c r="J103" s="116">
        <v>0</v>
      </c>
      <c r="K103" s="116">
        <v>-0.25</v>
      </c>
      <c r="L103" s="116">
        <v>0.5</v>
      </c>
      <c r="M103" s="116">
        <v>0.75</v>
      </c>
      <c r="N103" s="116">
        <v>63</v>
      </c>
      <c r="O103" s="116">
        <v>11</v>
      </c>
      <c r="P103" s="116">
        <v>60.25</v>
      </c>
      <c r="Q103" s="116" t="s">
        <v>97</v>
      </c>
    </row>
    <row r="104" spans="1:17" x14ac:dyDescent="0.3">
      <c r="A104" s="116" t="s">
        <v>16</v>
      </c>
      <c r="B104" s="116">
        <v>13</v>
      </c>
      <c r="C104" s="116" t="s">
        <v>21</v>
      </c>
      <c r="D104" s="116">
        <v>28.25</v>
      </c>
      <c r="E104" s="116">
        <v>4</v>
      </c>
      <c r="F104" s="116">
        <v>0.5</v>
      </c>
      <c r="G104" s="116">
        <v>3.75</v>
      </c>
      <c r="H104" s="116">
        <v>2.5</v>
      </c>
      <c r="I104" s="116">
        <v>2.75</v>
      </c>
      <c r="J104" s="116">
        <v>0</v>
      </c>
      <c r="K104" s="116">
        <v>3.5</v>
      </c>
      <c r="L104" s="116">
        <v>3.25</v>
      </c>
      <c r="M104" s="116">
        <v>1.25</v>
      </c>
      <c r="N104" s="116">
        <v>56</v>
      </c>
      <c r="O104" s="116">
        <v>25</v>
      </c>
      <c r="P104" s="116">
        <v>49.75</v>
      </c>
      <c r="Q104" s="116" t="s">
        <v>97</v>
      </c>
    </row>
    <row r="105" spans="1:17" x14ac:dyDescent="0.3">
      <c r="A105" s="116" t="s">
        <v>16</v>
      </c>
      <c r="B105" s="116">
        <v>13</v>
      </c>
      <c r="C105" s="116" t="s">
        <v>22</v>
      </c>
      <c r="D105" s="116">
        <v>28.75</v>
      </c>
      <c r="E105" s="116">
        <v>1.25</v>
      </c>
      <c r="F105" s="116">
        <v>1.25</v>
      </c>
      <c r="G105" s="116">
        <v>3.75</v>
      </c>
      <c r="H105" s="116">
        <v>1.25</v>
      </c>
      <c r="I105" s="116">
        <v>-0.75</v>
      </c>
      <c r="J105" s="116">
        <v>2.75</v>
      </c>
      <c r="K105" s="116">
        <v>2.25</v>
      </c>
      <c r="L105" s="116">
        <v>2.5</v>
      </c>
      <c r="M105" s="116">
        <v>1.5</v>
      </c>
      <c r="N105" s="116">
        <v>56</v>
      </c>
      <c r="O105" s="116">
        <v>34</v>
      </c>
      <c r="P105" s="116">
        <v>44.5</v>
      </c>
      <c r="Q105" s="116" t="s">
        <v>97</v>
      </c>
    </row>
    <row r="106" spans="1:17" x14ac:dyDescent="0.3">
      <c r="A106" s="116" t="s">
        <v>16</v>
      </c>
      <c r="B106" s="116">
        <v>13</v>
      </c>
      <c r="C106" s="116" t="s">
        <v>23</v>
      </c>
      <c r="D106" s="116">
        <v>28.5</v>
      </c>
      <c r="E106" s="116">
        <v>2.5</v>
      </c>
      <c r="F106" s="116">
        <v>-0.75</v>
      </c>
      <c r="G106" s="116">
        <v>1.25</v>
      </c>
      <c r="H106" s="116">
        <v>1.5</v>
      </c>
      <c r="I106" s="116">
        <v>2.75</v>
      </c>
      <c r="J106" s="116">
        <v>0</v>
      </c>
      <c r="K106" s="116">
        <v>0.5</v>
      </c>
      <c r="L106" s="116">
        <v>3</v>
      </c>
      <c r="M106" s="116">
        <v>0.5</v>
      </c>
      <c r="N106" s="116">
        <v>45</v>
      </c>
      <c r="O106" s="116">
        <v>21</v>
      </c>
      <c r="P106" s="116">
        <v>39.75</v>
      </c>
      <c r="Q106" s="116" t="s">
        <v>97</v>
      </c>
    </row>
    <row r="107" spans="1:17" x14ac:dyDescent="0.3">
      <c r="A107" s="190" t="s">
        <v>16</v>
      </c>
      <c r="B107" s="116">
        <v>13</v>
      </c>
      <c r="C107" s="116" t="s">
        <v>29</v>
      </c>
      <c r="D107" s="116">
        <v>26.5</v>
      </c>
      <c r="E107" s="116">
        <v>3.75</v>
      </c>
      <c r="F107" s="116">
        <v>-0.25</v>
      </c>
      <c r="G107" s="116">
        <v>2.75</v>
      </c>
      <c r="H107" s="116">
        <v>4</v>
      </c>
      <c r="I107" s="116">
        <v>-0.75</v>
      </c>
      <c r="J107" s="116">
        <v>0</v>
      </c>
      <c r="K107" s="116">
        <v>-0.25</v>
      </c>
      <c r="L107" s="116">
        <v>0.75</v>
      </c>
      <c r="M107" s="116">
        <v>0</v>
      </c>
      <c r="N107" s="116">
        <v>41</v>
      </c>
      <c r="O107" s="116">
        <v>18</v>
      </c>
      <c r="P107" s="116">
        <v>36.5</v>
      </c>
      <c r="Q107" s="116" t="s">
        <v>97</v>
      </c>
    </row>
    <row r="108" spans="1:17" x14ac:dyDescent="0.3">
      <c r="A108" s="116" t="s">
        <v>16</v>
      </c>
      <c r="B108" s="116">
        <v>13</v>
      </c>
      <c r="C108" s="116" t="s">
        <v>26</v>
      </c>
      <c r="D108" s="116">
        <v>15.5</v>
      </c>
      <c r="E108" s="116">
        <v>2</v>
      </c>
      <c r="F108" s="116">
        <v>1</v>
      </c>
      <c r="G108" s="116">
        <v>0</v>
      </c>
      <c r="H108" s="116">
        <v>1.75</v>
      </c>
      <c r="I108" s="116">
        <v>1.75</v>
      </c>
      <c r="J108" s="116">
        <v>0</v>
      </c>
      <c r="K108" s="116">
        <v>0.25</v>
      </c>
      <c r="L108" s="116">
        <v>0.75</v>
      </c>
      <c r="M108" s="116">
        <v>0.5</v>
      </c>
      <c r="N108" s="116">
        <v>28</v>
      </c>
      <c r="O108" s="116">
        <v>18</v>
      </c>
      <c r="P108" s="116">
        <v>23.5</v>
      </c>
      <c r="Q108" s="116" t="s">
        <v>97</v>
      </c>
    </row>
    <row r="109" spans="1:17" x14ac:dyDescent="0.3">
      <c r="A109" s="116" t="s">
        <v>16</v>
      </c>
      <c r="B109" s="116">
        <v>13</v>
      </c>
      <c r="C109" s="116" t="s">
        <v>27</v>
      </c>
      <c r="D109" s="116">
        <v>16.25</v>
      </c>
      <c r="E109" s="116">
        <v>0.5</v>
      </c>
      <c r="F109" s="116">
        <v>-0.25</v>
      </c>
      <c r="G109" s="116">
        <v>0</v>
      </c>
      <c r="H109" s="116">
        <v>0.5</v>
      </c>
      <c r="I109" s="116">
        <v>1</v>
      </c>
      <c r="J109" s="116">
        <v>0</v>
      </c>
      <c r="K109" s="116">
        <v>1</v>
      </c>
      <c r="L109" s="116">
        <v>2</v>
      </c>
      <c r="M109" s="116">
        <v>-1</v>
      </c>
      <c r="N109" s="116">
        <v>28</v>
      </c>
      <c r="O109" s="116">
        <v>32</v>
      </c>
      <c r="P109" s="116">
        <v>20</v>
      </c>
      <c r="Q109" s="116" t="s">
        <v>97</v>
      </c>
    </row>
    <row r="110" spans="1:17" x14ac:dyDescent="0.3">
      <c r="A110" s="116" t="s">
        <v>16</v>
      </c>
      <c r="B110" s="116">
        <v>13</v>
      </c>
      <c r="C110" s="116" t="s">
        <v>25</v>
      </c>
      <c r="D110" s="116">
        <v>9</v>
      </c>
      <c r="E110" s="116">
        <v>0.5</v>
      </c>
      <c r="F110" s="116">
        <v>1.75</v>
      </c>
      <c r="G110" s="116">
        <v>0</v>
      </c>
      <c r="H110" s="116">
        <v>-0.25</v>
      </c>
      <c r="I110" s="116">
        <v>4</v>
      </c>
      <c r="J110" s="116">
        <v>1</v>
      </c>
      <c r="K110" s="116">
        <v>1</v>
      </c>
      <c r="L110" s="116">
        <v>0.5</v>
      </c>
      <c r="M110" s="116">
        <v>0</v>
      </c>
      <c r="N110" s="116">
        <v>22</v>
      </c>
      <c r="O110" s="116">
        <v>18</v>
      </c>
      <c r="P110" s="116">
        <v>17.5</v>
      </c>
      <c r="Q110" s="116" t="s">
        <v>97</v>
      </c>
    </row>
    <row r="111" spans="1:17" x14ac:dyDescent="0.3">
      <c r="A111" s="190" t="s">
        <v>16</v>
      </c>
      <c r="B111" s="116">
        <v>13</v>
      </c>
      <c r="C111" s="116" t="s">
        <v>28</v>
      </c>
      <c r="D111" s="116">
        <v>5</v>
      </c>
      <c r="E111" s="116">
        <v>0.25</v>
      </c>
      <c r="F111" s="116">
        <v>1.5</v>
      </c>
      <c r="G111" s="116">
        <v>0</v>
      </c>
      <c r="H111" s="116">
        <v>0</v>
      </c>
      <c r="I111" s="116">
        <v>0</v>
      </c>
      <c r="J111" s="116">
        <v>0</v>
      </c>
      <c r="K111" s="116">
        <v>1.5</v>
      </c>
      <c r="L111" s="116">
        <v>1.5</v>
      </c>
      <c r="M111" s="116">
        <v>1.5</v>
      </c>
      <c r="N111" s="116">
        <v>18</v>
      </c>
      <c r="O111" s="116">
        <v>27</v>
      </c>
      <c r="P111" s="116">
        <v>11.25</v>
      </c>
      <c r="Q111" s="116" t="s">
        <v>97</v>
      </c>
    </row>
    <row r="112" spans="1:17" x14ac:dyDescent="0.3">
      <c r="A112" s="22" t="s">
        <v>16</v>
      </c>
      <c r="B112" s="22">
        <v>14</v>
      </c>
      <c r="C112" s="22" t="s">
        <v>21</v>
      </c>
      <c r="D112" s="22">
        <v>23.75</v>
      </c>
      <c r="E112" s="22">
        <v>1.25</v>
      </c>
      <c r="F112" s="22">
        <v>2.5</v>
      </c>
      <c r="G112" s="22">
        <v>0.25</v>
      </c>
      <c r="H112" s="22">
        <v>3.75</v>
      </c>
      <c r="I112" s="22">
        <v>18.5</v>
      </c>
      <c r="J112" s="22">
        <v>1</v>
      </c>
      <c r="K112" s="22">
        <v>3.5</v>
      </c>
      <c r="L112" s="22">
        <v>3.5</v>
      </c>
      <c r="M112" s="22">
        <v>3.75</v>
      </c>
      <c r="N112" s="22">
        <v>68</v>
      </c>
      <c r="O112" s="22">
        <v>25</v>
      </c>
      <c r="P112" s="22">
        <v>61.75</v>
      </c>
      <c r="Q112" s="22" t="s">
        <v>99</v>
      </c>
    </row>
    <row r="113" spans="1:17" x14ac:dyDescent="0.3">
      <c r="A113" s="22" t="s">
        <v>16</v>
      </c>
      <c r="B113" s="22">
        <v>14</v>
      </c>
      <c r="C113" s="22" t="s">
        <v>95</v>
      </c>
      <c r="D113" s="22">
        <v>28.75</v>
      </c>
      <c r="E113" s="22">
        <v>5</v>
      </c>
      <c r="F113" s="22">
        <v>0.75</v>
      </c>
      <c r="G113" s="22">
        <v>0.75</v>
      </c>
      <c r="H113" s="22">
        <v>2.75</v>
      </c>
      <c r="I113" s="22">
        <v>13.25</v>
      </c>
      <c r="J113" s="22">
        <v>1</v>
      </c>
      <c r="K113" s="22">
        <v>1</v>
      </c>
      <c r="L113" s="22">
        <v>4</v>
      </c>
      <c r="M113" s="22">
        <v>2</v>
      </c>
      <c r="N113" s="22">
        <v>62</v>
      </c>
      <c r="O113" s="22">
        <v>11</v>
      </c>
      <c r="P113" s="22">
        <v>59.25</v>
      </c>
      <c r="Q113" s="22" t="s">
        <v>99</v>
      </c>
    </row>
    <row r="114" spans="1:17" x14ac:dyDescent="0.3">
      <c r="A114" s="22" t="s">
        <v>16</v>
      </c>
      <c r="B114" s="22">
        <v>14</v>
      </c>
      <c r="C114" s="22" t="s">
        <v>23</v>
      </c>
      <c r="D114" s="22">
        <v>24</v>
      </c>
      <c r="E114" s="22">
        <v>4</v>
      </c>
      <c r="F114" s="22">
        <v>1.25</v>
      </c>
      <c r="G114" s="22">
        <v>0.5</v>
      </c>
      <c r="H114" s="22">
        <v>1.25</v>
      </c>
      <c r="I114" s="22">
        <v>3.75</v>
      </c>
      <c r="J114" s="22">
        <v>0</v>
      </c>
      <c r="K114" s="22">
        <v>-0.25</v>
      </c>
      <c r="L114" s="22">
        <v>0</v>
      </c>
      <c r="M114" s="22">
        <v>3.75</v>
      </c>
      <c r="N114" s="22">
        <v>45</v>
      </c>
      <c r="O114" s="22">
        <v>27</v>
      </c>
      <c r="P114" s="22">
        <v>38.25</v>
      </c>
      <c r="Q114" s="22" t="s">
        <v>99</v>
      </c>
    </row>
    <row r="115" spans="1:17" x14ac:dyDescent="0.3">
      <c r="A115" s="22" t="s">
        <v>16</v>
      </c>
      <c r="B115" s="22">
        <v>14</v>
      </c>
      <c r="C115" s="22" t="s">
        <v>22</v>
      </c>
      <c r="D115" s="22">
        <v>24.5</v>
      </c>
      <c r="E115" s="22">
        <v>1.5</v>
      </c>
      <c r="F115" s="22">
        <v>3.75</v>
      </c>
      <c r="G115" s="22">
        <v>0.25</v>
      </c>
      <c r="H115" s="22">
        <v>1.25</v>
      </c>
      <c r="I115" s="22">
        <v>3.5</v>
      </c>
      <c r="J115" s="22">
        <v>0.75</v>
      </c>
      <c r="K115" s="22">
        <v>-1.5</v>
      </c>
      <c r="L115" s="22">
        <v>1.25</v>
      </c>
      <c r="M115" s="22">
        <v>1.5</v>
      </c>
      <c r="N115" s="22">
        <v>45</v>
      </c>
      <c r="O115" s="22">
        <v>33</v>
      </c>
      <c r="P115" s="22">
        <v>36.75</v>
      </c>
      <c r="Q115" s="22" t="s">
        <v>100</v>
      </c>
    </row>
    <row r="116" spans="1:17" x14ac:dyDescent="0.3">
      <c r="A116" s="22" t="s">
        <v>16</v>
      </c>
      <c r="B116" s="22">
        <v>14</v>
      </c>
      <c r="C116" s="22" t="s">
        <v>25</v>
      </c>
      <c r="D116" s="22">
        <v>8.5</v>
      </c>
      <c r="E116" s="22">
        <v>0.25</v>
      </c>
      <c r="F116" s="22">
        <v>2.75</v>
      </c>
      <c r="G116" s="22">
        <v>0</v>
      </c>
      <c r="H116" s="22">
        <v>3.75</v>
      </c>
      <c r="I116" s="22">
        <v>11.75</v>
      </c>
      <c r="J116" s="22">
        <v>7</v>
      </c>
      <c r="K116" s="22">
        <v>0</v>
      </c>
      <c r="L116" s="22">
        <v>-0.75</v>
      </c>
      <c r="M116" s="22">
        <v>3</v>
      </c>
      <c r="N116" s="22">
        <v>44</v>
      </c>
      <c r="O116" s="22">
        <v>31</v>
      </c>
      <c r="P116" s="22">
        <v>36.25</v>
      </c>
      <c r="Q116" s="22" t="s">
        <v>100</v>
      </c>
    </row>
    <row r="117" spans="1:17" x14ac:dyDescent="0.3">
      <c r="A117" s="22" t="s">
        <v>16</v>
      </c>
      <c r="B117" s="22">
        <v>14</v>
      </c>
      <c r="C117" s="22" t="s">
        <v>24</v>
      </c>
      <c r="D117" s="22">
        <v>23.5</v>
      </c>
      <c r="E117" s="22">
        <v>1.5</v>
      </c>
      <c r="F117" s="22">
        <v>2</v>
      </c>
      <c r="G117" s="22">
        <v>-0.25</v>
      </c>
      <c r="H117" s="22">
        <v>0</v>
      </c>
      <c r="I117" s="22">
        <v>4.25</v>
      </c>
      <c r="J117" s="22">
        <v>0.75</v>
      </c>
      <c r="K117" s="22">
        <v>-1.25</v>
      </c>
      <c r="L117" s="22">
        <v>2.25</v>
      </c>
      <c r="M117" s="22">
        <v>0.25</v>
      </c>
      <c r="N117" s="22">
        <v>41</v>
      </c>
      <c r="O117" s="22">
        <v>32</v>
      </c>
      <c r="P117" s="22">
        <v>33</v>
      </c>
      <c r="Q117" s="22" t="s">
        <v>100</v>
      </c>
    </row>
    <row r="118" spans="1:17" x14ac:dyDescent="0.3">
      <c r="A118" s="22" t="s">
        <v>16</v>
      </c>
      <c r="B118" s="22">
        <v>14</v>
      </c>
      <c r="C118" s="22" t="s">
        <v>26</v>
      </c>
      <c r="D118" s="22">
        <v>15.75</v>
      </c>
      <c r="E118" s="22">
        <v>0.75</v>
      </c>
      <c r="F118" s="22">
        <v>1.5</v>
      </c>
      <c r="G118" s="22">
        <v>0</v>
      </c>
      <c r="H118" s="22">
        <v>0.25</v>
      </c>
      <c r="I118" s="22">
        <v>12.5</v>
      </c>
      <c r="J118" s="22">
        <v>0</v>
      </c>
      <c r="K118" s="22">
        <v>-0.5</v>
      </c>
      <c r="L118" s="22">
        <v>1.75</v>
      </c>
      <c r="M118" s="22">
        <v>0.5</v>
      </c>
      <c r="N118" s="22">
        <v>37</v>
      </c>
      <c r="O118" s="22">
        <v>18</v>
      </c>
      <c r="P118" s="22">
        <v>32.5</v>
      </c>
      <c r="Q118" s="22" t="s">
        <v>100</v>
      </c>
    </row>
    <row r="119" spans="1:17" x14ac:dyDescent="0.3">
      <c r="A119" s="22" t="s">
        <v>16</v>
      </c>
      <c r="B119" s="22">
        <v>14</v>
      </c>
      <c r="C119" s="22" t="s">
        <v>28</v>
      </c>
      <c r="D119" s="22">
        <v>9.75</v>
      </c>
      <c r="E119" s="22">
        <v>2.75</v>
      </c>
      <c r="F119" s="22">
        <v>0.5</v>
      </c>
      <c r="G119" s="22">
        <v>0</v>
      </c>
      <c r="H119" s="22">
        <v>0</v>
      </c>
      <c r="I119" s="22">
        <v>1.25</v>
      </c>
      <c r="J119" s="22">
        <v>0</v>
      </c>
      <c r="K119" s="22">
        <v>2.25</v>
      </c>
      <c r="L119" s="22">
        <v>1.5</v>
      </c>
      <c r="M119" s="22">
        <v>2.75</v>
      </c>
      <c r="N119" s="22">
        <v>27</v>
      </c>
      <c r="O119" s="22">
        <v>25</v>
      </c>
      <c r="P119" s="22">
        <v>20.75</v>
      </c>
      <c r="Q119" s="22" t="s">
        <v>100</v>
      </c>
    </row>
    <row r="120" spans="1:17" x14ac:dyDescent="0.3">
      <c r="A120" s="22" t="s">
        <v>16</v>
      </c>
      <c r="B120" s="22">
        <v>14</v>
      </c>
      <c r="C120" s="22" t="s">
        <v>30</v>
      </c>
      <c r="D120" s="22">
        <v>14</v>
      </c>
      <c r="E120" s="22">
        <v>0.5</v>
      </c>
      <c r="F120" s="22">
        <v>0</v>
      </c>
      <c r="G120" s="22">
        <v>3</v>
      </c>
      <c r="H120" s="22">
        <v>2.75</v>
      </c>
      <c r="I120" s="22">
        <v>-0.75</v>
      </c>
      <c r="J120" s="22">
        <v>0</v>
      </c>
      <c r="K120" s="22">
        <v>-0.75</v>
      </c>
      <c r="L120" s="22">
        <v>1.5</v>
      </c>
      <c r="M120" s="22">
        <v>0.5</v>
      </c>
      <c r="N120" s="22">
        <v>28</v>
      </c>
      <c r="O120" s="22">
        <v>29</v>
      </c>
      <c r="P120" s="22">
        <v>20.75</v>
      </c>
      <c r="Q120" s="22" t="s">
        <v>100</v>
      </c>
    </row>
    <row r="121" spans="1:17" x14ac:dyDescent="0.3">
      <c r="A121" s="111" t="s">
        <v>16</v>
      </c>
      <c r="B121" s="1">
        <v>15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x14ac:dyDescent="0.3">
      <c r="A122" s="111" t="s">
        <v>16</v>
      </c>
      <c r="B122" s="1">
        <v>15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x14ac:dyDescent="0.3">
      <c r="A123" s="111" t="s">
        <v>16</v>
      </c>
      <c r="B123" s="1">
        <v>15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x14ac:dyDescent="0.3">
      <c r="A124" s="111" t="s">
        <v>16</v>
      </c>
      <c r="B124" s="1">
        <v>15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x14ac:dyDescent="0.3">
      <c r="A125" s="111" t="s">
        <v>16</v>
      </c>
      <c r="B125" s="1">
        <v>15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x14ac:dyDescent="0.3">
      <c r="A126" s="111" t="s">
        <v>16</v>
      </c>
      <c r="B126" s="1">
        <v>15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x14ac:dyDescent="0.3">
      <c r="A127" s="111" t="s">
        <v>16</v>
      </c>
      <c r="B127" s="1">
        <v>15</v>
      </c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x14ac:dyDescent="0.3">
      <c r="A128" s="111" t="s">
        <v>16</v>
      </c>
      <c r="B128" s="1">
        <v>15</v>
      </c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x14ac:dyDescent="0.3">
      <c r="A129" s="111" t="s">
        <v>16</v>
      </c>
      <c r="B129" s="1">
        <v>15</v>
      </c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x14ac:dyDescent="0.3">
      <c r="A130" s="111" t="s">
        <v>16</v>
      </c>
      <c r="B130" s="1">
        <v>15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x14ac:dyDescent="0.3">
      <c r="A131" s="111" t="s">
        <v>16</v>
      </c>
      <c r="B131" s="1">
        <v>15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</sheetData>
  <autoFilter ref="A1:Q86" xr:uid="{60B61E17-3974-4A13-9E63-E3E361189E57}">
    <sortState xmlns:xlrd2="http://schemas.microsoft.com/office/spreadsheetml/2017/richdata2" ref="A2:Q75">
      <sortCondition ref="B1:B60"/>
    </sortState>
  </autoFilter>
  <phoneticPr fontId="3" type="noConversion"/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50F41-FA95-43BB-B219-7C3CF5F5C24E}">
  <sheetPr>
    <tabColor rgb="FFFFFF00"/>
  </sheetPr>
  <dimension ref="A1:V22"/>
  <sheetViews>
    <sheetView topLeftCell="C1" workbookViewId="0">
      <selection activeCell="N19" sqref="N19"/>
    </sheetView>
  </sheetViews>
  <sheetFormatPr defaultRowHeight="14.4" x14ac:dyDescent="0.3"/>
  <cols>
    <col min="1" max="3" width="8.88671875" style="5"/>
    <col min="4" max="18" width="7.21875" style="5" customWidth="1"/>
    <col min="19" max="21" width="8.88671875" style="5"/>
    <col min="22" max="22" width="17.44140625" style="5" customWidth="1"/>
    <col min="23" max="16384" width="8.88671875" style="5"/>
  </cols>
  <sheetData>
    <row r="1" spans="1:22" ht="28.95" customHeight="1" x14ac:dyDescent="0.3">
      <c r="A1" s="161" t="s">
        <v>19</v>
      </c>
      <c r="B1" s="159" t="s">
        <v>18</v>
      </c>
      <c r="C1" s="172" t="s">
        <v>20</v>
      </c>
      <c r="D1" s="159" t="s">
        <v>76</v>
      </c>
      <c r="E1" s="159" t="s">
        <v>77</v>
      </c>
      <c r="F1" s="159" t="s">
        <v>78</v>
      </c>
      <c r="G1" s="159" t="s">
        <v>79</v>
      </c>
      <c r="H1" s="159" t="s">
        <v>80</v>
      </c>
      <c r="I1" s="159" t="s">
        <v>81</v>
      </c>
      <c r="J1" s="159" t="s">
        <v>82</v>
      </c>
      <c r="K1" s="159" t="s">
        <v>83</v>
      </c>
      <c r="L1" s="159" t="s">
        <v>84</v>
      </c>
      <c r="M1" s="159" t="s">
        <v>85</v>
      </c>
      <c r="N1" s="159" t="s">
        <v>86</v>
      </c>
      <c r="O1" s="159" t="s">
        <v>87</v>
      </c>
      <c r="P1" s="159" t="s">
        <v>88</v>
      </c>
      <c r="Q1" s="159" t="s">
        <v>89</v>
      </c>
      <c r="R1" s="159" t="s">
        <v>90</v>
      </c>
      <c r="S1" s="163" t="b">
        <v>1</v>
      </c>
      <c r="T1" s="165" t="s">
        <v>9</v>
      </c>
      <c r="U1" s="167" t="s">
        <v>17</v>
      </c>
      <c r="V1" s="169" t="s">
        <v>45</v>
      </c>
    </row>
    <row r="2" spans="1:22" ht="15" thickBot="1" x14ac:dyDescent="0.35">
      <c r="A2" s="162"/>
      <c r="B2" s="171"/>
      <c r="C2" s="173"/>
      <c r="D2" s="160"/>
      <c r="E2" s="174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4"/>
      <c r="T2" s="166"/>
      <c r="U2" s="168"/>
      <c r="V2" s="170"/>
    </row>
    <row r="3" spans="1:22" ht="15" thickBot="1" x14ac:dyDescent="0.35">
      <c r="A3" s="129" t="s">
        <v>52</v>
      </c>
      <c r="B3" s="130">
        <v>1</v>
      </c>
      <c r="C3" s="147" t="s">
        <v>24</v>
      </c>
      <c r="D3" s="148">
        <v>0</v>
      </c>
      <c r="E3" s="148">
        <v>0</v>
      </c>
      <c r="F3" s="148">
        <v>0</v>
      </c>
      <c r="G3" s="148">
        <v>0</v>
      </c>
      <c r="H3" s="148">
        <v>0</v>
      </c>
      <c r="I3" s="148">
        <v>0</v>
      </c>
      <c r="J3" s="148">
        <v>5</v>
      </c>
      <c r="K3" s="148">
        <v>9</v>
      </c>
      <c r="L3" s="148">
        <v>0</v>
      </c>
      <c r="M3" s="148">
        <v>0</v>
      </c>
      <c r="N3" s="148">
        <v>0</v>
      </c>
      <c r="O3" s="148">
        <v>0</v>
      </c>
      <c r="P3" s="148">
        <v>3</v>
      </c>
      <c r="Q3" s="149">
        <v>9</v>
      </c>
      <c r="R3" s="149">
        <v>0.75</v>
      </c>
      <c r="S3" s="150">
        <f>D3+G3+J3+M3+P3</f>
        <v>8</v>
      </c>
      <c r="T3" s="150">
        <f>E3+H3+K3+N3+Q3</f>
        <v>18</v>
      </c>
      <c r="U3" s="151">
        <f>F3+I3+L3+O3+R3</f>
        <v>0.75</v>
      </c>
      <c r="V3" s="152" t="s">
        <v>53</v>
      </c>
    </row>
    <row r="4" spans="1:22" ht="15" thickBot="1" x14ac:dyDescent="0.35">
      <c r="A4" s="129" t="s">
        <v>52</v>
      </c>
      <c r="B4" s="132">
        <v>1</v>
      </c>
      <c r="C4" s="153" t="s">
        <v>28</v>
      </c>
      <c r="D4" s="154">
        <v>0</v>
      </c>
      <c r="E4" s="154">
        <v>0</v>
      </c>
      <c r="F4" s="154">
        <v>0</v>
      </c>
      <c r="G4" s="154">
        <v>0</v>
      </c>
      <c r="H4" s="154">
        <v>0</v>
      </c>
      <c r="I4" s="154">
        <v>0</v>
      </c>
      <c r="J4" s="154">
        <v>2</v>
      </c>
      <c r="K4" s="154">
        <v>6</v>
      </c>
      <c r="L4" s="154">
        <v>0.5</v>
      </c>
      <c r="M4" s="154">
        <v>0</v>
      </c>
      <c r="N4" s="154">
        <v>0</v>
      </c>
      <c r="O4" s="154">
        <v>0</v>
      </c>
      <c r="P4" s="154">
        <v>3</v>
      </c>
      <c r="Q4" s="155">
        <v>7</v>
      </c>
      <c r="R4" s="155">
        <v>1.25</v>
      </c>
      <c r="S4" s="150">
        <f t="shared" ref="S4:S9" si="0">D4+G4+J4+M4+P4</f>
        <v>5</v>
      </c>
      <c r="T4" s="150">
        <f t="shared" ref="T4:T9" si="1">E4+H4+K4+N4+Q4</f>
        <v>13</v>
      </c>
      <c r="U4" s="151">
        <f t="shared" ref="U4:U9" si="2">F4+I4+L4+O4+R4</f>
        <v>1.75</v>
      </c>
      <c r="V4" s="152" t="s">
        <v>53</v>
      </c>
    </row>
    <row r="5" spans="1:22" ht="15" thickBot="1" x14ac:dyDescent="0.35">
      <c r="A5" s="61" t="s">
        <v>52</v>
      </c>
      <c r="B5" s="133">
        <v>2</v>
      </c>
      <c r="C5" s="116" t="s">
        <v>21</v>
      </c>
      <c r="D5" s="134">
        <v>10</v>
      </c>
      <c r="E5" s="134">
        <v>1</v>
      </c>
      <c r="F5" s="134">
        <v>9.75</v>
      </c>
      <c r="G5" s="134">
        <v>0</v>
      </c>
      <c r="H5" s="134">
        <v>0</v>
      </c>
      <c r="I5" s="134">
        <v>0</v>
      </c>
      <c r="J5" s="134">
        <v>6</v>
      </c>
      <c r="K5" s="134">
        <v>7</v>
      </c>
      <c r="L5" s="134">
        <v>4.25</v>
      </c>
      <c r="M5" s="134">
        <v>4</v>
      </c>
      <c r="N5" s="134">
        <v>3</v>
      </c>
      <c r="O5" s="134">
        <v>3.25</v>
      </c>
      <c r="P5" s="134">
        <v>7</v>
      </c>
      <c r="Q5" s="116">
        <v>2</v>
      </c>
      <c r="R5" s="116">
        <v>6.5</v>
      </c>
      <c r="S5" s="135">
        <f t="shared" si="0"/>
        <v>27</v>
      </c>
      <c r="T5" s="135">
        <f t="shared" si="1"/>
        <v>13</v>
      </c>
      <c r="U5" s="136">
        <f t="shared" si="2"/>
        <v>23.75</v>
      </c>
      <c r="V5" s="137" t="s">
        <v>73</v>
      </c>
    </row>
    <row r="6" spans="1:22" x14ac:dyDescent="0.3">
      <c r="A6" s="138" t="s">
        <v>52</v>
      </c>
      <c r="B6" s="139">
        <v>2</v>
      </c>
      <c r="C6" s="140" t="s">
        <v>72</v>
      </c>
      <c r="D6" s="134">
        <v>2</v>
      </c>
      <c r="E6" s="134">
        <v>1</v>
      </c>
      <c r="F6" s="134">
        <v>1.75</v>
      </c>
      <c r="G6" s="134">
        <v>0</v>
      </c>
      <c r="H6" s="134">
        <v>0</v>
      </c>
      <c r="I6" s="134">
        <v>0</v>
      </c>
      <c r="J6" s="134">
        <v>2</v>
      </c>
      <c r="K6" s="134">
        <v>3</v>
      </c>
      <c r="L6" s="134">
        <v>1.25</v>
      </c>
      <c r="M6" s="134">
        <v>0</v>
      </c>
      <c r="N6" s="134">
        <v>1</v>
      </c>
      <c r="O6" s="134">
        <v>-0.25</v>
      </c>
      <c r="P6" s="134">
        <v>1</v>
      </c>
      <c r="Q6" s="134">
        <v>2</v>
      </c>
      <c r="R6" s="134">
        <v>0.5</v>
      </c>
      <c r="S6" s="141">
        <f t="shared" si="0"/>
        <v>5</v>
      </c>
      <c r="T6" s="141">
        <f t="shared" si="1"/>
        <v>7</v>
      </c>
      <c r="U6" s="142">
        <f t="shared" si="2"/>
        <v>3.25</v>
      </c>
      <c r="V6" s="143" t="s">
        <v>73</v>
      </c>
    </row>
    <row r="7" spans="1:22" x14ac:dyDescent="0.3">
      <c r="A7" s="116" t="s">
        <v>52</v>
      </c>
      <c r="B7" s="133">
        <v>2</v>
      </c>
      <c r="C7" s="64" t="s">
        <v>26</v>
      </c>
      <c r="D7" s="116">
        <v>4</v>
      </c>
      <c r="E7" s="116">
        <v>4</v>
      </c>
      <c r="F7" s="116">
        <v>3</v>
      </c>
      <c r="G7" s="116">
        <v>0</v>
      </c>
      <c r="H7" s="116">
        <v>0</v>
      </c>
      <c r="I7" s="116">
        <v>0</v>
      </c>
      <c r="J7" s="116">
        <v>0</v>
      </c>
      <c r="K7" s="116">
        <v>3</v>
      </c>
      <c r="L7" s="116">
        <v>-0.75</v>
      </c>
      <c r="M7" s="116">
        <v>1</v>
      </c>
      <c r="N7" s="116">
        <v>1</v>
      </c>
      <c r="O7" s="116">
        <v>0.75</v>
      </c>
      <c r="P7" s="116">
        <v>1</v>
      </c>
      <c r="Q7" s="116">
        <v>3</v>
      </c>
      <c r="R7" s="116">
        <v>0.25</v>
      </c>
      <c r="S7" s="116">
        <f t="shared" si="0"/>
        <v>6</v>
      </c>
      <c r="T7" s="116">
        <f t="shared" si="1"/>
        <v>11</v>
      </c>
      <c r="U7" s="133">
        <f t="shared" si="2"/>
        <v>3.25</v>
      </c>
      <c r="V7" s="116" t="s">
        <v>73</v>
      </c>
    </row>
    <row r="8" spans="1:22" x14ac:dyDescent="0.3">
      <c r="A8" s="116" t="s">
        <v>52</v>
      </c>
      <c r="B8" s="133">
        <v>2</v>
      </c>
      <c r="C8" s="64" t="s">
        <v>74</v>
      </c>
      <c r="D8" s="116">
        <v>2</v>
      </c>
      <c r="E8" s="116">
        <v>5</v>
      </c>
      <c r="F8" s="116">
        <v>0.75</v>
      </c>
      <c r="G8" s="116">
        <v>1</v>
      </c>
      <c r="H8" s="116">
        <v>0</v>
      </c>
      <c r="I8" s="116">
        <v>1</v>
      </c>
      <c r="J8" s="116">
        <v>0</v>
      </c>
      <c r="K8" s="116">
        <v>2</v>
      </c>
      <c r="L8" s="116">
        <v>-0.5</v>
      </c>
      <c r="M8" s="116">
        <v>1</v>
      </c>
      <c r="N8" s="116">
        <v>1</v>
      </c>
      <c r="O8" s="116">
        <v>0.75</v>
      </c>
      <c r="P8" s="116">
        <v>0</v>
      </c>
      <c r="Q8" s="116">
        <v>4</v>
      </c>
      <c r="R8" s="116">
        <v>-1</v>
      </c>
      <c r="S8" s="116">
        <f t="shared" si="0"/>
        <v>4</v>
      </c>
      <c r="T8" s="116">
        <f t="shared" si="1"/>
        <v>12</v>
      </c>
      <c r="U8" s="133">
        <f t="shared" si="2"/>
        <v>1</v>
      </c>
      <c r="V8" s="116" t="s">
        <v>73</v>
      </c>
    </row>
    <row r="9" spans="1:22" ht="15" thickBot="1" x14ac:dyDescent="0.35">
      <c r="A9" s="116" t="s">
        <v>52</v>
      </c>
      <c r="B9" s="133">
        <v>2</v>
      </c>
      <c r="C9" s="140" t="s">
        <v>28</v>
      </c>
      <c r="D9" s="140">
        <v>0</v>
      </c>
      <c r="E9" s="140">
        <v>0</v>
      </c>
      <c r="F9" s="140">
        <v>0</v>
      </c>
      <c r="G9" s="140">
        <v>0</v>
      </c>
      <c r="H9" s="140">
        <v>0</v>
      </c>
      <c r="I9" s="140">
        <v>0</v>
      </c>
      <c r="J9" s="140">
        <v>2</v>
      </c>
      <c r="K9" s="140">
        <v>5</v>
      </c>
      <c r="L9" s="140">
        <v>0.75</v>
      </c>
      <c r="M9" s="140">
        <v>0</v>
      </c>
      <c r="N9" s="140">
        <v>0</v>
      </c>
      <c r="O9" s="140">
        <v>0</v>
      </c>
      <c r="P9" s="140">
        <v>1</v>
      </c>
      <c r="Q9" s="140">
        <v>4</v>
      </c>
      <c r="R9" s="140">
        <v>0</v>
      </c>
      <c r="S9" s="140">
        <f t="shared" si="0"/>
        <v>3</v>
      </c>
      <c r="T9" s="140">
        <f t="shared" si="1"/>
        <v>9</v>
      </c>
      <c r="U9" s="140">
        <f t="shared" si="2"/>
        <v>0.75</v>
      </c>
      <c r="V9" s="134" t="s">
        <v>73</v>
      </c>
    </row>
    <row r="10" spans="1:22" x14ac:dyDescent="0.3">
      <c r="A10" s="138" t="s">
        <v>52</v>
      </c>
      <c r="B10" s="2"/>
      <c r="C10" s="144"/>
      <c r="D10" s="145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6"/>
      <c r="V10" s="145"/>
    </row>
    <row r="11" spans="1:22" x14ac:dyDescent="0.3">
      <c r="A11" s="116" t="s">
        <v>52</v>
      </c>
      <c r="B11" s="2"/>
      <c r="C11" s="144"/>
      <c r="D11" s="145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6"/>
      <c r="V11" s="145"/>
    </row>
    <row r="12" spans="1:22" x14ac:dyDescent="0.3">
      <c r="A12" s="116" t="s">
        <v>52</v>
      </c>
      <c r="B12" s="2"/>
      <c r="C12" s="145"/>
      <c r="D12" s="145"/>
      <c r="E12" s="145"/>
      <c r="F12" s="145"/>
      <c r="G12" s="145"/>
      <c r="H12" s="145"/>
      <c r="I12" s="145"/>
      <c r="J12" s="145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6"/>
      <c r="V12" s="145"/>
    </row>
    <row r="13" spans="1:22" ht="15" thickBot="1" x14ac:dyDescent="0.35">
      <c r="A13" s="116" t="s">
        <v>52</v>
      </c>
      <c r="B13" s="2"/>
      <c r="C13" s="144"/>
      <c r="D13" s="145"/>
      <c r="E13" s="145"/>
      <c r="F13" s="145"/>
      <c r="G13" s="145"/>
      <c r="H13" s="145"/>
      <c r="I13" s="145"/>
      <c r="J13" s="145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6"/>
      <c r="V13" s="145"/>
    </row>
    <row r="14" spans="1:22" x14ac:dyDescent="0.3">
      <c r="A14" s="138" t="s">
        <v>52</v>
      </c>
      <c r="B14" s="2"/>
      <c r="C14" s="144"/>
      <c r="D14" s="145"/>
      <c r="E14" s="145"/>
      <c r="F14" s="145"/>
      <c r="G14" s="145"/>
      <c r="H14" s="145"/>
      <c r="I14" s="145"/>
      <c r="J14" s="145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6"/>
      <c r="V14" s="145"/>
    </row>
    <row r="15" spans="1:22" x14ac:dyDescent="0.3">
      <c r="A15" s="116" t="s">
        <v>52</v>
      </c>
      <c r="B15" s="2"/>
      <c r="C15" s="144"/>
      <c r="D15" s="145"/>
      <c r="E15" s="145"/>
      <c r="F15" s="145"/>
      <c r="G15" s="145"/>
      <c r="H15" s="145"/>
      <c r="I15" s="145"/>
      <c r="J15" s="145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6"/>
      <c r="V15" s="145"/>
    </row>
    <row r="16" spans="1:22" x14ac:dyDescent="0.3">
      <c r="A16" s="116" t="s">
        <v>52</v>
      </c>
      <c r="B16" s="2"/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5"/>
    </row>
    <row r="17" spans="1:22" ht="15" thickBot="1" x14ac:dyDescent="0.35">
      <c r="A17" s="116" t="s">
        <v>52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3">
      <c r="A18" s="138" t="s">
        <v>52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x14ac:dyDescent="0.3">
      <c r="A19" s="116" t="s">
        <v>52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x14ac:dyDescent="0.3">
      <c r="A20" s="116" t="s">
        <v>52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5" thickBot="1" x14ac:dyDescent="0.35">
      <c r="A21" s="116" t="s">
        <v>52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x14ac:dyDescent="0.3">
      <c r="A22" s="138" t="s">
        <v>52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</sheetData>
  <mergeCells count="22">
    <mergeCell ref="A1:A2"/>
    <mergeCell ref="S1:S2"/>
    <mergeCell ref="T1:T2"/>
    <mergeCell ref="U1:U2"/>
    <mergeCell ref="V1:V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R1:R2"/>
    <mergeCell ref="M1:M2"/>
    <mergeCell ref="N1:N2"/>
    <mergeCell ref="O1:O2"/>
    <mergeCell ref="P1:P2"/>
    <mergeCell ref="Q1:Q2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F114A-D523-4B47-9189-C5429BAA98F7}">
  <dimension ref="A1:Q34"/>
  <sheetViews>
    <sheetView topLeftCell="A16" workbookViewId="0">
      <selection activeCell="F8" sqref="F8"/>
    </sheetView>
  </sheetViews>
  <sheetFormatPr defaultRowHeight="14.4" x14ac:dyDescent="0.3"/>
  <cols>
    <col min="17" max="17" width="26" customWidth="1"/>
  </cols>
  <sheetData>
    <row r="1" spans="1:17" ht="29.4" thickBot="1" x14ac:dyDescent="0.35">
      <c r="A1" s="16" t="s">
        <v>19</v>
      </c>
      <c r="B1" s="16" t="s">
        <v>18</v>
      </c>
      <c r="C1" s="3" t="s">
        <v>20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13</v>
      </c>
      <c r="J1" s="3" t="s">
        <v>0</v>
      </c>
      <c r="K1" s="3" t="s">
        <v>1</v>
      </c>
      <c r="L1" s="3" t="s">
        <v>2</v>
      </c>
      <c r="M1" s="3" t="s">
        <v>3</v>
      </c>
      <c r="N1" s="72" t="b">
        <v>1</v>
      </c>
      <c r="O1" s="3" t="s">
        <v>9</v>
      </c>
      <c r="P1" s="82" t="s">
        <v>17</v>
      </c>
      <c r="Q1" s="3" t="s">
        <v>45</v>
      </c>
    </row>
    <row r="2" spans="1:17" x14ac:dyDescent="0.3">
      <c r="A2" s="38" t="s">
        <v>16</v>
      </c>
      <c r="B2" s="39">
        <v>1</v>
      </c>
      <c r="C2" s="66" t="s">
        <v>21</v>
      </c>
      <c r="D2" s="40">
        <v>19.25</v>
      </c>
      <c r="E2" s="40">
        <v>2.75</v>
      </c>
      <c r="F2" s="40">
        <v>1.25</v>
      </c>
      <c r="G2" s="40">
        <v>2</v>
      </c>
      <c r="H2" s="41">
        <v>5</v>
      </c>
      <c r="I2" s="40">
        <v>5.5</v>
      </c>
      <c r="J2" s="41">
        <v>0</v>
      </c>
      <c r="K2" s="40">
        <v>3.25</v>
      </c>
      <c r="L2" s="40">
        <v>1.25</v>
      </c>
      <c r="M2" s="40">
        <v>0.25</v>
      </c>
      <c r="N2" s="73">
        <v>48</v>
      </c>
      <c r="O2" s="78">
        <v>29</v>
      </c>
      <c r="P2" s="83">
        <v>40.75</v>
      </c>
      <c r="Q2" s="69" t="s">
        <v>33</v>
      </c>
    </row>
    <row r="3" spans="1:17" x14ac:dyDescent="0.3">
      <c r="A3" s="42" t="s">
        <v>16</v>
      </c>
      <c r="B3" s="43">
        <v>1</v>
      </c>
      <c r="C3" s="11" t="s">
        <v>22</v>
      </c>
      <c r="D3" s="12">
        <v>20.75</v>
      </c>
      <c r="E3" s="12">
        <v>1.5</v>
      </c>
      <c r="F3" s="12">
        <v>1.25</v>
      </c>
      <c r="G3" s="12">
        <v>2.5</v>
      </c>
      <c r="H3" s="6">
        <v>3.75</v>
      </c>
      <c r="I3" s="12">
        <v>3</v>
      </c>
      <c r="J3" s="6">
        <v>0</v>
      </c>
      <c r="K3" s="12">
        <v>-0.25</v>
      </c>
      <c r="L3" s="12">
        <v>1.5</v>
      </c>
      <c r="M3" s="12">
        <v>1.25</v>
      </c>
      <c r="N3" s="30">
        <v>44</v>
      </c>
      <c r="O3" s="56">
        <v>35</v>
      </c>
      <c r="P3" s="84">
        <v>35.25</v>
      </c>
      <c r="Q3" s="70" t="s">
        <v>33</v>
      </c>
    </row>
    <row r="4" spans="1:17" x14ac:dyDescent="0.3">
      <c r="A4" s="42" t="s">
        <v>16</v>
      </c>
      <c r="B4" s="43">
        <v>1</v>
      </c>
      <c r="C4" s="6" t="s">
        <v>29</v>
      </c>
      <c r="D4" s="12">
        <v>18.25</v>
      </c>
      <c r="E4" s="12">
        <v>1.75</v>
      </c>
      <c r="F4" s="12">
        <v>1</v>
      </c>
      <c r="G4" s="12">
        <v>1.75</v>
      </c>
      <c r="H4" s="6">
        <v>2.5</v>
      </c>
      <c r="I4" s="12">
        <v>8</v>
      </c>
      <c r="J4" s="6">
        <v>0</v>
      </c>
      <c r="K4" s="12">
        <v>0</v>
      </c>
      <c r="L4" s="12">
        <v>-0.25</v>
      </c>
      <c r="M4" s="12">
        <v>0.5</v>
      </c>
      <c r="N4" s="30">
        <v>38</v>
      </c>
      <c r="O4" s="56">
        <v>18</v>
      </c>
      <c r="P4" s="84">
        <v>33.5</v>
      </c>
      <c r="Q4" s="70" t="s">
        <v>33</v>
      </c>
    </row>
    <row r="5" spans="1:17" x14ac:dyDescent="0.3">
      <c r="A5" s="42" t="s">
        <v>16</v>
      </c>
      <c r="B5" s="43">
        <v>1</v>
      </c>
      <c r="C5" s="11" t="s">
        <v>28</v>
      </c>
      <c r="D5" s="12">
        <v>11.75</v>
      </c>
      <c r="E5" s="12">
        <v>2.5</v>
      </c>
      <c r="F5" s="12">
        <v>1.25</v>
      </c>
      <c r="G5" s="12">
        <v>-0.75</v>
      </c>
      <c r="H5" s="6">
        <v>0</v>
      </c>
      <c r="I5" s="12">
        <v>1.75</v>
      </c>
      <c r="J5" s="6">
        <v>0</v>
      </c>
      <c r="K5" s="12">
        <v>2.25</v>
      </c>
      <c r="L5" s="12">
        <v>1.5</v>
      </c>
      <c r="M5" s="12">
        <v>0.75</v>
      </c>
      <c r="N5" s="30">
        <v>28</v>
      </c>
      <c r="O5" s="56">
        <v>28</v>
      </c>
      <c r="P5" s="84">
        <v>21</v>
      </c>
      <c r="Q5" s="70" t="s">
        <v>33</v>
      </c>
    </row>
    <row r="6" spans="1:17" x14ac:dyDescent="0.3">
      <c r="A6" s="42" t="s">
        <v>16</v>
      </c>
      <c r="B6" s="43">
        <v>1</v>
      </c>
      <c r="C6" s="11" t="s">
        <v>26</v>
      </c>
      <c r="D6" s="12">
        <v>12.75</v>
      </c>
      <c r="E6" s="12">
        <v>0</v>
      </c>
      <c r="F6" s="12">
        <v>1</v>
      </c>
      <c r="G6" s="12">
        <v>1</v>
      </c>
      <c r="H6" s="6">
        <v>0.75</v>
      </c>
      <c r="I6" s="12">
        <v>3.5</v>
      </c>
      <c r="J6" s="6">
        <v>0</v>
      </c>
      <c r="K6" s="12">
        <v>0</v>
      </c>
      <c r="L6" s="12">
        <v>-0.25</v>
      </c>
      <c r="M6" s="12">
        <v>0</v>
      </c>
      <c r="N6" s="30">
        <v>23</v>
      </c>
      <c r="O6" s="56">
        <v>17</v>
      </c>
      <c r="P6" s="84">
        <v>18.75</v>
      </c>
      <c r="Q6" s="70" t="s">
        <v>33</v>
      </c>
    </row>
    <row r="7" spans="1:17" ht="15" thickBot="1" x14ac:dyDescent="0.35">
      <c r="A7" s="44" t="s">
        <v>16</v>
      </c>
      <c r="B7" s="45">
        <v>1</v>
      </c>
      <c r="C7" s="67" t="s">
        <v>27</v>
      </c>
      <c r="D7" s="46">
        <v>7</v>
      </c>
      <c r="E7" s="46">
        <v>0</v>
      </c>
      <c r="F7" s="46">
        <v>0</v>
      </c>
      <c r="G7" s="46">
        <v>0</v>
      </c>
      <c r="H7" s="46">
        <v>1.25</v>
      </c>
      <c r="I7" s="46">
        <v>5.25</v>
      </c>
      <c r="J7" s="46">
        <v>0</v>
      </c>
      <c r="K7" s="46">
        <v>0</v>
      </c>
      <c r="L7" s="46">
        <v>-0.5</v>
      </c>
      <c r="M7" s="46">
        <v>0</v>
      </c>
      <c r="N7" s="74">
        <v>25</v>
      </c>
      <c r="O7" s="79">
        <v>53</v>
      </c>
      <c r="P7" s="85">
        <v>11.75</v>
      </c>
      <c r="Q7" s="71" t="s">
        <v>33</v>
      </c>
    </row>
    <row r="8" spans="1:17" x14ac:dyDescent="0.3">
      <c r="A8" s="47" t="s">
        <v>16</v>
      </c>
      <c r="B8" s="48">
        <v>2</v>
      </c>
      <c r="C8" s="68" t="s">
        <v>21</v>
      </c>
      <c r="D8" s="49">
        <v>29.25</v>
      </c>
      <c r="E8" s="49">
        <v>0.5</v>
      </c>
      <c r="F8" s="49">
        <v>2.5</v>
      </c>
      <c r="G8" s="49">
        <v>3</v>
      </c>
      <c r="H8" s="49">
        <v>4</v>
      </c>
      <c r="I8" s="49">
        <v>3</v>
      </c>
      <c r="J8" s="49">
        <v>0</v>
      </c>
      <c r="K8" s="49">
        <v>3.25</v>
      </c>
      <c r="L8" s="49">
        <v>1.25</v>
      </c>
      <c r="M8" s="49">
        <v>1</v>
      </c>
      <c r="N8" s="73">
        <v>55</v>
      </c>
      <c r="O8" s="78">
        <v>29</v>
      </c>
      <c r="P8" s="86">
        <v>47.25</v>
      </c>
      <c r="Q8" s="50" t="s">
        <v>10</v>
      </c>
    </row>
    <row r="9" spans="1:17" x14ac:dyDescent="0.3">
      <c r="A9" s="51" t="s">
        <v>16</v>
      </c>
      <c r="B9" s="21">
        <v>2</v>
      </c>
      <c r="C9" s="25" t="s">
        <v>22</v>
      </c>
      <c r="D9" s="22">
        <v>28.75</v>
      </c>
      <c r="E9" s="22">
        <v>1.5</v>
      </c>
      <c r="F9" s="22">
        <v>2.75</v>
      </c>
      <c r="G9" s="22">
        <v>2.5</v>
      </c>
      <c r="H9" s="22">
        <v>2.75</v>
      </c>
      <c r="I9" s="22">
        <v>3.25</v>
      </c>
      <c r="J9" s="22">
        <v>3</v>
      </c>
      <c r="K9" s="22">
        <v>-0.5</v>
      </c>
      <c r="L9" s="22">
        <v>0.5</v>
      </c>
      <c r="M9" s="22">
        <v>-1.25</v>
      </c>
      <c r="N9" s="30">
        <v>51</v>
      </c>
      <c r="O9" s="56">
        <v>31</v>
      </c>
      <c r="P9" s="87">
        <v>43.25</v>
      </c>
      <c r="Q9" s="52" t="s">
        <v>10</v>
      </c>
    </row>
    <row r="10" spans="1:17" x14ac:dyDescent="0.3">
      <c r="A10" s="51" t="s">
        <v>16</v>
      </c>
      <c r="B10" s="25">
        <v>2</v>
      </c>
      <c r="C10" s="25" t="s">
        <v>23</v>
      </c>
      <c r="D10" s="25">
        <v>22.75</v>
      </c>
      <c r="E10" s="25">
        <v>3</v>
      </c>
      <c r="F10" s="25">
        <v>3</v>
      </c>
      <c r="G10" s="25">
        <v>2.5</v>
      </c>
      <c r="H10" s="25">
        <v>2.75</v>
      </c>
      <c r="I10" s="25">
        <v>-2.25</v>
      </c>
      <c r="J10" s="25">
        <v>0</v>
      </c>
      <c r="K10" s="25">
        <v>0</v>
      </c>
      <c r="L10" s="25">
        <v>0</v>
      </c>
      <c r="M10" s="25">
        <v>0.25</v>
      </c>
      <c r="N10" s="30">
        <v>41</v>
      </c>
      <c r="O10" s="56">
        <v>29</v>
      </c>
      <c r="P10" s="87">
        <v>33.75</v>
      </c>
      <c r="Q10" s="52" t="s">
        <v>10</v>
      </c>
    </row>
    <row r="11" spans="1:17" x14ac:dyDescent="0.3">
      <c r="A11" s="51" t="s">
        <v>16</v>
      </c>
      <c r="B11" s="25">
        <v>2</v>
      </c>
      <c r="C11" s="25" t="s">
        <v>24</v>
      </c>
      <c r="D11" s="25">
        <v>19.5</v>
      </c>
      <c r="E11" s="25">
        <v>1.25</v>
      </c>
      <c r="F11" s="25">
        <v>2.5</v>
      </c>
      <c r="G11" s="25">
        <v>0</v>
      </c>
      <c r="H11" s="25">
        <v>1.5</v>
      </c>
      <c r="I11" s="25">
        <v>-0.5</v>
      </c>
      <c r="J11" s="25">
        <v>0</v>
      </c>
      <c r="K11" s="25">
        <v>-0.5</v>
      </c>
      <c r="L11" s="25">
        <v>-0.5</v>
      </c>
      <c r="M11" s="25">
        <v>-0.75</v>
      </c>
      <c r="N11" s="75">
        <v>32</v>
      </c>
      <c r="O11" s="58">
        <v>28</v>
      </c>
      <c r="P11" s="88">
        <v>19.25</v>
      </c>
      <c r="Q11" s="52" t="s">
        <v>10</v>
      </c>
    </row>
    <row r="12" spans="1:17" x14ac:dyDescent="0.3">
      <c r="A12" s="51" t="s">
        <v>16</v>
      </c>
      <c r="B12" s="21">
        <v>2</v>
      </c>
      <c r="C12" s="25" t="s">
        <v>25</v>
      </c>
      <c r="D12" s="25">
        <v>10.25</v>
      </c>
      <c r="E12" s="25">
        <v>-0.25</v>
      </c>
      <c r="F12" s="25">
        <v>-0.5</v>
      </c>
      <c r="G12" s="25">
        <v>0</v>
      </c>
      <c r="H12" s="25">
        <v>1.5</v>
      </c>
      <c r="I12" s="25">
        <v>4.25</v>
      </c>
      <c r="J12" s="25">
        <v>1</v>
      </c>
      <c r="K12" s="25">
        <v>1.5</v>
      </c>
      <c r="L12" s="25">
        <v>1</v>
      </c>
      <c r="M12" s="25">
        <v>0.5</v>
      </c>
      <c r="N12" s="75">
        <v>24</v>
      </c>
      <c r="O12" s="58">
        <v>19</v>
      </c>
      <c r="P12" s="88">
        <v>19.25</v>
      </c>
      <c r="Q12" s="52" t="s">
        <v>10</v>
      </c>
    </row>
    <row r="13" spans="1:17" x14ac:dyDescent="0.3">
      <c r="A13" s="51" t="s">
        <v>16</v>
      </c>
      <c r="B13" s="21">
        <v>2</v>
      </c>
      <c r="C13" s="25" t="s">
        <v>26</v>
      </c>
      <c r="D13" s="25">
        <v>8</v>
      </c>
      <c r="E13" s="25">
        <v>0</v>
      </c>
      <c r="F13" s="25">
        <v>1.75</v>
      </c>
      <c r="G13" s="25">
        <v>-0.25</v>
      </c>
      <c r="H13" s="25">
        <v>1.75</v>
      </c>
      <c r="I13" s="25">
        <v>4.5</v>
      </c>
      <c r="J13" s="25">
        <v>0</v>
      </c>
      <c r="K13" s="25">
        <v>-0.75</v>
      </c>
      <c r="L13" s="25">
        <v>0.5</v>
      </c>
      <c r="M13" s="25">
        <v>1</v>
      </c>
      <c r="N13" s="75">
        <v>23</v>
      </c>
      <c r="O13" s="58">
        <v>13</v>
      </c>
      <c r="P13" s="88">
        <v>17.25</v>
      </c>
      <c r="Q13" s="52" t="s">
        <v>10</v>
      </c>
    </row>
    <row r="14" spans="1:17" x14ac:dyDescent="0.3">
      <c r="A14" s="51" t="s">
        <v>16</v>
      </c>
      <c r="B14" s="25">
        <v>2</v>
      </c>
      <c r="C14" s="25" t="s">
        <v>27</v>
      </c>
      <c r="D14" s="25">
        <v>8.75</v>
      </c>
      <c r="E14" s="25">
        <v>0.75</v>
      </c>
      <c r="F14" s="25">
        <v>-0.5</v>
      </c>
      <c r="G14" s="25">
        <v>0</v>
      </c>
      <c r="H14" s="25">
        <v>1.25</v>
      </c>
      <c r="I14" s="25">
        <v>1.75</v>
      </c>
      <c r="J14" s="25">
        <v>-0.75</v>
      </c>
      <c r="K14" s="25">
        <v>0.75</v>
      </c>
      <c r="L14" s="25">
        <v>-0.5</v>
      </c>
      <c r="M14" s="25">
        <v>0.75</v>
      </c>
      <c r="N14" s="75">
        <v>28</v>
      </c>
      <c r="O14" s="58">
        <v>59</v>
      </c>
      <c r="P14" s="88">
        <v>13.25</v>
      </c>
      <c r="Q14" s="52" t="s">
        <v>10</v>
      </c>
    </row>
    <row r="15" spans="1:17" ht="15" thickBot="1" x14ac:dyDescent="0.35">
      <c r="A15" s="53" t="s">
        <v>16</v>
      </c>
      <c r="B15" s="54">
        <v>2</v>
      </c>
      <c r="C15" s="54" t="s">
        <v>28</v>
      </c>
      <c r="D15" s="54">
        <v>9.5</v>
      </c>
      <c r="E15" s="54">
        <v>0</v>
      </c>
      <c r="F15" s="54">
        <v>1.5</v>
      </c>
      <c r="G15" s="54">
        <v>0.25</v>
      </c>
      <c r="H15" s="54">
        <v>-0.25</v>
      </c>
      <c r="I15" s="54">
        <v>-0.75</v>
      </c>
      <c r="J15" s="54">
        <v>0</v>
      </c>
      <c r="K15" s="54">
        <v>0.75</v>
      </c>
      <c r="L15" s="54">
        <v>0.75</v>
      </c>
      <c r="M15" s="54">
        <v>-0.25</v>
      </c>
      <c r="N15" s="76">
        <v>21</v>
      </c>
      <c r="O15" s="80">
        <v>38</v>
      </c>
      <c r="P15" s="89">
        <v>11.5</v>
      </c>
      <c r="Q15" s="55" t="s">
        <v>10</v>
      </c>
    </row>
    <row r="16" spans="1:17" x14ac:dyDescent="0.3">
      <c r="A16" s="61" t="s">
        <v>16</v>
      </c>
      <c r="B16" s="62">
        <v>3</v>
      </c>
      <c r="C16" s="62" t="s">
        <v>21</v>
      </c>
      <c r="D16" s="62">
        <v>26</v>
      </c>
      <c r="E16" s="62">
        <v>2</v>
      </c>
      <c r="F16" s="62">
        <v>2.5</v>
      </c>
      <c r="G16" s="62">
        <v>0</v>
      </c>
      <c r="H16" s="62">
        <v>0</v>
      </c>
      <c r="I16" s="62">
        <v>6</v>
      </c>
      <c r="J16" s="62">
        <v>0</v>
      </c>
      <c r="K16" s="62">
        <v>1</v>
      </c>
      <c r="L16" s="62">
        <v>1</v>
      </c>
      <c r="M16" s="62">
        <v>2</v>
      </c>
      <c r="N16" s="77">
        <v>52</v>
      </c>
      <c r="O16" s="81">
        <v>38</v>
      </c>
      <c r="P16" s="90">
        <v>42.5</v>
      </c>
      <c r="Q16" s="62" t="s">
        <v>49</v>
      </c>
    </row>
    <row r="17" spans="1:17" x14ac:dyDescent="0.3">
      <c r="A17" s="63" t="s">
        <v>16</v>
      </c>
      <c r="B17" s="64">
        <v>3</v>
      </c>
      <c r="C17" s="64" t="s">
        <v>29</v>
      </c>
      <c r="D17" s="64">
        <v>23.5</v>
      </c>
      <c r="E17" s="64">
        <v>4</v>
      </c>
      <c r="F17" s="64">
        <v>4</v>
      </c>
      <c r="G17" s="64">
        <v>1.5</v>
      </c>
      <c r="H17" s="64">
        <v>2</v>
      </c>
      <c r="I17" s="64">
        <v>2.25</v>
      </c>
      <c r="J17" s="64">
        <v>0</v>
      </c>
      <c r="K17" s="64">
        <v>1</v>
      </c>
      <c r="L17" s="64">
        <v>0</v>
      </c>
      <c r="M17" s="64">
        <v>0</v>
      </c>
      <c r="N17" s="75">
        <v>42</v>
      </c>
      <c r="O17" s="58">
        <v>14</v>
      </c>
      <c r="P17" s="88">
        <v>38.5</v>
      </c>
      <c r="Q17" s="62" t="s">
        <v>49</v>
      </c>
    </row>
    <row r="18" spans="1:17" x14ac:dyDescent="0.3">
      <c r="A18" s="63" t="s">
        <v>16</v>
      </c>
      <c r="B18" s="62">
        <v>3</v>
      </c>
      <c r="C18" s="64" t="s">
        <v>22</v>
      </c>
      <c r="D18" s="64">
        <v>20</v>
      </c>
      <c r="E18" s="64">
        <v>1.25</v>
      </c>
      <c r="F18" s="64">
        <v>1</v>
      </c>
      <c r="G18" s="64">
        <v>0</v>
      </c>
      <c r="H18" s="64">
        <v>1</v>
      </c>
      <c r="I18" s="64">
        <v>2</v>
      </c>
      <c r="J18" s="64">
        <v>0</v>
      </c>
      <c r="K18" s="64">
        <v>1</v>
      </c>
      <c r="L18" s="64">
        <v>1</v>
      </c>
      <c r="M18" s="64">
        <v>1.25</v>
      </c>
      <c r="N18" s="75">
        <v>46</v>
      </c>
      <c r="O18" s="58">
        <v>46</v>
      </c>
      <c r="P18" s="88">
        <v>34.5</v>
      </c>
      <c r="Q18" s="62" t="s">
        <v>49</v>
      </c>
    </row>
    <row r="19" spans="1:17" x14ac:dyDescent="0.3">
      <c r="A19" s="63" t="s">
        <v>16</v>
      </c>
      <c r="B19" s="64">
        <v>3</v>
      </c>
      <c r="C19" s="64" t="s">
        <v>23</v>
      </c>
      <c r="D19" s="64">
        <v>17</v>
      </c>
      <c r="E19" s="64">
        <v>2</v>
      </c>
      <c r="F19" s="64">
        <v>2</v>
      </c>
      <c r="G19" s="64">
        <v>2</v>
      </c>
      <c r="H19" s="64">
        <v>2.5</v>
      </c>
      <c r="I19" s="64">
        <v>2.75</v>
      </c>
      <c r="J19" s="64">
        <v>0</v>
      </c>
      <c r="K19" s="64">
        <v>1</v>
      </c>
      <c r="L19" s="64">
        <v>1</v>
      </c>
      <c r="M19" s="64">
        <v>1.5</v>
      </c>
      <c r="N19" s="75">
        <v>40</v>
      </c>
      <c r="O19" s="58">
        <v>33</v>
      </c>
      <c r="P19" s="88">
        <v>31.75</v>
      </c>
      <c r="Q19" s="62" t="s">
        <v>49</v>
      </c>
    </row>
    <row r="20" spans="1:17" x14ac:dyDescent="0.3">
      <c r="A20" s="63" t="s">
        <v>16</v>
      </c>
      <c r="B20" s="62">
        <v>3</v>
      </c>
      <c r="C20" s="64" t="s">
        <v>28</v>
      </c>
      <c r="D20" s="64">
        <v>10.25</v>
      </c>
      <c r="E20" s="64">
        <v>3</v>
      </c>
      <c r="F20" s="64">
        <v>2</v>
      </c>
      <c r="G20" s="64">
        <v>2</v>
      </c>
      <c r="H20" s="64">
        <v>0</v>
      </c>
      <c r="I20" s="64">
        <v>0.75</v>
      </c>
      <c r="J20" s="64">
        <v>0</v>
      </c>
      <c r="K20" s="64">
        <v>1</v>
      </c>
      <c r="L20" s="64">
        <v>1</v>
      </c>
      <c r="M20" s="64">
        <v>1.25</v>
      </c>
      <c r="N20" s="75">
        <v>27</v>
      </c>
      <c r="O20" s="58">
        <v>23</v>
      </c>
      <c r="P20" s="88">
        <v>21.25</v>
      </c>
      <c r="Q20" s="64" t="s">
        <v>49</v>
      </c>
    </row>
    <row r="21" spans="1:17" x14ac:dyDescent="0.3">
      <c r="A21" s="63" t="s">
        <v>16</v>
      </c>
      <c r="B21" s="64">
        <v>3</v>
      </c>
      <c r="C21" s="64" t="s">
        <v>27</v>
      </c>
      <c r="D21" s="64">
        <v>14.25</v>
      </c>
      <c r="E21" s="64">
        <v>2</v>
      </c>
      <c r="F21" s="64">
        <v>1</v>
      </c>
      <c r="G21" s="64">
        <v>0.75</v>
      </c>
      <c r="H21" s="64">
        <v>0</v>
      </c>
      <c r="I21" s="64">
        <v>2.75</v>
      </c>
      <c r="J21" s="64">
        <v>0</v>
      </c>
      <c r="K21" s="64">
        <v>0</v>
      </c>
      <c r="L21" s="64">
        <v>0</v>
      </c>
      <c r="M21" s="64">
        <v>0.25</v>
      </c>
      <c r="N21" s="75">
        <v>33</v>
      </c>
      <c r="O21" s="58">
        <v>48</v>
      </c>
      <c r="P21" s="88">
        <v>21</v>
      </c>
      <c r="Q21" s="64" t="s">
        <v>49</v>
      </c>
    </row>
    <row r="22" spans="1:17" x14ac:dyDescent="0.3">
      <c r="A22" s="63" t="s">
        <v>16</v>
      </c>
      <c r="B22" s="62">
        <v>3</v>
      </c>
      <c r="C22" s="64" t="s">
        <v>24</v>
      </c>
      <c r="D22" s="64">
        <v>14.25</v>
      </c>
      <c r="E22" s="64">
        <v>2</v>
      </c>
      <c r="F22" s="64">
        <v>2</v>
      </c>
      <c r="G22" s="64">
        <v>0</v>
      </c>
      <c r="H22" s="64">
        <v>0</v>
      </c>
      <c r="I22" s="64">
        <v>0.25</v>
      </c>
      <c r="J22" s="64">
        <v>0</v>
      </c>
      <c r="K22" s="64">
        <v>1</v>
      </c>
      <c r="L22" s="64">
        <v>0.25</v>
      </c>
      <c r="M22" s="64">
        <v>0</v>
      </c>
      <c r="N22" s="75">
        <v>28</v>
      </c>
      <c r="O22" s="58">
        <v>33</v>
      </c>
      <c r="P22" s="88">
        <v>19.25</v>
      </c>
      <c r="Q22" s="64" t="s">
        <v>49</v>
      </c>
    </row>
    <row r="23" spans="1:17" ht="15" thickBot="1" x14ac:dyDescent="0.35">
      <c r="A23" s="65" t="s">
        <v>16</v>
      </c>
      <c r="B23" s="64">
        <v>3</v>
      </c>
      <c r="C23" s="64" t="s">
        <v>25</v>
      </c>
      <c r="D23" s="64">
        <v>7.5</v>
      </c>
      <c r="E23" s="64">
        <v>2</v>
      </c>
      <c r="F23" s="64">
        <v>2</v>
      </c>
      <c r="G23" s="64">
        <v>0</v>
      </c>
      <c r="H23" s="64">
        <v>0</v>
      </c>
      <c r="I23" s="64">
        <v>4</v>
      </c>
      <c r="J23" s="64">
        <v>0</v>
      </c>
      <c r="K23" s="64">
        <v>-0.5</v>
      </c>
      <c r="L23" s="64">
        <v>0</v>
      </c>
      <c r="M23" s="64">
        <v>0</v>
      </c>
      <c r="N23" s="75">
        <v>22</v>
      </c>
      <c r="O23" s="58">
        <v>28</v>
      </c>
      <c r="P23" s="88">
        <v>15</v>
      </c>
      <c r="Q23" s="64" t="s">
        <v>49</v>
      </c>
    </row>
    <row r="24" spans="1:17" ht="15" thickBot="1" x14ac:dyDescent="0.35">
      <c r="A24" s="65" t="s">
        <v>16</v>
      </c>
      <c r="B24" s="64">
        <v>3</v>
      </c>
      <c r="C24" s="64" t="s">
        <v>26</v>
      </c>
      <c r="D24" s="64">
        <v>6.25</v>
      </c>
      <c r="E24" s="64">
        <v>2</v>
      </c>
      <c r="F24" s="64">
        <v>1.25</v>
      </c>
      <c r="G24" s="64">
        <v>0</v>
      </c>
      <c r="H24" s="64">
        <v>0</v>
      </c>
      <c r="I24" s="64">
        <v>5.25</v>
      </c>
      <c r="J24" s="64">
        <v>0</v>
      </c>
      <c r="K24" s="64">
        <v>1</v>
      </c>
      <c r="L24" s="64">
        <v>0</v>
      </c>
      <c r="M24" s="64">
        <v>0</v>
      </c>
      <c r="N24" s="75">
        <v>24</v>
      </c>
      <c r="O24" s="58">
        <v>31</v>
      </c>
      <c r="P24" s="88">
        <v>16.25</v>
      </c>
      <c r="Q24" s="64" t="s">
        <v>49</v>
      </c>
    </row>
    <row r="25" spans="1:17" x14ac:dyDescent="0.3">
      <c r="A25" s="91" t="s">
        <v>16</v>
      </c>
      <c r="B25" s="94">
        <v>4</v>
      </c>
      <c r="C25" s="92" t="s">
        <v>21</v>
      </c>
      <c r="D25" s="94">
        <v>19</v>
      </c>
      <c r="E25" s="94">
        <v>2.75</v>
      </c>
      <c r="F25" s="94">
        <v>1.25</v>
      </c>
      <c r="G25" s="94">
        <v>0.25</v>
      </c>
      <c r="H25" s="94">
        <v>5</v>
      </c>
      <c r="I25" s="94">
        <v>7.5</v>
      </c>
      <c r="J25" s="94">
        <v>0.75</v>
      </c>
      <c r="K25" s="94">
        <v>3.25</v>
      </c>
      <c r="L25" s="94">
        <v>2.25</v>
      </c>
      <c r="M25" s="94">
        <v>2.5</v>
      </c>
      <c r="N25" s="75">
        <v>52</v>
      </c>
      <c r="O25" s="58">
        <v>36</v>
      </c>
      <c r="P25" s="88">
        <v>43</v>
      </c>
      <c r="Q25" s="94" t="s">
        <v>51</v>
      </c>
    </row>
    <row r="26" spans="1:17" x14ac:dyDescent="0.3">
      <c r="A26" s="93" t="s">
        <v>16</v>
      </c>
      <c r="B26" s="94">
        <v>4</v>
      </c>
      <c r="C26" s="94" t="s">
        <v>29</v>
      </c>
      <c r="D26" s="94">
        <v>23</v>
      </c>
      <c r="E26" s="94">
        <v>3</v>
      </c>
      <c r="F26" s="94">
        <v>1.75</v>
      </c>
      <c r="G26" s="94">
        <v>3</v>
      </c>
      <c r="H26" s="94">
        <v>4</v>
      </c>
      <c r="I26" s="94">
        <v>6.5</v>
      </c>
      <c r="J26" s="94">
        <v>1</v>
      </c>
      <c r="K26" s="94">
        <v>2.75</v>
      </c>
      <c r="L26" s="94">
        <v>1</v>
      </c>
      <c r="M26" s="94">
        <v>-0.75</v>
      </c>
      <c r="N26" s="75">
        <v>49</v>
      </c>
      <c r="O26" s="58">
        <v>15</v>
      </c>
      <c r="P26" s="88">
        <v>45.25</v>
      </c>
      <c r="Q26" s="94" t="s">
        <v>51</v>
      </c>
    </row>
    <row r="27" spans="1:17" x14ac:dyDescent="0.3">
      <c r="A27" s="93" t="s">
        <v>16</v>
      </c>
      <c r="B27" s="94">
        <v>4</v>
      </c>
      <c r="C27" s="94" t="s">
        <v>22</v>
      </c>
      <c r="D27" s="94">
        <v>21.5</v>
      </c>
      <c r="E27" s="94">
        <v>2.5</v>
      </c>
      <c r="F27" s="94">
        <v>3.75</v>
      </c>
      <c r="G27" s="94">
        <v>2.5</v>
      </c>
      <c r="H27" s="94">
        <v>1.25</v>
      </c>
      <c r="I27" s="94">
        <v>2.25</v>
      </c>
      <c r="J27" s="94">
        <v>1.5</v>
      </c>
      <c r="K27" s="94">
        <v>2.5</v>
      </c>
      <c r="L27" s="94">
        <v>2.25</v>
      </c>
      <c r="M27" s="94">
        <v>1.25</v>
      </c>
      <c r="N27" s="75">
        <v>50</v>
      </c>
      <c r="O27" s="58">
        <v>35</v>
      </c>
      <c r="P27" s="88">
        <v>41.25</v>
      </c>
      <c r="Q27" s="94" t="s">
        <v>51</v>
      </c>
    </row>
    <row r="28" spans="1:17" x14ac:dyDescent="0.3">
      <c r="A28" s="93" t="s">
        <v>16</v>
      </c>
      <c r="B28" s="94">
        <v>4</v>
      </c>
      <c r="C28" s="94" t="s">
        <v>23</v>
      </c>
      <c r="D28" s="94">
        <v>21</v>
      </c>
      <c r="E28" s="94">
        <v>1.25</v>
      </c>
      <c r="F28" s="94">
        <v>2.75</v>
      </c>
      <c r="G28" s="94">
        <v>-0.25</v>
      </c>
      <c r="H28" s="94">
        <v>0.75</v>
      </c>
      <c r="I28" s="94">
        <v>2.5</v>
      </c>
      <c r="J28" s="94">
        <v>-0.25</v>
      </c>
      <c r="K28" s="94">
        <v>0</v>
      </c>
      <c r="L28" s="94">
        <v>1.5</v>
      </c>
      <c r="M28" s="94">
        <v>1.25</v>
      </c>
      <c r="N28" s="75">
        <v>37</v>
      </c>
      <c r="O28" s="58">
        <v>26</v>
      </c>
      <c r="P28" s="88">
        <v>30.5</v>
      </c>
      <c r="Q28" s="94" t="s">
        <v>51</v>
      </c>
    </row>
    <row r="29" spans="1:17" x14ac:dyDescent="0.3">
      <c r="A29" s="93" t="s">
        <v>16</v>
      </c>
      <c r="B29" s="94">
        <v>4</v>
      </c>
      <c r="C29" s="94" t="s">
        <v>28</v>
      </c>
      <c r="D29" s="94">
        <v>5.5</v>
      </c>
      <c r="E29" s="94">
        <v>1.5</v>
      </c>
      <c r="F29" s="94">
        <v>1.25</v>
      </c>
      <c r="G29" s="94">
        <v>1</v>
      </c>
      <c r="H29" s="94">
        <v>0</v>
      </c>
      <c r="I29" s="94">
        <v>0</v>
      </c>
      <c r="J29" s="94">
        <v>-0.5</v>
      </c>
      <c r="K29" s="94">
        <v>1.25</v>
      </c>
      <c r="L29" s="94">
        <v>1.25</v>
      </c>
      <c r="M29" s="94">
        <v>0.25</v>
      </c>
      <c r="N29" s="75">
        <v>20</v>
      </c>
      <c r="O29" s="58">
        <v>34</v>
      </c>
      <c r="P29" s="88">
        <v>11.5</v>
      </c>
      <c r="Q29" s="94" t="s">
        <v>51</v>
      </c>
    </row>
    <row r="30" spans="1:17" x14ac:dyDescent="0.3">
      <c r="A30" s="93" t="s">
        <v>16</v>
      </c>
      <c r="B30" s="94">
        <v>4</v>
      </c>
      <c r="C30" s="94" t="s">
        <v>27</v>
      </c>
      <c r="D30" s="94">
        <v>8</v>
      </c>
      <c r="E30" s="94">
        <v>0.25</v>
      </c>
      <c r="F30" s="94">
        <v>0.75</v>
      </c>
      <c r="G30" s="94">
        <v>-0.25</v>
      </c>
      <c r="H30" s="94">
        <v>1.25</v>
      </c>
      <c r="I30" s="94">
        <v>2</v>
      </c>
      <c r="J30" s="94">
        <v>1.5</v>
      </c>
      <c r="K30" s="94">
        <v>2.25</v>
      </c>
      <c r="L30" s="94">
        <v>1.75</v>
      </c>
      <c r="M30" s="94">
        <v>-0.75</v>
      </c>
      <c r="N30" s="75">
        <v>29</v>
      </c>
      <c r="O30" s="58">
        <v>49</v>
      </c>
      <c r="P30" s="88">
        <v>16.75</v>
      </c>
      <c r="Q30" s="94" t="s">
        <v>51</v>
      </c>
    </row>
    <row r="31" spans="1:17" x14ac:dyDescent="0.3">
      <c r="A31" s="93" t="s">
        <v>16</v>
      </c>
      <c r="B31" s="94">
        <v>4</v>
      </c>
      <c r="C31" s="94" t="s">
        <v>24</v>
      </c>
      <c r="D31" s="94">
        <v>11.25</v>
      </c>
      <c r="E31" s="94">
        <v>1.5</v>
      </c>
      <c r="F31" s="94">
        <v>1</v>
      </c>
      <c r="G31" s="94">
        <v>0</v>
      </c>
      <c r="H31" s="94">
        <v>0</v>
      </c>
      <c r="I31" s="94">
        <v>0.25</v>
      </c>
      <c r="J31" s="94">
        <v>0</v>
      </c>
      <c r="K31" s="94">
        <v>2.25</v>
      </c>
      <c r="L31" s="94">
        <v>1.5</v>
      </c>
      <c r="M31" s="94">
        <v>0.25</v>
      </c>
      <c r="N31" s="75">
        <v>24</v>
      </c>
      <c r="O31" s="58">
        <v>24</v>
      </c>
      <c r="P31" s="88">
        <v>18</v>
      </c>
      <c r="Q31" s="94" t="s">
        <v>51</v>
      </c>
    </row>
    <row r="32" spans="1:17" ht="15" thickBot="1" x14ac:dyDescent="0.35">
      <c r="A32" s="95" t="s">
        <v>16</v>
      </c>
      <c r="B32" s="94">
        <v>4</v>
      </c>
      <c r="C32" s="94" t="s">
        <v>25</v>
      </c>
      <c r="D32" s="94">
        <v>2.75</v>
      </c>
      <c r="E32" s="94">
        <v>2.75</v>
      </c>
      <c r="F32" s="94">
        <v>0.25</v>
      </c>
      <c r="G32" s="94">
        <v>0.75</v>
      </c>
      <c r="H32" s="94">
        <v>1.5</v>
      </c>
      <c r="I32" s="94">
        <v>8.5</v>
      </c>
      <c r="J32" s="94">
        <v>1</v>
      </c>
      <c r="K32" s="94">
        <v>2.25</v>
      </c>
      <c r="L32" s="94">
        <v>-0.25</v>
      </c>
      <c r="M32" s="94">
        <v>-0.25</v>
      </c>
      <c r="N32" s="75">
        <v>25</v>
      </c>
      <c r="O32" s="58">
        <v>23</v>
      </c>
      <c r="P32" s="88">
        <v>19.25</v>
      </c>
      <c r="Q32" s="94" t="s">
        <v>51</v>
      </c>
    </row>
    <row r="33" spans="1:17" ht="15" thickBot="1" x14ac:dyDescent="0.35">
      <c r="A33" s="95" t="s">
        <v>16</v>
      </c>
      <c r="B33" s="94">
        <v>4</v>
      </c>
      <c r="C33" s="94" t="s">
        <v>26</v>
      </c>
      <c r="D33" s="94">
        <v>7.5</v>
      </c>
      <c r="E33" s="94">
        <v>0</v>
      </c>
      <c r="F33" s="94">
        <v>1.25</v>
      </c>
      <c r="G33" s="94">
        <v>0.25</v>
      </c>
      <c r="H33" s="94">
        <v>2.75</v>
      </c>
      <c r="I33" s="94">
        <v>5</v>
      </c>
      <c r="J33" s="94">
        <v>1</v>
      </c>
      <c r="K33" s="94">
        <v>2.5</v>
      </c>
      <c r="L33" s="94">
        <v>1.5</v>
      </c>
      <c r="M33" s="94">
        <v>1</v>
      </c>
      <c r="N33" s="75">
        <v>32</v>
      </c>
      <c r="O33" s="58">
        <v>37</v>
      </c>
      <c r="P33" s="88">
        <v>22.75</v>
      </c>
      <c r="Q33" s="94" t="s">
        <v>51</v>
      </c>
    </row>
    <row r="34" spans="1:17" ht="15" thickBot="1" x14ac:dyDescent="0.35">
      <c r="A34" s="95" t="s">
        <v>16</v>
      </c>
      <c r="B34" s="94">
        <v>4</v>
      </c>
      <c r="C34" s="94" t="s">
        <v>30</v>
      </c>
      <c r="D34" s="94">
        <v>10</v>
      </c>
      <c r="E34" s="94">
        <v>-0.25</v>
      </c>
      <c r="F34" s="94">
        <v>2</v>
      </c>
      <c r="G34" s="94">
        <v>-0.25</v>
      </c>
      <c r="H34" s="94">
        <v>0.75</v>
      </c>
      <c r="I34" s="94">
        <v>-1.25</v>
      </c>
      <c r="J34" s="94">
        <v>0</v>
      </c>
      <c r="K34" s="94">
        <v>0</v>
      </c>
      <c r="L34" s="94">
        <v>1.75</v>
      </c>
      <c r="M34" s="94">
        <v>-0.25</v>
      </c>
      <c r="N34" s="75">
        <v>19</v>
      </c>
      <c r="O34" s="58">
        <v>26</v>
      </c>
      <c r="P34" s="88">
        <v>12.5</v>
      </c>
      <c r="Q34" s="94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4</vt:i4>
      </vt:variant>
      <vt:variant>
        <vt:lpstr>Grafikler</vt:lpstr>
      </vt:variant>
      <vt:variant>
        <vt:i4>1</vt:i4>
      </vt:variant>
    </vt:vector>
  </HeadingPairs>
  <TitlesOfParts>
    <vt:vector size="5" baseType="lpstr">
      <vt:lpstr>HAFTALIK SORU  </vt:lpstr>
      <vt:lpstr>TYT DENEME NET </vt:lpstr>
      <vt:lpstr>AYT DENEME NET</vt:lpstr>
      <vt:lpstr>Sayfa2</vt:lpstr>
      <vt:lpstr>Grafik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Bülent Karadeniz</dc:creator>
  <cp:lastModifiedBy>Bülent Karadeniz</cp:lastModifiedBy>
  <cp:lastPrinted>2024-09-28T08:25:21Z</cp:lastPrinted>
  <dcterms:created xsi:type="dcterms:W3CDTF">2024-09-28T08:25:20Z</dcterms:created>
  <dcterms:modified xsi:type="dcterms:W3CDTF">2025-01-06T18:29:42Z</dcterms:modified>
</cp:coreProperties>
</file>