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il-my.sharepoint.com/personal/dbulgarelli_dundee_ac_uk/Documents/B/Active_projects/BBSRC_801633/JH16_quantification/SFigure/SFigure_0922/"/>
    </mc:Choice>
  </mc:AlternateContent>
  <xr:revisionPtr revIDLastSave="38" documentId="8_{A29E4B7D-8F8C-440D-9988-42CBE74153FB}" xr6:coauthVersionLast="47" xr6:coauthVersionMax="47" xr10:uidLastSave="{90F5AA73-0408-4E7D-A3D4-B2DC2051FD83}"/>
  <bookViews>
    <workbookView xWindow="-120" yWindow="-120" windowWidth="29040" windowHeight="15840" activeTab="2" xr2:uid="{FA4E625E-2329-47C7-89CE-AF5AB82C251F}"/>
  </bookViews>
  <sheets>
    <sheet name="Fungal_quantification" sheetId="1" r:id="rId1"/>
    <sheet name="Bacterial_quantification" sheetId="2" r:id="rId2"/>
    <sheet name="Sheet1" sheetId="3" r:id="rId3"/>
  </sheets>
  <externalReferences>
    <externalReference r:id="rId4"/>
  </externalReferences>
  <definedNames>
    <definedName name="_xlnm._FilterDatabase" localSheetId="1" hidden="1">Bacterial_quantification!$D$2:$F$2</definedName>
    <definedName name="_xlnm._FilterDatabase" localSheetId="0" hidden="1">Fungal_quantification!$A$2:$G$2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3" i="1"/>
  <c r="D55" i="2"/>
  <c r="E55" i="2"/>
  <c r="D56" i="2"/>
  <c r="E56" i="2"/>
  <c r="D57" i="2"/>
  <c r="E57" i="2"/>
  <c r="D58" i="2"/>
  <c r="E58" i="2" s="1"/>
  <c r="D59" i="2"/>
  <c r="E59" i="2"/>
  <c r="D60" i="2"/>
  <c r="E60" i="2" s="1"/>
  <c r="D61" i="2"/>
  <c r="E61" i="2"/>
  <c r="D62" i="2"/>
  <c r="E62" i="2" s="1"/>
  <c r="D63" i="2"/>
  <c r="E63" i="2"/>
  <c r="D64" i="2"/>
  <c r="E64" i="2" s="1"/>
  <c r="D65" i="2"/>
  <c r="E65" i="2"/>
  <c r="D66" i="2"/>
  <c r="E66" i="2" s="1"/>
  <c r="D67" i="2"/>
  <c r="E67" i="2"/>
  <c r="D68" i="2"/>
  <c r="E68" i="2" s="1"/>
  <c r="D69" i="2"/>
  <c r="E69" i="2"/>
  <c r="D70" i="2"/>
  <c r="E70" i="2" s="1"/>
  <c r="D71" i="2"/>
  <c r="E71" i="2"/>
  <c r="D72" i="2"/>
  <c r="E72" i="2" s="1"/>
  <c r="D73" i="2"/>
  <c r="E73" i="2"/>
  <c r="D74" i="2"/>
  <c r="E74" i="2" s="1"/>
  <c r="D75" i="2"/>
  <c r="E7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3" i="2"/>
  <c r="E54" i="2"/>
  <c r="F54" i="2" s="1"/>
  <c r="D54" i="2"/>
  <c r="E53" i="2"/>
  <c r="F53" i="2" s="1"/>
  <c r="D53" i="2"/>
  <c r="E52" i="2"/>
  <c r="F52" i="2" s="1"/>
  <c r="D52" i="2"/>
  <c r="E51" i="2"/>
  <c r="F51" i="2" s="1"/>
  <c r="D51" i="2"/>
  <c r="E50" i="2"/>
  <c r="F50" i="2" s="1"/>
  <c r="D50" i="2"/>
  <c r="E49" i="2"/>
  <c r="F49" i="2" s="1"/>
  <c r="D49" i="2"/>
  <c r="E48" i="2"/>
  <c r="F48" i="2" s="1"/>
  <c r="D48" i="2"/>
  <c r="E47" i="2"/>
  <c r="F47" i="2" s="1"/>
  <c r="D47" i="2"/>
  <c r="E46" i="2"/>
  <c r="F46" i="2" s="1"/>
  <c r="D46" i="2"/>
  <c r="E45" i="2"/>
  <c r="F45" i="2" s="1"/>
  <c r="D45" i="2"/>
  <c r="E44" i="2"/>
  <c r="F44" i="2" s="1"/>
  <c r="D44" i="2"/>
  <c r="E43" i="2"/>
  <c r="F43" i="2" s="1"/>
  <c r="D43" i="2"/>
  <c r="E42" i="2"/>
  <c r="F42" i="2" s="1"/>
  <c r="D42" i="2"/>
  <c r="E41" i="2"/>
  <c r="F41" i="2" s="1"/>
  <c r="D41" i="2"/>
  <c r="E40" i="2"/>
  <c r="F40" i="2" s="1"/>
  <c r="D40" i="2"/>
  <c r="F39" i="2"/>
  <c r="E39" i="2"/>
  <c r="D39" i="2"/>
  <c r="E38" i="2"/>
  <c r="F38" i="2" s="1"/>
  <c r="D38" i="2"/>
  <c r="E37" i="2"/>
  <c r="F37" i="2" s="1"/>
  <c r="D37" i="2"/>
  <c r="E36" i="2"/>
  <c r="F36" i="2" s="1"/>
  <c r="D36" i="2"/>
  <c r="E35" i="2"/>
  <c r="F35" i="2" s="1"/>
  <c r="D35" i="2"/>
  <c r="E34" i="2"/>
  <c r="F34" i="2" s="1"/>
  <c r="D34" i="2"/>
  <c r="E33" i="2"/>
  <c r="F33" i="2" s="1"/>
  <c r="D33" i="2"/>
  <c r="E32" i="2"/>
  <c r="F32" i="2" s="1"/>
  <c r="D32" i="2"/>
  <c r="E31" i="2"/>
  <c r="F31" i="2" s="1"/>
  <c r="D31" i="2"/>
  <c r="E30" i="2"/>
  <c r="F30" i="2" s="1"/>
  <c r="D30" i="2"/>
  <c r="E29" i="2"/>
  <c r="F29" i="2" s="1"/>
  <c r="D29" i="2"/>
  <c r="E28" i="2"/>
  <c r="F28" i="2" s="1"/>
  <c r="D28" i="2"/>
  <c r="E27" i="2"/>
  <c r="F27" i="2" s="1"/>
  <c r="D27" i="2"/>
  <c r="E26" i="2"/>
  <c r="F26" i="2" s="1"/>
  <c r="D26" i="2"/>
  <c r="E25" i="2"/>
  <c r="F25" i="2" s="1"/>
  <c r="D25" i="2"/>
  <c r="E24" i="2"/>
  <c r="F24" i="2" s="1"/>
  <c r="D24" i="2"/>
  <c r="E23" i="2"/>
  <c r="F23" i="2" s="1"/>
  <c r="D23" i="2"/>
  <c r="E22" i="2"/>
  <c r="F22" i="2" s="1"/>
  <c r="D22" i="2"/>
  <c r="E21" i="2"/>
  <c r="F21" i="2" s="1"/>
  <c r="D21" i="2"/>
  <c r="E20" i="2"/>
  <c r="F20" i="2" s="1"/>
  <c r="D20" i="2"/>
  <c r="E19" i="2"/>
  <c r="F19" i="2" s="1"/>
  <c r="D19" i="2"/>
  <c r="E18" i="2"/>
  <c r="F18" i="2" s="1"/>
  <c r="D18" i="2"/>
  <c r="E17" i="2"/>
  <c r="F17" i="2" s="1"/>
  <c r="D17" i="2"/>
  <c r="E16" i="2"/>
  <c r="F16" i="2" s="1"/>
  <c r="D16" i="2"/>
  <c r="E15" i="2"/>
  <c r="F15" i="2" s="1"/>
  <c r="D15" i="2"/>
  <c r="E14" i="2"/>
  <c r="F14" i="2" s="1"/>
  <c r="D14" i="2"/>
  <c r="E13" i="2"/>
  <c r="F13" i="2" s="1"/>
  <c r="D13" i="2"/>
  <c r="E12" i="2"/>
  <c r="F12" i="2" s="1"/>
  <c r="D12" i="2"/>
  <c r="E11" i="2"/>
  <c r="F11" i="2" s="1"/>
  <c r="D11" i="2"/>
  <c r="E10" i="2"/>
  <c r="F10" i="2" s="1"/>
  <c r="D10" i="2"/>
  <c r="E9" i="2"/>
  <c r="F9" i="2" s="1"/>
  <c r="D9" i="2"/>
  <c r="E8" i="2"/>
  <c r="F8" i="2" s="1"/>
  <c r="D8" i="2"/>
  <c r="E7" i="2"/>
  <c r="F7" i="2" s="1"/>
  <c r="D7" i="2"/>
  <c r="E6" i="2"/>
  <c r="F6" i="2" s="1"/>
  <c r="D6" i="2"/>
  <c r="E5" i="2"/>
  <c r="F5" i="2" s="1"/>
  <c r="D5" i="2"/>
  <c r="E4" i="2"/>
  <c r="F4" i="2" s="1"/>
  <c r="D4" i="2"/>
  <c r="E3" i="2"/>
  <c r="F3" i="2" s="1"/>
  <c r="D3" i="2"/>
  <c r="D75" i="1" l="1"/>
  <c r="D74" i="1"/>
  <c r="D73" i="1"/>
  <c r="E72" i="1"/>
  <c r="F72" i="1" s="1"/>
  <c r="G72" i="1" s="1"/>
  <c r="D72" i="1"/>
  <c r="E71" i="1"/>
  <c r="F71" i="1" s="1"/>
  <c r="G71" i="1" s="1"/>
  <c r="D71" i="1"/>
  <c r="E70" i="1"/>
  <c r="F70" i="1" s="1"/>
  <c r="G70" i="1" s="1"/>
  <c r="D70" i="1"/>
  <c r="E69" i="1"/>
  <c r="F69" i="1" s="1"/>
  <c r="G69" i="1" s="1"/>
  <c r="D69" i="1"/>
  <c r="E68" i="1"/>
  <c r="F68" i="1" s="1"/>
  <c r="G68" i="1" s="1"/>
  <c r="D68" i="1"/>
  <c r="E67" i="1"/>
  <c r="F67" i="1" s="1"/>
  <c r="G67" i="1" s="1"/>
  <c r="D67" i="1"/>
  <c r="E66" i="1"/>
  <c r="F66" i="1" s="1"/>
  <c r="G66" i="1" s="1"/>
  <c r="D66" i="1"/>
  <c r="E65" i="1"/>
  <c r="F65" i="1" s="1"/>
  <c r="G65" i="1" s="1"/>
  <c r="D65" i="1"/>
  <c r="E64" i="1"/>
  <c r="F64" i="1" s="1"/>
  <c r="G64" i="1" s="1"/>
  <c r="D64" i="1"/>
  <c r="E63" i="1"/>
  <c r="F63" i="1" s="1"/>
  <c r="G63" i="1" s="1"/>
  <c r="D63" i="1"/>
  <c r="E62" i="1"/>
  <c r="F62" i="1" s="1"/>
  <c r="G62" i="1" s="1"/>
  <c r="D62" i="1"/>
  <c r="E61" i="1"/>
  <c r="F61" i="1" s="1"/>
  <c r="G61" i="1" s="1"/>
  <c r="D61" i="1"/>
  <c r="E60" i="1"/>
  <c r="F60" i="1" s="1"/>
  <c r="G60" i="1" s="1"/>
  <c r="D60" i="1"/>
  <c r="E59" i="1"/>
  <c r="F59" i="1" s="1"/>
  <c r="G59" i="1" s="1"/>
  <c r="D59" i="1"/>
  <c r="E58" i="1"/>
  <c r="F58" i="1" s="1"/>
  <c r="G58" i="1" s="1"/>
  <c r="D58" i="1"/>
  <c r="E57" i="1"/>
  <c r="F57" i="1" s="1"/>
  <c r="G57" i="1" s="1"/>
  <c r="D57" i="1"/>
  <c r="E56" i="1"/>
  <c r="F56" i="1" s="1"/>
  <c r="G56" i="1" s="1"/>
  <c r="D56" i="1"/>
  <c r="E55" i="1"/>
  <c r="F55" i="1" s="1"/>
  <c r="G55" i="1" s="1"/>
  <c r="D55" i="1"/>
  <c r="E54" i="1"/>
  <c r="F54" i="1" s="1"/>
  <c r="G54" i="1" s="1"/>
  <c r="D54" i="1"/>
  <c r="E53" i="1"/>
  <c r="F53" i="1" s="1"/>
  <c r="G53" i="1" s="1"/>
  <c r="D53" i="1"/>
  <c r="E52" i="1"/>
  <c r="F52" i="1" s="1"/>
  <c r="G52" i="1" s="1"/>
  <c r="D52" i="1"/>
  <c r="E51" i="1"/>
  <c r="F51" i="1" s="1"/>
  <c r="G51" i="1" s="1"/>
  <c r="D51" i="1"/>
  <c r="E50" i="1"/>
  <c r="F50" i="1" s="1"/>
  <c r="G50" i="1" s="1"/>
  <c r="D50" i="1"/>
  <c r="E49" i="1"/>
  <c r="F49" i="1" s="1"/>
  <c r="G49" i="1" s="1"/>
  <c r="D49" i="1"/>
  <c r="E48" i="1"/>
  <c r="F48" i="1" s="1"/>
  <c r="G48" i="1" s="1"/>
  <c r="D48" i="1"/>
  <c r="E47" i="1"/>
  <c r="F47" i="1" s="1"/>
  <c r="G47" i="1" s="1"/>
  <c r="D47" i="1"/>
  <c r="E46" i="1"/>
  <c r="F46" i="1" s="1"/>
  <c r="G46" i="1" s="1"/>
  <c r="D46" i="1"/>
  <c r="E45" i="1"/>
  <c r="F45" i="1" s="1"/>
  <c r="G45" i="1" s="1"/>
  <c r="D45" i="1"/>
  <c r="E44" i="1"/>
  <c r="F44" i="1" s="1"/>
  <c r="G44" i="1" s="1"/>
  <c r="D44" i="1"/>
  <c r="E43" i="1"/>
  <c r="F43" i="1" s="1"/>
  <c r="G43" i="1" s="1"/>
  <c r="D43" i="1"/>
  <c r="E42" i="1"/>
  <c r="F42" i="1" s="1"/>
  <c r="G42" i="1" s="1"/>
  <c r="D42" i="1"/>
  <c r="E41" i="1"/>
  <c r="F41" i="1" s="1"/>
  <c r="G41" i="1" s="1"/>
  <c r="D41" i="1"/>
  <c r="E40" i="1"/>
  <c r="F40" i="1" s="1"/>
  <c r="G40" i="1" s="1"/>
  <c r="D40" i="1"/>
  <c r="E39" i="1"/>
  <c r="F39" i="1" s="1"/>
  <c r="G39" i="1" s="1"/>
  <c r="D39" i="1"/>
  <c r="E38" i="1"/>
  <c r="F38" i="1" s="1"/>
  <c r="G38" i="1" s="1"/>
  <c r="D38" i="1"/>
  <c r="E37" i="1"/>
  <c r="F37" i="1" s="1"/>
  <c r="G37" i="1" s="1"/>
  <c r="D37" i="1"/>
  <c r="Y36" i="1"/>
  <c r="E36" i="1"/>
  <c r="F36" i="1" s="1"/>
  <c r="G36" i="1" s="1"/>
  <c r="D36" i="1"/>
  <c r="F35" i="1"/>
  <c r="G35" i="1" s="1"/>
  <c r="E35" i="1"/>
  <c r="D35" i="1"/>
  <c r="E34" i="1"/>
  <c r="F34" i="1" s="1"/>
  <c r="G34" i="1" s="1"/>
  <c r="D34" i="1"/>
  <c r="E33" i="1"/>
  <c r="F33" i="1" s="1"/>
  <c r="G33" i="1" s="1"/>
  <c r="D33" i="1"/>
  <c r="E32" i="1"/>
  <c r="F32" i="1" s="1"/>
  <c r="G32" i="1" s="1"/>
  <c r="D32" i="1"/>
  <c r="F31" i="1"/>
  <c r="G31" i="1" s="1"/>
  <c r="E31" i="1"/>
  <c r="D31" i="1"/>
  <c r="E30" i="1"/>
  <c r="F30" i="1" s="1"/>
  <c r="G30" i="1" s="1"/>
  <c r="D30" i="1"/>
  <c r="E29" i="1"/>
  <c r="F29" i="1" s="1"/>
  <c r="G29" i="1" s="1"/>
  <c r="D29" i="1"/>
  <c r="E28" i="1"/>
  <c r="F28" i="1" s="1"/>
  <c r="G28" i="1" s="1"/>
  <c r="D28" i="1"/>
  <c r="F27" i="1"/>
  <c r="G27" i="1" s="1"/>
  <c r="E27" i="1"/>
  <c r="D27" i="1"/>
  <c r="E26" i="1"/>
  <c r="F26" i="1" s="1"/>
  <c r="G26" i="1" s="1"/>
  <c r="D26" i="1"/>
  <c r="E25" i="1"/>
  <c r="F25" i="1" s="1"/>
  <c r="G25" i="1" s="1"/>
  <c r="D25" i="1"/>
  <c r="E24" i="1"/>
  <c r="F24" i="1" s="1"/>
  <c r="G24" i="1" s="1"/>
  <c r="D24" i="1"/>
  <c r="F23" i="1"/>
  <c r="G23" i="1" s="1"/>
  <c r="E23" i="1"/>
  <c r="D23" i="1"/>
  <c r="E22" i="1"/>
  <c r="F22" i="1" s="1"/>
  <c r="G22" i="1" s="1"/>
  <c r="D22" i="1"/>
  <c r="E21" i="1"/>
  <c r="F21" i="1" s="1"/>
  <c r="G21" i="1" s="1"/>
  <c r="D21" i="1"/>
  <c r="E20" i="1"/>
  <c r="F20" i="1" s="1"/>
  <c r="G20" i="1" s="1"/>
  <c r="D20" i="1"/>
  <c r="F19" i="1"/>
  <c r="G19" i="1" s="1"/>
  <c r="E19" i="1"/>
  <c r="D19" i="1"/>
  <c r="E18" i="1"/>
  <c r="F18" i="1" s="1"/>
  <c r="G18" i="1" s="1"/>
  <c r="D18" i="1"/>
  <c r="E17" i="1"/>
  <c r="F17" i="1" s="1"/>
  <c r="G17" i="1" s="1"/>
  <c r="D17" i="1"/>
  <c r="E16" i="1"/>
  <c r="F16" i="1" s="1"/>
  <c r="G16" i="1" s="1"/>
  <c r="D16" i="1"/>
  <c r="F15" i="1"/>
  <c r="G15" i="1" s="1"/>
  <c r="E15" i="1"/>
  <c r="D15" i="1"/>
  <c r="E14" i="1"/>
  <c r="F14" i="1" s="1"/>
  <c r="G14" i="1" s="1"/>
  <c r="D14" i="1"/>
  <c r="E13" i="1"/>
  <c r="F13" i="1" s="1"/>
  <c r="G13" i="1" s="1"/>
  <c r="D13" i="1"/>
  <c r="E12" i="1"/>
  <c r="F12" i="1" s="1"/>
  <c r="G12" i="1" s="1"/>
  <c r="D12" i="1"/>
  <c r="F11" i="1"/>
  <c r="G11" i="1" s="1"/>
  <c r="E11" i="1"/>
  <c r="D11" i="1"/>
  <c r="E10" i="1"/>
  <c r="F10" i="1" s="1"/>
  <c r="G10" i="1" s="1"/>
  <c r="D10" i="1"/>
  <c r="E9" i="1"/>
  <c r="F9" i="1" s="1"/>
  <c r="G9" i="1" s="1"/>
  <c r="D9" i="1"/>
  <c r="E8" i="1"/>
  <c r="F8" i="1" s="1"/>
  <c r="G8" i="1" s="1"/>
  <c r="D8" i="1"/>
  <c r="F7" i="1"/>
  <c r="G7" i="1" s="1"/>
  <c r="E7" i="1"/>
  <c r="D7" i="1"/>
  <c r="E6" i="1"/>
  <c r="F6" i="1" s="1"/>
  <c r="G6" i="1" s="1"/>
  <c r="D6" i="1"/>
  <c r="E5" i="1"/>
  <c r="F5" i="1" s="1"/>
  <c r="G5" i="1" s="1"/>
  <c r="D5" i="1"/>
  <c r="E4" i="1"/>
  <c r="F4" i="1" s="1"/>
  <c r="G4" i="1" s="1"/>
  <c r="D4" i="1"/>
  <c r="F3" i="1"/>
  <c r="G3" i="1" s="1"/>
  <c r="E3" i="1"/>
  <c r="D3" i="1"/>
</calcChain>
</file>

<file path=xl/sharedStrings.xml><?xml version="1.0" encoding="utf-8"?>
<sst xmlns="http://schemas.openxmlformats.org/spreadsheetml/2006/main" count="432" uniqueCount="129">
  <si>
    <t>Fungal</t>
  </si>
  <si>
    <t>Well</t>
  </si>
  <si>
    <t>Sample</t>
  </si>
  <si>
    <t>CT</t>
  </si>
  <si>
    <t xml:space="preserve">Concentration </t>
  </si>
  <si>
    <t>Concentration (ng)</t>
  </si>
  <si>
    <t>Concentration (fg)</t>
  </si>
  <si>
    <t>ITS copy numbers</t>
  </si>
  <si>
    <t>y = -3.9046x + 35.17</t>
  </si>
  <si>
    <t>H9</t>
  </si>
  <si>
    <t>Auto_B1K</t>
  </si>
  <si>
    <t>E3</t>
  </si>
  <si>
    <t>Auto_Morex</t>
  </si>
  <si>
    <t>fg</t>
  </si>
  <si>
    <t>ng</t>
  </si>
  <si>
    <t>St 1</t>
  </si>
  <si>
    <t>G10</t>
  </si>
  <si>
    <t>Rhizo_Morex</t>
  </si>
  <si>
    <t>St 7</t>
  </si>
  <si>
    <t>F8</t>
  </si>
  <si>
    <t>Rhizo_B1K</t>
  </si>
  <si>
    <t>St 6</t>
  </si>
  <si>
    <t>St 2</t>
  </si>
  <si>
    <t>F6</t>
  </si>
  <si>
    <t>St 5</t>
  </si>
  <si>
    <t>G9</t>
  </si>
  <si>
    <t>St 4</t>
  </si>
  <si>
    <t>St 3</t>
  </si>
  <si>
    <t>D9</t>
  </si>
  <si>
    <t>A10</t>
  </si>
  <si>
    <t>G11</t>
  </si>
  <si>
    <t>G6</t>
  </si>
  <si>
    <t>A9</t>
  </si>
  <si>
    <t>G4</t>
  </si>
  <si>
    <t>F7</t>
  </si>
  <si>
    <t>A7</t>
  </si>
  <si>
    <t>F11</t>
  </si>
  <si>
    <t>E11</t>
  </si>
  <si>
    <t>H5</t>
  </si>
  <si>
    <t>E9</t>
  </si>
  <si>
    <t>B3</t>
  </si>
  <si>
    <t>F4</t>
  </si>
  <si>
    <t>E4</t>
  </si>
  <si>
    <t>H8</t>
  </si>
  <si>
    <t>D11</t>
  </si>
  <si>
    <t>Bulk_B1K</t>
  </si>
  <si>
    <t>B7</t>
  </si>
  <si>
    <t>E6</t>
  </si>
  <si>
    <t>The standards included in the Femto Bacterial DNA Quantification kit are serial dilutions of E. coli genomic DNA. Each E. coli genome has about 7 copies of 16S rRNA gene. One can back calculate from the amount of genomic DNA to determine genomic copies, and then multiply by a factor of 7 to determine total copies of the 16S rRNA gene.</t>
  </si>
  <si>
    <t>B4</t>
  </si>
  <si>
    <t>B5</t>
  </si>
  <si>
    <r>
      <t xml:space="preserve">Genome copy # = DNA (g) / (g_to_bp const. x genome size) </t>
    </r>
    <r>
      <rPr>
        <sz val="10"/>
        <color indexed="10"/>
        <rFont val="Arial"/>
        <family val="2"/>
      </rPr>
      <t>With DNA (g) = 20 ng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indexed="62"/>
        <rFont val="Arial"/>
        <family val="2"/>
      </rPr>
      <t>g to bp const = 1.096 x 10^-21 g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indexed="57"/>
        <rFont val="Arial"/>
        <family val="2"/>
      </rPr>
      <t>genome size = 4.6 x 10^6 bp</t>
    </r>
    <r>
      <rPr>
        <sz val="11"/>
        <color theme="1"/>
        <rFont val="Calibri"/>
        <family val="2"/>
        <scheme val="minor"/>
      </rPr>
      <t xml:space="preserve"> 20 x 10^-9 g / (1.096 x 10^-21 g/bp x 4.6 x 10^6 bp) = 4.0 x 10^6 copies</t>
    </r>
  </si>
  <si>
    <t>28*10^6</t>
  </si>
  <si>
    <t>B11</t>
  </si>
  <si>
    <t>C3</t>
  </si>
  <si>
    <t>https://www.zymoresearch.com/collections/femto-dna-quantification-kits/products/femto-fungal-dna-quantification-kit</t>
  </si>
  <si>
    <t>copies</t>
  </si>
  <si>
    <t>D7</t>
  </si>
  <si>
    <t>G5</t>
  </si>
  <si>
    <t>A3</t>
  </si>
  <si>
    <t>C9</t>
  </si>
  <si>
    <t>A4</t>
  </si>
  <si>
    <r>
      <t xml:space="preserve">ITS copy#=20ng* 1.079 x 10^-12 genome size#=12.1*10^6 </t>
    </r>
    <r>
      <rPr>
        <sz val="10"/>
        <color indexed="10"/>
        <rFont val="Arial"/>
        <family val="2"/>
      </rPr>
      <t xml:space="preserve"> 20 ng / ( 1.079 x 10^-12 ng/bp x 12.1 x 10^6 bp) = 1531874 copies</t>
    </r>
    <r>
      <rPr>
        <sz val="10"/>
        <rFont val="Arial"/>
        <family val="2"/>
      </rPr>
      <t xml:space="preserve"> in 20 ng</t>
    </r>
  </si>
  <si>
    <t>D10</t>
  </si>
  <si>
    <t>D3</t>
  </si>
  <si>
    <t>D8</t>
  </si>
  <si>
    <t>G7</t>
  </si>
  <si>
    <t>C4</t>
  </si>
  <si>
    <t>Bulk_Morex</t>
  </si>
  <si>
    <t>C7</t>
  </si>
  <si>
    <t>G8</t>
  </si>
  <si>
    <t>B6</t>
  </si>
  <si>
    <t>E10</t>
  </si>
  <si>
    <t>G3</t>
  </si>
  <si>
    <t>A6</t>
  </si>
  <si>
    <t>B9</t>
  </si>
  <si>
    <t>A8</t>
  </si>
  <si>
    <t>H6</t>
  </si>
  <si>
    <t>C6</t>
  </si>
  <si>
    <t>D5</t>
  </si>
  <si>
    <t>A5</t>
  </si>
  <si>
    <t>B10</t>
  </si>
  <si>
    <t>H3</t>
  </si>
  <si>
    <t>F10</t>
  </si>
  <si>
    <t>C5</t>
  </si>
  <si>
    <t>E5</t>
  </si>
  <si>
    <t>B8</t>
  </si>
  <si>
    <t>H7</t>
  </si>
  <si>
    <t>D4</t>
  </si>
  <si>
    <t>D6</t>
  </si>
  <si>
    <t>H10</t>
  </si>
  <si>
    <t>E7</t>
  </si>
  <si>
    <t>F9</t>
  </si>
  <si>
    <t>E8</t>
  </si>
  <si>
    <t>C10</t>
  </si>
  <si>
    <t>H4</t>
  </si>
  <si>
    <t>C11</t>
  </si>
  <si>
    <t>F5</t>
  </si>
  <si>
    <t>F3</t>
  </si>
  <si>
    <t>A11</t>
  </si>
  <si>
    <t>H2</t>
  </si>
  <si>
    <t>NTC</t>
  </si>
  <si>
    <t>C8</t>
  </si>
  <si>
    <t>Undetermined</t>
  </si>
  <si>
    <t>H1</t>
  </si>
  <si>
    <t>Bacteria</t>
  </si>
  <si>
    <t xml:space="preserve">Concentration  </t>
  </si>
  <si>
    <t>Concentrations (fg)</t>
  </si>
  <si>
    <t>16S copy numbers</t>
  </si>
  <si>
    <t>y = -3.5778x + 35.661</t>
  </si>
  <si>
    <t>Out of range</t>
  </si>
  <si>
    <t>CT_bacterial</t>
  </si>
  <si>
    <t>Bacterial (fg)</t>
  </si>
  <si>
    <t>Concentration_bacterial (fg/ul)</t>
  </si>
  <si>
    <t>Log_bacterial</t>
  </si>
  <si>
    <t>CT_fungal</t>
  </si>
  <si>
    <t>Concentration_fungal (fg)</t>
  </si>
  <si>
    <t>Concentration_fungal (fg/ul)</t>
  </si>
  <si>
    <t>Log_16S_copy</t>
  </si>
  <si>
    <t>Log_Fungal</t>
  </si>
  <si>
    <t>Log_ITS_copy</t>
  </si>
  <si>
    <t>Bacterial_ratio</t>
  </si>
  <si>
    <t>Fungal_ratio</t>
  </si>
  <si>
    <t>Heat_desert</t>
  </si>
  <si>
    <t>Heat_modern</t>
  </si>
  <si>
    <t>Rhizo_desert</t>
  </si>
  <si>
    <t>Rhizo_modern</t>
  </si>
  <si>
    <t>Log (16S copy numbers)</t>
  </si>
  <si>
    <t>Log(ITS copy numbers)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</si>
</sst>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62"/>
      <name val="Arial"/>
      <family val="2"/>
    </font>
    <font>
      <sz val="10"/>
      <color indexed="5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2" fillId="3" borderId="0" xfId="0" applyFont="1" applyFill="1"/>
    <xf numFmtId="0" fontId="0" fillId="5" borderId="0" xfId="0" applyFill="1"/>
    <xf numFmtId="2" fontId="0" fillId="5" borderId="0" xfId="0" applyNumberFormat="1" applyFill="1"/>
    <xf numFmtId="2" fontId="0" fillId="3" borderId="0" xfId="0" applyNumberFormat="1" applyFill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217432195975501"/>
                  <c:y val="-0.5647696121318168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strRef>
              <c:f>[1]Standards!$U$3:$U$9</c:f>
              <c:strCache>
                <c:ptCount val="7"/>
                <c:pt idx="0">
                  <c:v>St 7</c:v>
                </c:pt>
                <c:pt idx="1">
                  <c:v>St 6</c:v>
                </c:pt>
                <c:pt idx="2">
                  <c:v>St 5</c:v>
                </c:pt>
                <c:pt idx="3">
                  <c:v>St 4</c:v>
                </c:pt>
                <c:pt idx="4">
                  <c:v>St 3</c:v>
                </c:pt>
                <c:pt idx="5">
                  <c:v>St 2</c:v>
                </c:pt>
                <c:pt idx="6">
                  <c:v>St 1</c:v>
                </c:pt>
              </c:strCache>
            </c:strRef>
          </c:xVal>
          <c:yVal>
            <c:numRef>
              <c:f>[1]Standards!$V$3:$V$9</c:f>
              <c:numCache>
                <c:formatCode>General</c:formatCode>
                <c:ptCount val="7"/>
                <c:pt idx="0">
                  <c:v>30.704511642456055</c:v>
                </c:pt>
                <c:pt idx="1">
                  <c:v>27.652012825012207</c:v>
                </c:pt>
                <c:pt idx="2">
                  <c:v>23.203596115112305</c:v>
                </c:pt>
                <c:pt idx="3">
                  <c:v>20.080225626627605</c:v>
                </c:pt>
                <c:pt idx="4">
                  <c:v>16.01905345916748</c:v>
                </c:pt>
                <c:pt idx="5">
                  <c:v>12.335394382476807</c:v>
                </c:pt>
                <c:pt idx="6">
                  <c:v>6.8674342632293701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7-4944-B44F-B21D0FD24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61232"/>
        <c:axId val="1"/>
      </c:scatterChart>
      <c:valAx>
        <c:axId val="2060461232"/>
        <c:scaling>
          <c:orientation val="minMax"/>
        </c:scaling>
        <c:delete val="0"/>
        <c:axPos val="b"/>
        <c:title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04612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247650</xdr:colOff>
      <xdr:row>1</xdr:row>
      <xdr:rowOff>161925</xdr:rowOff>
    </xdr:from>
    <xdr:to>
      <xdr:col>28</xdr:col>
      <xdr:colOff>552450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1ECC3-BA2E-4ECC-883D-5C9E04B16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bulgarelli_dundee_ac_uk/Documents/B/Active_projects/BBSRC_801633/JH16_quantification/JH16_Fungal_quantification_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Standards"/>
      <sheetName val="Samples"/>
    </sheetNames>
    <sheetDataSet>
      <sheetData sheetId="0" refreshError="1"/>
      <sheetData sheetId="1">
        <row r="3">
          <cell r="U3" t="str">
            <v>St 7</v>
          </cell>
          <cell r="V3">
            <v>30.704511642456055</v>
          </cell>
        </row>
        <row r="4">
          <cell r="U4" t="str">
            <v>St 6</v>
          </cell>
          <cell r="V4">
            <v>27.652012825012207</v>
          </cell>
        </row>
        <row r="5">
          <cell r="U5" t="str">
            <v>St 5</v>
          </cell>
          <cell r="V5">
            <v>23.203596115112305</v>
          </cell>
        </row>
        <row r="6">
          <cell r="U6" t="str">
            <v>St 4</v>
          </cell>
          <cell r="V6">
            <v>20.080225626627605</v>
          </cell>
        </row>
        <row r="7">
          <cell r="U7" t="str">
            <v>St 3</v>
          </cell>
          <cell r="V7">
            <v>16.01905345916748</v>
          </cell>
        </row>
        <row r="8">
          <cell r="U8" t="str">
            <v>St 2</v>
          </cell>
          <cell r="V8">
            <v>12.335394382476807</v>
          </cell>
        </row>
        <row r="9">
          <cell r="U9" t="str">
            <v>St 1</v>
          </cell>
          <cell r="V9">
            <v>6.8674342632293701</v>
          </cell>
        </row>
      </sheetData>
      <sheetData sheetId="2">
        <row r="5">
          <cell r="M5">
            <v>30.704511642456055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EF2D8-0C2E-4C4A-BA18-1587B92C55E0}">
  <dimension ref="A1:AF75"/>
  <sheetViews>
    <sheetView topLeftCell="A43" workbookViewId="0">
      <selection activeCell="K66" sqref="K66"/>
    </sheetView>
  </sheetViews>
  <sheetFormatPr defaultRowHeight="15" x14ac:dyDescent="0.25"/>
  <cols>
    <col min="2" max="2" width="11.28515625" customWidth="1"/>
    <col min="4" max="4" width="17.42578125" customWidth="1"/>
    <col min="5" max="6" width="23" customWidth="1"/>
    <col min="7" max="8" width="18" customWidth="1"/>
    <col min="259" max="259" width="11.28515625" customWidth="1"/>
    <col min="261" max="261" width="17.42578125" customWidth="1"/>
    <col min="262" max="263" width="23" customWidth="1"/>
    <col min="264" max="264" width="18" customWidth="1"/>
    <col min="515" max="515" width="11.28515625" customWidth="1"/>
    <col min="517" max="517" width="17.42578125" customWidth="1"/>
    <col min="518" max="519" width="23" customWidth="1"/>
    <col min="520" max="520" width="18" customWidth="1"/>
    <col min="771" max="771" width="11.28515625" customWidth="1"/>
    <col min="773" max="773" width="17.42578125" customWidth="1"/>
    <col min="774" max="775" width="23" customWidth="1"/>
    <col min="776" max="776" width="18" customWidth="1"/>
    <col min="1027" max="1027" width="11.28515625" customWidth="1"/>
    <col min="1029" max="1029" width="17.42578125" customWidth="1"/>
    <col min="1030" max="1031" width="23" customWidth="1"/>
    <col min="1032" max="1032" width="18" customWidth="1"/>
    <col min="1283" max="1283" width="11.28515625" customWidth="1"/>
    <col min="1285" max="1285" width="17.42578125" customWidth="1"/>
    <col min="1286" max="1287" width="23" customWidth="1"/>
    <col min="1288" max="1288" width="18" customWidth="1"/>
    <col min="1539" max="1539" width="11.28515625" customWidth="1"/>
    <col min="1541" max="1541" width="17.42578125" customWidth="1"/>
    <col min="1542" max="1543" width="23" customWidth="1"/>
    <col min="1544" max="1544" width="18" customWidth="1"/>
    <col min="1795" max="1795" width="11.28515625" customWidth="1"/>
    <col min="1797" max="1797" width="17.42578125" customWidth="1"/>
    <col min="1798" max="1799" width="23" customWidth="1"/>
    <col min="1800" max="1800" width="18" customWidth="1"/>
    <col min="2051" max="2051" width="11.28515625" customWidth="1"/>
    <col min="2053" max="2053" width="17.42578125" customWidth="1"/>
    <col min="2054" max="2055" width="23" customWidth="1"/>
    <col min="2056" max="2056" width="18" customWidth="1"/>
    <col min="2307" max="2307" width="11.28515625" customWidth="1"/>
    <col min="2309" max="2309" width="17.42578125" customWidth="1"/>
    <col min="2310" max="2311" width="23" customWidth="1"/>
    <col min="2312" max="2312" width="18" customWidth="1"/>
    <col min="2563" max="2563" width="11.28515625" customWidth="1"/>
    <col min="2565" max="2565" width="17.42578125" customWidth="1"/>
    <col min="2566" max="2567" width="23" customWidth="1"/>
    <col min="2568" max="2568" width="18" customWidth="1"/>
    <col min="2819" max="2819" width="11.28515625" customWidth="1"/>
    <col min="2821" max="2821" width="17.42578125" customWidth="1"/>
    <col min="2822" max="2823" width="23" customWidth="1"/>
    <col min="2824" max="2824" width="18" customWidth="1"/>
    <col min="3075" max="3075" width="11.28515625" customWidth="1"/>
    <col min="3077" max="3077" width="17.42578125" customWidth="1"/>
    <col min="3078" max="3079" width="23" customWidth="1"/>
    <col min="3080" max="3080" width="18" customWidth="1"/>
    <col min="3331" max="3331" width="11.28515625" customWidth="1"/>
    <col min="3333" max="3333" width="17.42578125" customWidth="1"/>
    <col min="3334" max="3335" width="23" customWidth="1"/>
    <col min="3336" max="3336" width="18" customWidth="1"/>
    <col min="3587" max="3587" width="11.28515625" customWidth="1"/>
    <col min="3589" max="3589" width="17.42578125" customWidth="1"/>
    <col min="3590" max="3591" width="23" customWidth="1"/>
    <col min="3592" max="3592" width="18" customWidth="1"/>
    <col min="3843" max="3843" width="11.28515625" customWidth="1"/>
    <col min="3845" max="3845" width="17.42578125" customWidth="1"/>
    <col min="3846" max="3847" width="23" customWidth="1"/>
    <col min="3848" max="3848" width="18" customWidth="1"/>
    <col min="4099" max="4099" width="11.28515625" customWidth="1"/>
    <col min="4101" max="4101" width="17.42578125" customWidth="1"/>
    <col min="4102" max="4103" width="23" customWidth="1"/>
    <col min="4104" max="4104" width="18" customWidth="1"/>
    <col min="4355" max="4355" width="11.28515625" customWidth="1"/>
    <col min="4357" max="4357" width="17.42578125" customWidth="1"/>
    <col min="4358" max="4359" width="23" customWidth="1"/>
    <col min="4360" max="4360" width="18" customWidth="1"/>
    <col min="4611" max="4611" width="11.28515625" customWidth="1"/>
    <col min="4613" max="4613" width="17.42578125" customWidth="1"/>
    <col min="4614" max="4615" width="23" customWidth="1"/>
    <col min="4616" max="4616" width="18" customWidth="1"/>
    <col min="4867" max="4867" width="11.28515625" customWidth="1"/>
    <col min="4869" max="4869" width="17.42578125" customWidth="1"/>
    <col min="4870" max="4871" width="23" customWidth="1"/>
    <col min="4872" max="4872" width="18" customWidth="1"/>
    <col min="5123" max="5123" width="11.28515625" customWidth="1"/>
    <col min="5125" max="5125" width="17.42578125" customWidth="1"/>
    <col min="5126" max="5127" width="23" customWidth="1"/>
    <col min="5128" max="5128" width="18" customWidth="1"/>
    <col min="5379" max="5379" width="11.28515625" customWidth="1"/>
    <col min="5381" max="5381" width="17.42578125" customWidth="1"/>
    <col min="5382" max="5383" width="23" customWidth="1"/>
    <col min="5384" max="5384" width="18" customWidth="1"/>
    <col min="5635" max="5635" width="11.28515625" customWidth="1"/>
    <col min="5637" max="5637" width="17.42578125" customWidth="1"/>
    <col min="5638" max="5639" width="23" customWidth="1"/>
    <col min="5640" max="5640" width="18" customWidth="1"/>
    <col min="5891" max="5891" width="11.28515625" customWidth="1"/>
    <col min="5893" max="5893" width="17.42578125" customWidth="1"/>
    <col min="5894" max="5895" width="23" customWidth="1"/>
    <col min="5896" max="5896" width="18" customWidth="1"/>
    <col min="6147" max="6147" width="11.28515625" customWidth="1"/>
    <col min="6149" max="6149" width="17.42578125" customWidth="1"/>
    <col min="6150" max="6151" width="23" customWidth="1"/>
    <col min="6152" max="6152" width="18" customWidth="1"/>
    <col min="6403" max="6403" width="11.28515625" customWidth="1"/>
    <col min="6405" max="6405" width="17.42578125" customWidth="1"/>
    <col min="6406" max="6407" width="23" customWidth="1"/>
    <col min="6408" max="6408" width="18" customWidth="1"/>
    <col min="6659" max="6659" width="11.28515625" customWidth="1"/>
    <col min="6661" max="6661" width="17.42578125" customWidth="1"/>
    <col min="6662" max="6663" width="23" customWidth="1"/>
    <col min="6664" max="6664" width="18" customWidth="1"/>
    <col min="6915" max="6915" width="11.28515625" customWidth="1"/>
    <col min="6917" max="6917" width="17.42578125" customWidth="1"/>
    <col min="6918" max="6919" width="23" customWidth="1"/>
    <col min="6920" max="6920" width="18" customWidth="1"/>
    <col min="7171" max="7171" width="11.28515625" customWidth="1"/>
    <col min="7173" max="7173" width="17.42578125" customWidth="1"/>
    <col min="7174" max="7175" width="23" customWidth="1"/>
    <col min="7176" max="7176" width="18" customWidth="1"/>
    <col min="7427" max="7427" width="11.28515625" customWidth="1"/>
    <col min="7429" max="7429" width="17.42578125" customWidth="1"/>
    <col min="7430" max="7431" width="23" customWidth="1"/>
    <col min="7432" max="7432" width="18" customWidth="1"/>
    <col min="7683" max="7683" width="11.28515625" customWidth="1"/>
    <col min="7685" max="7685" width="17.42578125" customWidth="1"/>
    <col min="7686" max="7687" width="23" customWidth="1"/>
    <col min="7688" max="7688" width="18" customWidth="1"/>
    <col min="7939" max="7939" width="11.28515625" customWidth="1"/>
    <col min="7941" max="7941" width="17.42578125" customWidth="1"/>
    <col min="7942" max="7943" width="23" customWidth="1"/>
    <col min="7944" max="7944" width="18" customWidth="1"/>
    <col min="8195" max="8195" width="11.28515625" customWidth="1"/>
    <col min="8197" max="8197" width="17.42578125" customWidth="1"/>
    <col min="8198" max="8199" width="23" customWidth="1"/>
    <col min="8200" max="8200" width="18" customWidth="1"/>
    <col min="8451" max="8451" width="11.28515625" customWidth="1"/>
    <col min="8453" max="8453" width="17.42578125" customWidth="1"/>
    <col min="8454" max="8455" width="23" customWidth="1"/>
    <col min="8456" max="8456" width="18" customWidth="1"/>
    <col min="8707" max="8707" width="11.28515625" customWidth="1"/>
    <col min="8709" max="8709" width="17.42578125" customWidth="1"/>
    <col min="8710" max="8711" width="23" customWidth="1"/>
    <col min="8712" max="8712" width="18" customWidth="1"/>
    <col min="8963" max="8963" width="11.28515625" customWidth="1"/>
    <col min="8965" max="8965" width="17.42578125" customWidth="1"/>
    <col min="8966" max="8967" width="23" customWidth="1"/>
    <col min="8968" max="8968" width="18" customWidth="1"/>
    <col min="9219" max="9219" width="11.28515625" customWidth="1"/>
    <col min="9221" max="9221" width="17.42578125" customWidth="1"/>
    <col min="9222" max="9223" width="23" customWidth="1"/>
    <col min="9224" max="9224" width="18" customWidth="1"/>
    <col min="9475" max="9475" width="11.28515625" customWidth="1"/>
    <col min="9477" max="9477" width="17.42578125" customWidth="1"/>
    <col min="9478" max="9479" width="23" customWidth="1"/>
    <col min="9480" max="9480" width="18" customWidth="1"/>
    <col min="9731" max="9731" width="11.28515625" customWidth="1"/>
    <col min="9733" max="9733" width="17.42578125" customWidth="1"/>
    <col min="9734" max="9735" width="23" customWidth="1"/>
    <col min="9736" max="9736" width="18" customWidth="1"/>
    <col min="9987" max="9987" width="11.28515625" customWidth="1"/>
    <col min="9989" max="9989" width="17.42578125" customWidth="1"/>
    <col min="9990" max="9991" width="23" customWidth="1"/>
    <col min="9992" max="9992" width="18" customWidth="1"/>
    <col min="10243" max="10243" width="11.28515625" customWidth="1"/>
    <col min="10245" max="10245" width="17.42578125" customWidth="1"/>
    <col min="10246" max="10247" width="23" customWidth="1"/>
    <col min="10248" max="10248" width="18" customWidth="1"/>
    <col min="10499" max="10499" width="11.28515625" customWidth="1"/>
    <col min="10501" max="10501" width="17.42578125" customWidth="1"/>
    <col min="10502" max="10503" width="23" customWidth="1"/>
    <col min="10504" max="10504" width="18" customWidth="1"/>
    <col min="10755" max="10755" width="11.28515625" customWidth="1"/>
    <col min="10757" max="10757" width="17.42578125" customWidth="1"/>
    <col min="10758" max="10759" width="23" customWidth="1"/>
    <col min="10760" max="10760" width="18" customWidth="1"/>
    <col min="11011" max="11011" width="11.28515625" customWidth="1"/>
    <col min="11013" max="11013" width="17.42578125" customWidth="1"/>
    <col min="11014" max="11015" width="23" customWidth="1"/>
    <col min="11016" max="11016" width="18" customWidth="1"/>
    <col min="11267" max="11267" width="11.28515625" customWidth="1"/>
    <col min="11269" max="11269" width="17.42578125" customWidth="1"/>
    <col min="11270" max="11271" width="23" customWidth="1"/>
    <col min="11272" max="11272" width="18" customWidth="1"/>
    <col min="11523" max="11523" width="11.28515625" customWidth="1"/>
    <col min="11525" max="11525" width="17.42578125" customWidth="1"/>
    <col min="11526" max="11527" width="23" customWidth="1"/>
    <col min="11528" max="11528" width="18" customWidth="1"/>
    <col min="11779" max="11779" width="11.28515625" customWidth="1"/>
    <col min="11781" max="11781" width="17.42578125" customWidth="1"/>
    <col min="11782" max="11783" width="23" customWidth="1"/>
    <col min="11784" max="11784" width="18" customWidth="1"/>
    <col min="12035" max="12035" width="11.28515625" customWidth="1"/>
    <col min="12037" max="12037" width="17.42578125" customWidth="1"/>
    <col min="12038" max="12039" width="23" customWidth="1"/>
    <col min="12040" max="12040" width="18" customWidth="1"/>
    <col min="12291" max="12291" width="11.28515625" customWidth="1"/>
    <col min="12293" max="12293" width="17.42578125" customWidth="1"/>
    <col min="12294" max="12295" width="23" customWidth="1"/>
    <col min="12296" max="12296" width="18" customWidth="1"/>
    <col min="12547" max="12547" width="11.28515625" customWidth="1"/>
    <col min="12549" max="12549" width="17.42578125" customWidth="1"/>
    <col min="12550" max="12551" width="23" customWidth="1"/>
    <col min="12552" max="12552" width="18" customWidth="1"/>
    <col min="12803" max="12803" width="11.28515625" customWidth="1"/>
    <col min="12805" max="12805" width="17.42578125" customWidth="1"/>
    <col min="12806" max="12807" width="23" customWidth="1"/>
    <col min="12808" max="12808" width="18" customWidth="1"/>
    <col min="13059" max="13059" width="11.28515625" customWidth="1"/>
    <col min="13061" max="13061" width="17.42578125" customWidth="1"/>
    <col min="13062" max="13063" width="23" customWidth="1"/>
    <col min="13064" max="13064" width="18" customWidth="1"/>
    <col min="13315" max="13315" width="11.28515625" customWidth="1"/>
    <col min="13317" max="13317" width="17.42578125" customWidth="1"/>
    <col min="13318" max="13319" width="23" customWidth="1"/>
    <col min="13320" max="13320" width="18" customWidth="1"/>
    <col min="13571" max="13571" width="11.28515625" customWidth="1"/>
    <col min="13573" max="13573" width="17.42578125" customWidth="1"/>
    <col min="13574" max="13575" width="23" customWidth="1"/>
    <col min="13576" max="13576" width="18" customWidth="1"/>
    <col min="13827" max="13827" width="11.28515625" customWidth="1"/>
    <col min="13829" max="13829" width="17.42578125" customWidth="1"/>
    <col min="13830" max="13831" width="23" customWidth="1"/>
    <col min="13832" max="13832" width="18" customWidth="1"/>
    <col min="14083" max="14083" width="11.28515625" customWidth="1"/>
    <col min="14085" max="14085" width="17.42578125" customWidth="1"/>
    <col min="14086" max="14087" width="23" customWidth="1"/>
    <col min="14088" max="14088" width="18" customWidth="1"/>
    <col min="14339" max="14339" width="11.28515625" customWidth="1"/>
    <col min="14341" max="14341" width="17.42578125" customWidth="1"/>
    <col min="14342" max="14343" width="23" customWidth="1"/>
    <col min="14344" max="14344" width="18" customWidth="1"/>
    <col min="14595" max="14595" width="11.28515625" customWidth="1"/>
    <col min="14597" max="14597" width="17.42578125" customWidth="1"/>
    <col min="14598" max="14599" width="23" customWidth="1"/>
    <col min="14600" max="14600" width="18" customWidth="1"/>
    <col min="14851" max="14851" width="11.28515625" customWidth="1"/>
    <col min="14853" max="14853" width="17.42578125" customWidth="1"/>
    <col min="14854" max="14855" width="23" customWidth="1"/>
    <col min="14856" max="14856" width="18" customWidth="1"/>
    <col min="15107" max="15107" width="11.28515625" customWidth="1"/>
    <col min="15109" max="15109" width="17.42578125" customWidth="1"/>
    <col min="15110" max="15111" width="23" customWidth="1"/>
    <col min="15112" max="15112" width="18" customWidth="1"/>
    <col min="15363" max="15363" width="11.28515625" customWidth="1"/>
    <col min="15365" max="15365" width="17.42578125" customWidth="1"/>
    <col min="15366" max="15367" width="23" customWidth="1"/>
    <col min="15368" max="15368" width="18" customWidth="1"/>
    <col min="15619" max="15619" width="11.28515625" customWidth="1"/>
    <col min="15621" max="15621" width="17.42578125" customWidth="1"/>
    <col min="15622" max="15623" width="23" customWidth="1"/>
    <col min="15624" max="15624" width="18" customWidth="1"/>
    <col min="15875" max="15875" width="11.28515625" customWidth="1"/>
    <col min="15877" max="15877" width="17.42578125" customWidth="1"/>
    <col min="15878" max="15879" width="23" customWidth="1"/>
    <col min="15880" max="15880" width="18" customWidth="1"/>
    <col min="16131" max="16131" width="11.28515625" customWidth="1"/>
    <col min="16133" max="16133" width="17.42578125" customWidth="1"/>
    <col min="16134" max="16135" width="23" customWidth="1"/>
    <col min="16136" max="16136" width="18" customWidth="1"/>
  </cols>
  <sheetData>
    <row r="1" spans="1:20" x14ac:dyDescent="0.25">
      <c r="B1" s="1" t="s">
        <v>0</v>
      </c>
    </row>
    <row r="2" spans="1:20" ht="26.25" customHeight="1" x14ac:dyDescent="0.25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128</v>
      </c>
      <c r="I2" s="2" t="s">
        <v>8</v>
      </c>
      <c r="K2">
        <v>20</v>
      </c>
      <c r="L2">
        <v>1.531874</v>
      </c>
    </row>
    <row r="3" spans="1:20" x14ac:dyDescent="0.25">
      <c r="A3" t="s">
        <v>9</v>
      </c>
      <c r="B3" s="3" t="s">
        <v>10</v>
      </c>
      <c r="C3" s="3">
        <v>21.214061737060547</v>
      </c>
      <c r="D3" s="4">
        <f t="shared" ref="D3:D66" si="0">(C3-$J$3)/$I$3</f>
        <v>3.5742299500433989</v>
      </c>
      <c r="E3">
        <f>(C3-$N$7)*($P$8-$P$7)/($N$8-$N$7)+$P$7</f>
        <v>1.3465696732732345E-2</v>
      </c>
      <c r="F3">
        <f>E3*10^6</f>
        <v>13465.696732732344</v>
      </c>
      <c r="G3">
        <f>F3*$L$2/$K$2</f>
        <v>1031.3875358378814</v>
      </c>
      <c r="H3">
        <f>LOG(G3,2)</f>
        <v>10.010370800666198</v>
      </c>
      <c r="I3">
        <v>-3.9045999999999998</v>
      </c>
      <c r="J3">
        <v>35.17</v>
      </c>
    </row>
    <row r="4" spans="1:20" x14ac:dyDescent="0.25">
      <c r="A4" t="s">
        <v>11</v>
      </c>
      <c r="B4" s="3" t="s">
        <v>12</v>
      </c>
      <c r="C4" s="3">
        <v>21.292694091796875</v>
      </c>
      <c r="D4" s="4">
        <f t="shared" si="0"/>
        <v>3.5540915607752721</v>
      </c>
      <c r="E4">
        <f t="shared" ref="E4:E16" si="1">(C4-$N$7)*($P$8-$P$7)/($N$8-$N$7)+$P$7</f>
        <v>1.3012538072729582E-2</v>
      </c>
      <c r="F4">
        <f t="shared" ref="F4:F67" si="2">E4*10^6</f>
        <v>13012.538072729581</v>
      </c>
      <c r="G4">
        <f t="shared" ref="G4:G67" si="3">F4*$L$2/$K$2</f>
        <v>996.6784373812277</v>
      </c>
      <c r="H4">
        <f t="shared" ref="H4:H67" si="4">LOG(G4,2)</f>
        <v>9.9609843066097117</v>
      </c>
      <c r="O4" t="s">
        <v>13</v>
      </c>
      <c r="P4" t="s">
        <v>14</v>
      </c>
      <c r="R4" t="s">
        <v>15</v>
      </c>
      <c r="S4">
        <v>8.1019372940063477</v>
      </c>
    </row>
    <row r="5" spans="1:20" x14ac:dyDescent="0.25">
      <c r="A5" t="s">
        <v>16</v>
      </c>
      <c r="B5" s="3" t="s">
        <v>17</v>
      </c>
      <c r="C5" s="3">
        <v>21.331182479858398</v>
      </c>
      <c r="D5" s="4">
        <f t="shared" si="0"/>
        <v>3.5442343697540348</v>
      </c>
      <c r="E5">
        <f t="shared" si="1"/>
        <v>1.2790729296709696E-2</v>
      </c>
      <c r="F5">
        <f t="shared" si="2"/>
        <v>12790.729296709696</v>
      </c>
      <c r="G5">
        <f t="shared" si="3"/>
        <v>979.68928253339345</v>
      </c>
      <c r="H5">
        <f t="shared" si="4"/>
        <v>9.936180447546203</v>
      </c>
      <c r="L5" s="5">
        <v>1</v>
      </c>
      <c r="M5" s="5" t="s">
        <v>18</v>
      </c>
      <c r="N5" s="5">
        <v>30.704511642456055</v>
      </c>
      <c r="O5" s="5">
        <v>20</v>
      </c>
      <c r="P5" s="5">
        <v>2.0000000000000002E-5</v>
      </c>
      <c r="R5" t="s">
        <v>15</v>
      </c>
      <c r="S5">
        <v>5.6329312324523926</v>
      </c>
      <c r="T5">
        <v>6.8674342632293701</v>
      </c>
    </row>
    <row r="6" spans="1:20" x14ac:dyDescent="0.25">
      <c r="A6" t="s">
        <v>19</v>
      </c>
      <c r="B6" s="3" t="s">
        <v>20</v>
      </c>
      <c r="C6" s="3">
        <v>21.6893310546875</v>
      </c>
      <c r="D6" s="4">
        <f t="shared" si="0"/>
        <v>3.452509590050838</v>
      </c>
      <c r="E6">
        <f t="shared" si="1"/>
        <v>1.0726717239641361E-2</v>
      </c>
      <c r="F6">
        <f t="shared" si="2"/>
        <v>10726.717239641361</v>
      </c>
      <c r="G6">
        <f t="shared" si="3"/>
        <v>821.59896223791839</v>
      </c>
      <c r="H6">
        <f t="shared" si="4"/>
        <v>9.6822905491631186</v>
      </c>
      <c r="L6" s="5">
        <v>2</v>
      </c>
      <c r="M6" s="5" t="s">
        <v>21</v>
      </c>
      <c r="N6" s="5">
        <v>27.652012825012207</v>
      </c>
      <c r="O6" s="5">
        <v>200</v>
      </c>
      <c r="P6" s="5">
        <v>2.0000000000000001E-4</v>
      </c>
      <c r="R6" t="s">
        <v>22</v>
      </c>
      <c r="S6">
        <v>11.973606109619141</v>
      </c>
    </row>
    <row r="7" spans="1:20" x14ac:dyDescent="0.25">
      <c r="A7" t="s">
        <v>23</v>
      </c>
      <c r="B7" s="3" t="s">
        <v>10</v>
      </c>
      <c r="C7" s="3">
        <v>22.498445510864258</v>
      </c>
      <c r="D7" s="4">
        <f t="shared" si="0"/>
        <v>3.2452887591906325</v>
      </c>
      <c r="E7">
        <f t="shared" si="1"/>
        <v>6.0637865162844334E-3</v>
      </c>
      <c r="F7">
        <f t="shared" si="2"/>
        <v>6063.7865162844337</v>
      </c>
      <c r="G7">
        <f t="shared" si="3"/>
        <v>464.44784529233505</v>
      </c>
      <c r="H7">
        <f t="shared" si="4"/>
        <v>8.8593727894770833</v>
      </c>
      <c r="L7">
        <v>3</v>
      </c>
      <c r="M7" t="s">
        <v>24</v>
      </c>
      <c r="N7">
        <v>23.203596115112305</v>
      </c>
      <c r="O7">
        <v>2000</v>
      </c>
      <c r="P7">
        <v>2E-3</v>
      </c>
      <c r="R7" t="s">
        <v>22</v>
      </c>
      <c r="S7">
        <v>12.697182655334473</v>
      </c>
      <c r="T7">
        <v>12.335394382476807</v>
      </c>
    </row>
    <row r="8" spans="1:20" x14ac:dyDescent="0.25">
      <c r="A8" t="s">
        <v>25</v>
      </c>
      <c r="B8" s="3" t="s">
        <v>10</v>
      </c>
      <c r="C8" s="3">
        <v>22.587234497070313</v>
      </c>
      <c r="D8" s="4">
        <f t="shared" si="0"/>
        <v>3.2225491735208958</v>
      </c>
      <c r="E8">
        <f t="shared" si="1"/>
        <v>5.5520951374994753E-3</v>
      </c>
      <c r="F8">
        <f t="shared" si="2"/>
        <v>5552.0951374994756</v>
      </c>
      <c r="G8">
        <f t="shared" si="3"/>
        <v>425.25550933309358</v>
      </c>
      <c r="H8">
        <f t="shared" si="4"/>
        <v>8.7321861164007064</v>
      </c>
      <c r="L8">
        <v>4</v>
      </c>
      <c r="M8" t="s">
        <v>26</v>
      </c>
      <c r="N8">
        <v>20.080225626627605</v>
      </c>
      <c r="O8">
        <v>20000</v>
      </c>
      <c r="P8">
        <v>0.02</v>
      </c>
      <c r="R8" t="s">
        <v>27</v>
      </c>
      <c r="S8">
        <v>16.149105072021484</v>
      </c>
    </row>
    <row r="9" spans="1:20" x14ac:dyDescent="0.25">
      <c r="A9" t="s">
        <v>28</v>
      </c>
      <c r="B9" s="3" t="s">
        <v>12</v>
      </c>
      <c r="C9" s="3">
        <v>22.718713760375977</v>
      </c>
      <c r="D9" s="4">
        <f t="shared" si="0"/>
        <v>3.1888762586754149</v>
      </c>
      <c r="E9">
        <f t="shared" si="1"/>
        <v>4.7943794748115942E-3</v>
      </c>
      <c r="F9">
        <f t="shared" si="2"/>
        <v>4794.3794748115943</v>
      </c>
      <c r="G9">
        <f t="shared" si="3"/>
        <v>367.2192631798768</v>
      </c>
      <c r="H9">
        <f t="shared" si="4"/>
        <v>8.5204979298041028</v>
      </c>
      <c r="L9">
        <v>5</v>
      </c>
      <c r="M9" t="s">
        <v>27</v>
      </c>
      <c r="N9">
        <v>16.01905345916748</v>
      </c>
      <c r="O9">
        <v>200000</v>
      </c>
      <c r="P9">
        <v>0.2</v>
      </c>
      <c r="R9" t="s">
        <v>27</v>
      </c>
      <c r="S9">
        <v>15.889001846313477</v>
      </c>
      <c r="T9">
        <v>16.01905345916748</v>
      </c>
    </row>
    <row r="10" spans="1:20" x14ac:dyDescent="0.25">
      <c r="A10" t="s">
        <v>29</v>
      </c>
      <c r="B10" s="3" t="s">
        <v>10</v>
      </c>
      <c r="C10" s="3">
        <v>22.938484191894531</v>
      </c>
      <c r="D10" s="4">
        <f t="shared" si="0"/>
        <v>3.1325912534204452</v>
      </c>
      <c r="E10">
        <f t="shared" si="1"/>
        <v>3.5278413609635727E-3</v>
      </c>
      <c r="F10">
        <f t="shared" si="2"/>
        <v>3527.8413609635727</v>
      </c>
      <c r="G10">
        <f t="shared" si="3"/>
        <v>270.21042284923561</v>
      </c>
      <c r="H10">
        <f t="shared" si="4"/>
        <v>8.0779395147080812</v>
      </c>
      <c r="L10">
        <v>6</v>
      </c>
      <c r="M10" t="s">
        <v>22</v>
      </c>
      <c r="N10">
        <v>12.335394382476807</v>
      </c>
      <c r="O10">
        <v>2000000</v>
      </c>
      <c r="P10">
        <v>2</v>
      </c>
      <c r="R10" t="s">
        <v>26</v>
      </c>
      <c r="S10">
        <v>19.887317657470703</v>
      </c>
    </row>
    <row r="11" spans="1:20" x14ac:dyDescent="0.25">
      <c r="A11" t="s">
        <v>30</v>
      </c>
      <c r="B11" s="3" t="s">
        <v>20</v>
      </c>
      <c r="C11" s="3">
        <v>22.988199234008789</v>
      </c>
      <c r="D11" s="4">
        <f t="shared" si="0"/>
        <v>3.1198588244612031</v>
      </c>
      <c r="E11">
        <f t="shared" si="1"/>
        <v>3.2413333205771164E-3</v>
      </c>
      <c r="F11">
        <f t="shared" si="2"/>
        <v>3241.3333205771164</v>
      </c>
      <c r="G11">
        <f t="shared" si="3"/>
        <v>248.26571195628748</v>
      </c>
      <c r="H11">
        <f t="shared" si="4"/>
        <v>7.9557412140505255</v>
      </c>
      <c r="L11">
        <v>7</v>
      </c>
      <c r="M11" t="s">
        <v>15</v>
      </c>
      <c r="N11">
        <v>6.8674342632293701</v>
      </c>
      <c r="O11">
        <v>20000000</v>
      </c>
      <c r="P11">
        <v>20</v>
      </c>
      <c r="R11" t="s">
        <v>26</v>
      </c>
      <c r="S11">
        <v>20.466041564941406</v>
      </c>
      <c r="T11">
        <v>20.080225626627605</v>
      </c>
    </row>
    <row r="12" spans="1:20" x14ac:dyDescent="0.25">
      <c r="A12" t="s">
        <v>31</v>
      </c>
      <c r="B12" s="3" t="s">
        <v>10</v>
      </c>
      <c r="C12" s="3">
        <v>23.003072738647461</v>
      </c>
      <c r="D12" s="4">
        <f t="shared" si="0"/>
        <v>3.1160495982565539</v>
      </c>
      <c r="E12">
        <f t="shared" si="1"/>
        <v>3.1556172377482814E-3</v>
      </c>
      <c r="F12">
        <f t="shared" si="2"/>
        <v>3155.6172377482812</v>
      </c>
      <c r="G12">
        <f t="shared" si="3"/>
        <v>241.70040002292052</v>
      </c>
      <c r="H12">
        <f t="shared" si="4"/>
        <v>7.917076050592768</v>
      </c>
      <c r="R12" t="s">
        <v>24</v>
      </c>
      <c r="S12">
        <v>22.851806640625</v>
      </c>
    </row>
    <row r="13" spans="1:20" x14ac:dyDescent="0.25">
      <c r="A13" t="s">
        <v>32</v>
      </c>
      <c r="B13" s="3" t="s">
        <v>12</v>
      </c>
      <c r="C13" s="3">
        <v>23.122152328491211</v>
      </c>
      <c r="D13" s="4">
        <f t="shared" si="0"/>
        <v>3.08555234121518</v>
      </c>
      <c r="E13">
        <f t="shared" si="1"/>
        <v>2.4693609562440703E-3</v>
      </c>
      <c r="F13">
        <f t="shared" si="2"/>
        <v>2469.3609562440702</v>
      </c>
      <c r="G13">
        <f t="shared" si="3"/>
        <v>189.13749227427144</v>
      </c>
      <c r="H13">
        <f t="shared" si="4"/>
        <v>7.5632915634101039</v>
      </c>
      <c r="R13" t="s">
        <v>24</v>
      </c>
      <c r="S13">
        <v>23.555385589599609</v>
      </c>
      <c r="T13">
        <v>23.203596115112305</v>
      </c>
    </row>
    <row r="14" spans="1:20" x14ac:dyDescent="0.25">
      <c r="A14" t="s">
        <v>33</v>
      </c>
      <c r="B14" s="3" t="s">
        <v>17</v>
      </c>
      <c r="C14" s="3">
        <v>23.152645111083984</v>
      </c>
      <c r="D14" s="4">
        <f t="shared" si="0"/>
        <v>3.0777428901593038</v>
      </c>
      <c r="E14">
        <f t="shared" si="1"/>
        <v>2.2936308951791067E-3</v>
      </c>
      <c r="F14">
        <f t="shared" si="2"/>
        <v>2293.6308951791066</v>
      </c>
      <c r="G14">
        <f t="shared" si="3"/>
        <v>175.67767669607991</v>
      </c>
      <c r="H14">
        <f t="shared" si="4"/>
        <v>7.4567870699886276</v>
      </c>
      <c r="R14" t="s">
        <v>21</v>
      </c>
      <c r="S14">
        <v>28.146230697631836</v>
      </c>
    </row>
    <row r="15" spans="1:20" x14ac:dyDescent="0.25">
      <c r="A15" t="s">
        <v>34</v>
      </c>
      <c r="B15" s="3" t="s">
        <v>20</v>
      </c>
      <c r="C15" s="3">
        <v>23.164951324462891</v>
      </c>
      <c r="D15" s="4">
        <f t="shared" si="0"/>
        <v>3.0745911682469682</v>
      </c>
      <c r="E15">
        <f t="shared" si="1"/>
        <v>2.2227101249288317E-3</v>
      </c>
      <c r="F15">
        <f t="shared" si="2"/>
        <v>2222.7101249288316</v>
      </c>
      <c r="G15">
        <f t="shared" si="3"/>
        <v>170.24559249576146</v>
      </c>
      <c r="H15">
        <f t="shared" si="4"/>
        <v>7.4114736384272426</v>
      </c>
      <c r="R15" t="s">
        <v>21</v>
      </c>
      <c r="S15">
        <v>27.157794952392578</v>
      </c>
      <c r="T15">
        <v>27.652012825012207</v>
      </c>
    </row>
    <row r="16" spans="1:20" x14ac:dyDescent="0.25">
      <c r="A16" t="s">
        <v>35</v>
      </c>
      <c r="B16" s="3" t="s">
        <v>17</v>
      </c>
      <c r="C16" s="3">
        <v>23.18202018737793</v>
      </c>
      <c r="D16" s="4">
        <f t="shared" si="0"/>
        <v>3.0702196928295016</v>
      </c>
      <c r="E16">
        <f t="shared" si="1"/>
        <v>2.1243421811951504E-3</v>
      </c>
      <c r="F16">
        <f t="shared" si="2"/>
        <v>2124.3421811951503</v>
      </c>
      <c r="G16">
        <f t="shared" si="3"/>
        <v>162.71122772380699</v>
      </c>
      <c r="H16">
        <f t="shared" si="4"/>
        <v>7.3461699959331339</v>
      </c>
      <c r="R16" t="s">
        <v>18</v>
      </c>
      <c r="S16">
        <v>30.99822998046875</v>
      </c>
    </row>
    <row r="17" spans="1:32" x14ac:dyDescent="0.25">
      <c r="A17" t="s">
        <v>36</v>
      </c>
      <c r="B17" s="6" t="s">
        <v>20</v>
      </c>
      <c r="C17" s="6">
        <v>23.664552688598633</v>
      </c>
      <c r="D17" s="7">
        <f t="shared" si="0"/>
        <v>2.9466391721050478</v>
      </c>
      <c r="E17">
        <f>(C17-$N$6)*($P$7-$P$6)/($N$7-$N$6)+$P$6</f>
        <v>1.8134792924347997E-3</v>
      </c>
      <c r="F17">
        <f t="shared" si="2"/>
        <v>1813.4792924347996</v>
      </c>
      <c r="G17">
        <f t="shared" si="3"/>
        <v>138.9010888809633</v>
      </c>
      <c r="H17">
        <f t="shared" si="4"/>
        <v>7.1179140987917151</v>
      </c>
      <c r="R17" t="s">
        <v>18</v>
      </c>
      <c r="S17">
        <v>30.410793304443359</v>
      </c>
      <c r="T17">
        <v>30.704511642456055</v>
      </c>
    </row>
    <row r="18" spans="1:32" x14ac:dyDescent="0.25">
      <c r="A18" t="s">
        <v>37</v>
      </c>
      <c r="B18" s="6" t="s">
        <v>20</v>
      </c>
      <c r="C18" s="6">
        <v>23.720355987548828</v>
      </c>
      <c r="D18" s="7">
        <f t="shared" si="0"/>
        <v>2.9323474907676008</v>
      </c>
      <c r="E18">
        <f t="shared" ref="E18:E66" si="5">(C18-$N$6)*($P$7-$P$6)/($N$7-$N$6)+$P$6</f>
        <v>1.7908991375930083E-3</v>
      </c>
      <c r="F18">
        <f t="shared" si="2"/>
        <v>1790.8991375930082</v>
      </c>
      <c r="G18">
        <f t="shared" si="3"/>
        <v>137.17159127505758</v>
      </c>
      <c r="H18">
        <f t="shared" si="4"/>
        <v>7.0998379149415562</v>
      </c>
    </row>
    <row r="19" spans="1:32" x14ac:dyDescent="0.25">
      <c r="A19" t="s">
        <v>38</v>
      </c>
      <c r="B19" s="6" t="s">
        <v>12</v>
      </c>
      <c r="C19" s="6">
        <v>23.725133895874023</v>
      </c>
      <c r="D19" s="7">
        <f t="shared" si="0"/>
        <v>2.931123829361773</v>
      </c>
      <c r="E19">
        <f t="shared" si="5"/>
        <v>1.788965812649279E-3</v>
      </c>
      <c r="F19">
        <f t="shared" si="2"/>
        <v>1788.9658126492791</v>
      </c>
      <c r="G19">
        <f t="shared" si="3"/>
        <v>137.02351076431506</v>
      </c>
      <c r="H19">
        <f t="shared" si="4"/>
        <v>7.0982796446611518</v>
      </c>
    </row>
    <row r="20" spans="1:32" x14ac:dyDescent="0.25">
      <c r="A20" t="s">
        <v>39</v>
      </c>
      <c r="B20" s="6" t="s">
        <v>10</v>
      </c>
      <c r="C20" s="6">
        <v>23.948997497558594</v>
      </c>
      <c r="D20" s="7">
        <f t="shared" si="0"/>
        <v>2.8737905297447646</v>
      </c>
      <c r="E20">
        <f t="shared" si="5"/>
        <v>1.6983820141181173E-3</v>
      </c>
      <c r="F20">
        <f t="shared" si="2"/>
        <v>1698.3820141181172</v>
      </c>
      <c r="G20">
        <f t="shared" si="3"/>
        <v>130.08536247475882</v>
      </c>
      <c r="H20">
        <f t="shared" si="4"/>
        <v>7.0233148253651949</v>
      </c>
    </row>
    <row r="21" spans="1:32" x14ac:dyDescent="0.25">
      <c r="A21" t="s">
        <v>40</v>
      </c>
      <c r="B21" s="6" t="s">
        <v>12</v>
      </c>
      <c r="C21" s="6">
        <v>23.978357315063477</v>
      </c>
      <c r="D21" s="7">
        <f t="shared" si="0"/>
        <v>2.8662712403156601</v>
      </c>
      <c r="E21">
        <f t="shared" si="5"/>
        <v>1.686501905990842E-3</v>
      </c>
      <c r="F21">
        <f t="shared" si="2"/>
        <v>1686.501905990842</v>
      </c>
      <c r="G21">
        <f t="shared" si="3"/>
        <v>129.17542103689075</v>
      </c>
      <c r="H21">
        <f t="shared" si="4"/>
        <v>7.0131877758935612</v>
      </c>
    </row>
    <row r="22" spans="1:32" x14ac:dyDescent="0.25">
      <c r="A22" t="s">
        <v>41</v>
      </c>
      <c r="B22" s="6" t="s">
        <v>17</v>
      </c>
      <c r="C22" s="6">
        <v>24.423069000244141</v>
      </c>
      <c r="D22" s="7">
        <f t="shared" si="0"/>
        <v>2.7523769399569384</v>
      </c>
      <c r="E22">
        <f t="shared" si="5"/>
        <v>1.506554503234321E-3</v>
      </c>
      <c r="F22">
        <f t="shared" si="2"/>
        <v>1506.5545032343209</v>
      </c>
      <c r="G22">
        <f t="shared" si="3"/>
        <v>115.39258365437861</v>
      </c>
      <c r="H22">
        <f t="shared" si="4"/>
        <v>6.8504066939238539</v>
      </c>
    </row>
    <row r="23" spans="1:32" x14ac:dyDescent="0.25">
      <c r="A23" t="s">
        <v>42</v>
      </c>
      <c r="B23" s="6" t="s">
        <v>17</v>
      </c>
      <c r="C23" s="6">
        <v>24.453207015991211</v>
      </c>
      <c r="D23" s="7">
        <f t="shared" si="0"/>
        <v>2.7446583475922735</v>
      </c>
      <c r="E23">
        <f t="shared" si="5"/>
        <v>1.4943595062539353E-3</v>
      </c>
      <c r="F23">
        <f t="shared" si="2"/>
        <v>1494.3595062539353</v>
      </c>
      <c r="G23">
        <f t="shared" si="3"/>
        <v>114.45852371416204</v>
      </c>
      <c r="H23">
        <f t="shared" si="4"/>
        <v>6.8386810940161409</v>
      </c>
    </row>
    <row r="24" spans="1:32" x14ac:dyDescent="0.25">
      <c r="A24" t="s">
        <v>43</v>
      </c>
      <c r="B24" s="6" t="s">
        <v>12</v>
      </c>
      <c r="C24" s="6">
        <v>24.559970855712891</v>
      </c>
      <c r="D24" s="7">
        <f t="shared" si="0"/>
        <v>2.717315254901171</v>
      </c>
      <c r="E24">
        <f t="shared" si="5"/>
        <v>1.4511587622518412E-3</v>
      </c>
      <c r="F24">
        <f t="shared" si="2"/>
        <v>1451.1587622518412</v>
      </c>
      <c r="G24">
        <f t="shared" si="3"/>
        <v>111.14961888828884</v>
      </c>
      <c r="H24">
        <f t="shared" si="4"/>
        <v>6.7963591914107173</v>
      </c>
    </row>
    <row r="25" spans="1:32" x14ac:dyDescent="0.25">
      <c r="A25" t="s">
        <v>44</v>
      </c>
      <c r="B25" s="6" t="s">
        <v>45</v>
      </c>
      <c r="C25" s="6">
        <v>25.020792007446289</v>
      </c>
      <c r="D25" s="7">
        <f t="shared" si="0"/>
        <v>2.5992951883813227</v>
      </c>
      <c r="E25">
        <f t="shared" si="5"/>
        <v>1.2646928515213734E-3</v>
      </c>
      <c r="F25">
        <f t="shared" si="2"/>
        <v>1264.6928515213733</v>
      </c>
      <c r="G25">
        <f t="shared" si="3"/>
        <v>96.867504861572598</v>
      </c>
      <c r="H25">
        <f t="shared" si="4"/>
        <v>6.5979408757242766</v>
      </c>
    </row>
    <row r="26" spans="1:32" x14ac:dyDescent="0.25">
      <c r="A26" t="s">
        <v>46</v>
      </c>
      <c r="B26" s="6" t="s">
        <v>17</v>
      </c>
      <c r="C26" s="6">
        <v>25.033845901489258</v>
      </c>
      <c r="D26" s="7">
        <f t="shared" si="0"/>
        <v>2.5959519793348216</v>
      </c>
      <c r="E26">
        <f t="shared" si="5"/>
        <v>1.2594107453677275E-3</v>
      </c>
      <c r="F26">
        <f t="shared" si="2"/>
        <v>1259.4107453677275</v>
      </c>
      <c r="G26">
        <f t="shared" si="3"/>
        <v>96.46292880747211</v>
      </c>
      <c r="H26">
        <f t="shared" si="4"/>
        <v>6.5919027087594042</v>
      </c>
    </row>
    <row r="27" spans="1:32" x14ac:dyDescent="0.25">
      <c r="A27" t="s">
        <v>47</v>
      </c>
      <c r="B27" s="6" t="s">
        <v>10</v>
      </c>
      <c r="C27" s="6">
        <v>25.116647720336914</v>
      </c>
      <c r="D27" s="7">
        <f t="shared" si="0"/>
        <v>2.5747457562011697</v>
      </c>
      <c r="E27">
        <f t="shared" si="5"/>
        <v>1.2259059539676575E-3</v>
      </c>
      <c r="F27">
        <f t="shared" si="2"/>
        <v>1225.9059539676575</v>
      </c>
      <c r="G27">
        <f t="shared" si="3"/>
        <v>93.896672866412558</v>
      </c>
      <c r="H27">
        <f t="shared" si="4"/>
        <v>6.5530021332332042</v>
      </c>
      <c r="M27" t="s">
        <v>48</v>
      </c>
    </row>
    <row r="28" spans="1:32" x14ac:dyDescent="0.25">
      <c r="A28" t="s">
        <v>49</v>
      </c>
      <c r="B28" s="6" t="s">
        <v>10</v>
      </c>
      <c r="C28" s="6">
        <v>25.216009140014648</v>
      </c>
      <c r="D28" s="7">
        <f t="shared" si="0"/>
        <v>2.5492984838358228</v>
      </c>
      <c r="E28">
        <f t="shared" si="5"/>
        <v>1.1857005130021356E-3</v>
      </c>
      <c r="F28">
        <f t="shared" si="2"/>
        <v>1185.7005130021355</v>
      </c>
      <c r="G28">
        <f t="shared" si="3"/>
        <v>90.817189382731655</v>
      </c>
      <c r="H28">
        <f t="shared" si="4"/>
        <v>6.5048934837048904</v>
      </c>
    </row>
    <row r="29" spans="1:32" x14ac:dyDescent="0.25">
      <c r="A29" t="s">
        <v>50</v>
      </c>
      <c r="B29" s="6" t="s">
        <v>20</v>
      </c>
      <c r="C29" s="6">
        <v>25.240785598754883</v>
      </c>
      <c r="D29" s="7">
        <f t="shared" si="0"/>
        <v>2.5429530300786558</v>
      </c>
      <c r="E29">
        <f t="shared" si="5"/>
        <v>1.1756750076053119E-3</v>
      </c>
      <c r="F29">
        <f t="shared" si="2"/>
        <v>1175.675007605312</v>
      </c>
      <c r="G29">
        <f t="shared" si="3"/>
        <v>90.049298830018984</v>
      </c>
      <c r="H29">
        <f t="shared" si="4"/>
        <v>6.4926431374998392</v>
      </c>
      <c r="M29" s="2" t="s">
        <v>51</v>
      </c>
      <c r="AF29" s="2" t="s">
        <v>52</v>
      </c>
    </row>
    <row r="30" spans="1:32" x14ac:dyDescent="0.25">
      <c r="A30" t="s">
        <v>53</v>
      </c>
      <c r="B30" s="6" t="s">
        <v>20</v>
      </c>
      <c r="C30" s="6">
        <v>25.374198913574219</v>
      </c>
      <c r="D30" s="7">
        <f t="shared" si="0"/>
        <v>2.5087847888197978</v>
      </c>
      <c r="E30">
        <f t="shared" si="5"/>
        <v>1.1216908639569961E-3</v>
      </c>
      <c r="F30">
        <f t="shared" si="2"/>
        <v>1121.6908639569961</v>
      </c>
      <c r="G30">
        <f t="shared" si="3"/>
        <v>85.914453526662967</v>
      </c>
      <c r="H30">
        <f t="shared" si="4"/>
        <v>6.4248289535753891</v>
      </c>
    </row>
    <row r="31" spans="1:32" x14ac:dyDescent="0.25">
      <c r="A31" t="s">
        <v>54</v>
      </c>
      <c r="B31" s="6" t="s">
        <v>12</v>
      </c>
      <c r="C31" s="6">
        <v>25.382448196411133</v>
      </c>
      <c r="D31" s="7">
        <f t="shared" si="0"/>
        <v>2.5066720800053446</v>
      </c>
      <c r="E31">
        <f t="shared" si="5"/>
        <v>1.1183528877567448E-3</v>
      </c>
      <c r="F31">
        <f t="shared" si="2"/>
        <v>1118.3528877567448</v>
      </c>
      <c r="G31">
        <f t="shared" si="3"/>
        <v>85.658785578973792</v>
      </c>
      <c r="H31">
        <f t="shared" si="4"/>
        <v>6.4205293185602619</v>
      </c>
      <c r="M31" t="s">
        <v>55</v>
      </c>
      <c r="AC31" s="8" t="s">
        <v>14</v>
      </c>
      <c r="AD31">
        <v>20</v>
      </c>
      <c r="AE31" t="s">
        <v>52</v>
      </c>
      <c r="AF31" s="2" t="s">
        <v>56</v>
      </c>
    </row>
    <row r="32" spans="1:32" x14ac:dyDescent="0.25">
      <c r="A32" t="s">
        <v>57</v>
      </c>
      <c r="B32" s="6" t="s">
        <v>17</v>
      </c>
      <c r="C32" s="6">
        <v>25.431522369384766</v>
      </c>
      <c r="D32" s="7">
        <f t="shared" si="0"/>
        <v>2.4941037828753871</v>
      </c>
      <c r="E32">
        <f t="shared" si="5"/>
        <v>1.098495595350673E-3</v>
      </c>
      <c r="F32">
        <f t="shared" si="2"/>
        <v>1098.4955953506731</v>
      </c>
      <c r="G32">
        <f t="shared" si="3"/>
        <v>84.137842081610842</v>
      </c>
      <c r="H32">
        <f t="shared" si="4"/>
        <v>6.3946829120660711</v>
      </c>
      <c r="AC32" s="8" t="s">
        <v>13</v>
      </c>
      <c r="AD32">
        <v>20</v>
      </c>
      <c r="AE32">
        <v>28</v>
      </c>
      <c r="AF32" s="2" t="s">
        <v>56</v>
      </c>
    </row>
    <row r="33" spans="1:28" x14ac:dyDescent="0.25">
      <c r="A33" t="s">
        <v>58</v>
      </c>
      <c r="B33" s="6" t="s">
        <v>12</v>
      </c>
      <c r="C33" s="6">
        <v>25.549840927124023</v>
      </c>
      <c r="D33" s="7">
        <f t="shared" si="0"/>
        <v>2.4638014323812882</v>
      </c>
      <c r="E33">
        <f t="shared" si="5"/>
        <v>1.0506193693090131E-3</v>
      </c>
      <c r="F33">
        <f t="shared" si="2"/>
        <v>1050.6193693090131</v>
      </c>
      <c r="G33">
        <f t="shared" si="3"/>
        <v>80.470824787043753</v>
      </c>
      <c r="H33">
        <f t="shared" si="4"/>
        <v>6.3303939145829906</v>
      </c>
    </row>
    <row r="34" spans="1:28" x14ac:dyDescent="0.25">
      <c r="A34" t="s">
        <v>59</v>
      </c>
      <c r="B34" s="6" t="s">
        <v>12</v>
      </c>
      <c r="C34" s="6">
        <v>25.574874877929688</v>
      </c>
      <c r="D34" s="7">
        <f t="shared" si="0"/>
        <v>2.457390032799855</v>
      </c>
      <c r="E34">
        <f t="shared" si="5"/>
        <v>1.0404896727475574E-3</v>
      </c>
      <c r="F34">
        <f t="shared" si="2"/>
        <v>1040.4896727475575</v>
      </c>
      <c r="G34">
        <f t="shared" si="3"/>
        <v>79.694953847524602</v>
      </c>
      <c r="H34">
        <f t="shared" si="4"/>
        <v>6.316416472934633</v>
      </c>
      <c r="M34" s="2" t="s">
        <v>51</v>
      </c>
    </row>
    <row r="35" spans="1:28" x14ac:dyDescent="0.25">
      <c r="A35" t="s">
        <v>60</v>
      </c>
      <c r="B35" s="6" t="s">
        <v>12</v>
      </c>
      <c r="C35" s="6">
        <v>25.614400863647461</v>
      </c>
      <c r="D35" s="7">
        <f t="shared" si="0"/>
        <v>2.4472671045312047</v>
      </c>
      <c r="E35">
        <f t="shared" si="5"/>
        <v>1.0244959430833252E-3</v>
      </c>
      <c r="F35">
        <f t="shared" si="2"/>
        <v>1024.4959430833253</v>
      </c>
      <c r="G35">
        <f t="shared" si="3"/>
        <v>78.469934915741291</v>
      </c>
      <c r="H35">
        <f t="shared" si="4"/>
        <v>6.2940680984937316</v>
      </c>
    </row>
    <row r="36" spans="1:28" x14ac:dyDescent="0.25">
      <c r="A36" t="s">
        <v>61</v>
      </c>
      <c r="B36" s="6" t="s">
        <v>10</v>
      </c>
      <c r="C36" s="6">
        <v>25.646892547607422</v>
      </c>
      <c r="D36" s="7">
        <f t="shared" si="0"/>
        <v>2.4389457184839882</v>
      </c>
      <c r="E36">
        <f t="shared" si="5"/>
        <v>1.0113485616795616E-3</v>
      </c>
      <c r="F36">
        <f t="shared" si="2"/>
        <v>1011.3485616795616</v>
      </c>
      <c r="G36">
        <f t="shared" si="3"/>
        <v>77.462928328715833</v>
      </c>
      <c r="H36">
        <f t="shared" si="4"/>
        <v>6.2754341354411078</v>
      </c>
      <c r="M36" s="2" t="s">
        <v>62</v>
      </c>
      <c r="Y36">
        <f>20 / ( 1.079 * 10^-12* 12.1 *10^6)</f>
        <v>1531874.4782052559</v>
      </c>
      <c r="Z36" s="8" t="s">
        <v>14</v>
      </c>
      <c r="AA36">
        <v>20</v>
      </c>
      <c r="AB36">
        <v>1531874.4782052559</v>
      </c>
    </row>
    <row r="37" spans="1:28" x14ac:dyDescent="0.25">
      <c r="A37" t="s">
        <v>63</v>
      </c>
      <c r="B37" s="6" t="s">
        <v>17</v>
      </c>
      <c r="C37" s="6">
        <v>25.697578430175781</v>
      </c>
      <c r="D37" s="7">
        <f t="shared" si="0"/>
        <v>2.425964649342883</v>
      </c>
      <c r="E37">
        <f t="shared" si="5"/>
        <v>9.9083910976153306E-4</v>
      </c>
      <c r="F37">
        <f t="shared" si="2"/>
        <v>990.83910976153311</v>
      </c>
      <c r="G37">
        <f t="shared" si="3"/>
        <v>75.892033521341929</v>
      </c>
      <c r="H37">
        <f t="shared" si="4"/>
        <v>6.245876547030611</v>
      </c>
      <c r="Z37" s="8" t="s">
        <v>13</v>
      </c>
      <c r="AA37">
        <v>20</v>
      </c>
      <c r="AB37">
        <v>1.531874</v>
      </c>
    </row>
    <row r="38" spans="1:28" x14ac:dyDescent="0.25">
      <c r="A38" t="s">
        <v>64</v>
      </c>
      <c r="B38" s="6" t="s">
        <v>12</v>
      </c>
      <c r="C38" s="6">
        <v>25.809446334838867</v>
      </c>
      <c r="D38" s="7">
        <f t="shared" si="0"/>
        <v>2.3973143638685488</v>
      </c>
      <c r="E38">
        <f t="shared" si="5"/>
        <v>9.4557306534050894E-4</v>
      </c>
      <c r="F38">
        <f t="shared" si="2"/>
        <v>945.57306534050895</v>
      </c>
      <c r="G38">
        <f t="shared" si="3"/>
        <v>72.424939694771339</v>
      </c>
      <c r="H38">
        <f t="shared" si="4"/>
        <v>6.1784146731115115</v>
      </c>
    </row>
    <row r="39" spans="1:28" x14ac:dyDescent="0.25">
      <c r="A39" t="s">
        <v>65</v>
      </c>
      <c r="B39" s="6" t="s">
        <v>45</v>
      </c>
      <c r="C39" s="6">
        <v>25.892824172973633</v>
      </c>
      <c r="D39" s="7">
        <f t="shared" si="0"/>
        <v>2.3759606174835755</v>
      </c>
      <c r="E39">
        <f t="shared" si="5"/>
        <v>9.1183519444622502E-4</v>
      </c>
      <c r="F39">
        <f t="shared" si="2"/>
        <v>911.83519444622505</v>
      </c>
      <c r="G39">
        <f t="shared" si="3"/>
        <v>69.840831332855828</v>
      </c>
      <c r="H39">
        <f t="shared" si="4"/>
        <v>6.1259988267162599</v>
      </c>
    </row>
    <row r="40" spans="1:28" x14ac:dyDescent="0.25">
      <c r="A40" t="s">
        <v>66</v>
      </c>
      <c r="B40" s="6" t="s">
        <v>20</v>
      </c>
      <c r="C40" s="6">
        <v>25.92060661315918</v>
      </c>
      <c r="D40" s="7">
        <f t="shared" si="0"/>
        <v>2.3688453072890496</v>
      </c>
      <c r="E40">
        <f t="shared" si="5"/>
        <v>9.0059335367562209E-4</v>
      </c>
      <c r="F40">
        <f t="shared" si="2"/>
        <v>900.5933536756221</v>
      </c>
      <c r="G40">
        <f t="shared" si="3"/>
        <v>68.979777153424493</v>
      </c>
      <c r="H40">
        <f t="shared" si="4"/>
        <v>6.108101562912446</v>
      </c>
    </row>
    <row r="41" spans="1:28" x14ac:dyDescent="0.25">
      <c r="A41" t="s">
        <v>67</v>
      </c>
      <c r="B41" s="6" t="s">
        <v>68</v>
      </c>
      <c r="C41" s="6">
        <v>26.05327033996582</v>
      </c>
      <c r="D41" s="7">
        <f t="shared" si="0"/>
        <v>2.3348690416519444</v>
      </c>
      <c r="E41">
        <f t="shared" si="5"/>
        <v>8.4691252208434636E-4</v>
      </c>
      <c r="F41">
        <f t="shared" si="2"/>
        <v>846.91252208434639</v>
      </c>
      <c r="G41">
        <f t="shared" si="3"/>
        <v>64.868163642771805</v>
      </c>
      <c r="H41">
        <f t="shared" si="4"/>
        <v>6.0194386929303016</v>
      </c>
    </row>
    <row r="42" spans="1:28" x14ac:dyDescent="0.25">
      <c r="A42" t="s">
        <v>69</v>
      </c>
      <c r="B42" s="6" t="s">
        <v>17</v>
      </c>
      <c r="C42" s="6">
        <v>26.114343643188477</v>
      </c>
      <c r="D42" s="7">
        <f t="shared" si="0"/>
        <v>2.3192276691111831</v>
      </c>
      <c r="E42">
        <f t="shared" si="5"/>
        <v>8.2219992140641776E-4</v>
      </c>
      <c r="F42">
        <f t="shared" si="2"/>
        <v>822.19992140641773</v>
      </c>
      <c r="G42">
        <f t="shared" si="3"/>
        <v>62.975334120226741</v>
      </c>
      <c r="H42">
        <f t="shared" si="4"/>
        <v>5.9767149661909116</v>
      </c>
    </row>
    <row r="43" spans="1:28" x14ac:dyDescent="0.25">
      <c r="A43" t="s">
        <v>70</v>
      </c>
      <c r="B43" s="6" t="s">
        <v>45</v>
      </c>
      <c r="C43" s="6">
        <v>26.14476203918457</v>
      </c>
      <c r="D43" s="7">
        <f t="shared" si="0"/>
        <v>2.3114372690712064</v>
      </c>
      <c r="E43">
        <f t="shared" si="5"/>
        <v>8.0989147182454382E-4</v>
      </c>
      <c r="F43">
        <f t="shared" si="2"/>
        <v>809.89147182454383</v>
      </c>
      <c r="G43">
        <f t="shared" si="3"/>
        <v>62.032584425487563</v>
      </c>
      <c r="H43">
        <f t="shared" si="4"/>
        <v>5.9549543271670684</v>
      </c>
    </row>
    <row r="44" spans="1:28" x14ac:dyDescent="0.25">
      <c r="A44" t="s">
        <v>71</v>
      </c>
      <c r="B44" s="6" t="s">
        <v>12</v>
      </c>
      <c r="C44" s="6">
        <v>26.169227600097656</v>
      </c>
      <c r="D44" s="7">
        <f t="shared" si="0"/>
        <v>2.3051714387907456</v>
      </c>
      <c r="E44">
        <f t="shared" si="5"/>
        <v>7.9999176761168331E-4</v>
      </c>
      <c r="F44">
        <f t="shared" si="2"/>
        <v>799.99176761168326</v>
      </c>
      <c r="G44">
        <f t="shared" si="3"/>
        <v>61.274329450918984</v>
      </c>
      <c r="H44">
        <f t="shared" si="4"/>
        <v>5.9372108860867465</v>
      </c>
    </row>
    <row r="45" spans="1:28" x14ac:dyDescent="0.25">
      <c r="A45" t="s">
        <v>72</v>
      </c>
      <c r="B45" s="6" t="s">
        <v>68</v>
      </c>
      <c r="C45" s="6">
        <v>26.182468414306641</v>
      </c>
      <c r="D45" s="7">
        <f t="shared" si="0"/>
        <v>2.3017803579607032</v>
      </c>
      <c r="E45">
        <f t="shared" si="5"/>
        <v>7.946340263903785E-4</v>
      </c>
      <c r="F45">
        <f t="shared" si="2"/>
        <v>794.63402639037849</v>
      </c>
      <c r="G45">
        <f t="shared" si="3"/>
        <v>60.863960227136729</v>
      </c>
      <c r="H45">
        <f t="shared" si="4"/>
        <v>5.9275163034386953</v>
      </c>
    </row>
    <row r="46" spans="1:28" x14ac:dyDescent="0.25">
      <c r="A46" t="s">
        <v>73</v>
      </c>
      <c r="B46" s="6" t="s">
        <v>10</v>
      </c>
      <c r="C46" s="6">
        <v>26.198385238647461</v>
      </c>
      <c r="D46" s="7">
        <f t="shared" si="0"/>
        <v>2.2977039290458796</v>
      </c>
      <c r="E46">
        <f t="shared" si="5"/>
        <v>7.8819346884330442E-4</v>
      </c>
      <c r="F46">
        <f t="shared" si="2"/>
        <v>788.19346884330446</v>
      </c>
      <c r="G46">
        <f t="shared" si="3"/>
        <v>60.370654094543411</v>
      </c>
      <c r="H46">
        <f t="shared" si="4"/>
        <v>5.9157755272098056</v>
      </c>
    </row>
    <row r="47" spans="1:28" x14ac:dyDescent="0.25">
      <c r="A47" t="s">
        <v>74</v>
      </c>
      <c r="B47" s="6" t="s">
        <v>12</v>
      </c>
      <c r="C47" s="6">
        <v>26.542427062988281</v>
      </c>
      <c r="D47" s="7">
        <f t="shared" si="0"/>
        <v>2.2095920035372947</v>
      </c>
      <c r="E47">
        <f t="shared" si="5"/>
        <v>6.4898095252591758E-4</v>
      </c>
      <c r="F47">
        <f t="shared" si="2"/>
        <v>648.98095252591759</v>
      </c>
      <c r="G47">
        <f t="shared" si="3"/>
        <v>49.707852383484372</v>
      </c>
      <c r="H47">
        <f t="shared" si="4"/>
        <v>5.6354018682015239</v>
      </c>
    </row>
    <row r="48" spans="1:28" x14ac:dyDescent="0.25">
      <c r="A48" t="s">
        <v>75</v>
      </c>
      <c r="B48" s="6" t="s">
        <v>12</v>
      </c>
      <c r="C48" s="6">
        <v>26.582605361938477</v>
      </c>
      <c r="D48" s="7">
        <f t="shared" si="0"/>
        <v>2.1993020125138365</v>
      </c>
      <c r="E48">
        <f t="shared" si="5"/>
        <v>6.3272327191128404E-4</v>
      </c>
      <c r="F48">
        <f t="shared" si="2"/>
        <v>632.72327191128409</v>
      </c>
      <c r="G48">
        <f t="shared" si="3"/>
        <v>48.462616471791321</v>
      </c>
      <c r="H48">
        <f t="shared" si="4"/>
        <v>5.5988003921441658</v>
      </c>
    </row>
    <row r="49" spans="1:8" x14ac:dyDescent="0.25">
      <c r="A49" t="s">
        <v>76</v>
      </c>
      <c r="B49" s="6" t="s">
        <v>45</v>
      </c>
      <c r="C49" s="6">
        <v>26.608121871948242</v>
      </c>
      <c r="D49" s="7">
        <f t="shared" si="0"/>
        <v>2.1927670255728526</v>
      </c>
      <c r="E49">
        <f t="shared" si="5"/>
        <v>6.2239831338944365E-4</v>
      </c>
      <c r="F49">
        <f t="shared" si="2"/>
        <v>622.39831338944362</v>
      </c>
      <c r="G49">
        <f t="shared" si="3"/>
        <v>47.671789696257022</v>
      </c>
      <c r="H49">
        <f t="shared" si="4"/>
        <v>5.5750638830272266</v>
      </c>
    </row>
    <row r="50" spans="1:8" x14ac:dyDescent="0.25">
      <c r="A50" t="s">
        <v>77</v>
      </c>
      <c r="B50" s="6" t="s">
        <v>10</v>
      </c>
      <c r="C50" s="6">
        <v>26.618566513061523</v>
      </c>
      <c r="D50" s="7">
        <f t="shared" si="0"/>
        <v>2.1900920675455819</v>
      </c>
      <c r="E50">
        <f t="shared" si="5"/>
        <v>6.1817201103740315E-4</v>
      </c>
      <c r="F50">
        <f t="shared" si="2"/>
        <v>618.17201103740319</v>
      </c>
      <c r="G50">
        <f t="shared" si="3"/>
        <v>47.348081561795553</v>
      </c>
      <c r="H50">
        <f t="shared" si="4"/>
        <v>5.5652340669938214</v>
      </c>
    </row>
    <row r="51" spans="1:8" x14ac:dyDescent="0.25">
      <c r="A51" t="s">
        <v>78</v>
      </c>
      <c r="B51" s="6" t="s">
        <v>12</v>
      </c>
      <c r="C51" s="6">
        <v>26.705257415771484</v>
      </c>
      <c r="D51" s="7">
        <f t="shared" si="0"/>
        <v>2.1678898182217172</v>
      </c>
      <c r="E51">
        <f t="shared" si="5"/>
        <v>5.8309354715818597E-4</v>
      </c>
      <c r="F51">
        <f t="shared" si="2"/>
        <v>583.09354715818597</v>
      </c>
      <c r="G51">
        <f t="shared" si="3"/>
        <v>44.661292222969948</v>
      </c>
      <c r="H51">
        <f t="shared" si="4"/>
        <v>5.4809530893683887</v>
      </c>
    </row>
    <row r="52" spans="1:8" x14ac:dyDescent="0.25">
      <c r="A52" t="s">
        <v>79</v>
      </c>
      <c r="B52" s="6" t="s">
        <v>45</v>
      </c>
      <c r="C52" s="6">
        <v>26.72465705871582</v>
      </c>
      <c r="D52" s="7">
        <f t="shared" si="0"/>
        <v>2.1629214109727455</v>
      </c>
      <c r="E52">
        <f t="shared" si="5"/>
        <v>5.7524370763616193E-4</v>
      </c>
      <c r="F52">
        <f t="shared" si="2"/>
        <v>575.24370763616196</v>
      </c>
      <c r="G52">
        <f t="shared" si="3"/>
        <v>44.0600439695719</v>
      </c>
      <c r="H52">
        <f t="shared" si="4"/>
        <v>5.461399029659515</v>
      </c>
    </row>
    <row r="53" spans="1:8" x14ac:dyDescent="0.25">
      <c r="A53" t="s">
        <v>80</v>
      </c>
      <c r="B53" s="6" t="s">
        <v>20</v>
      </c>
      <c r="C53" s="6">
        <v>26.925497055053711</v>
      </c>
      <c r="D53" s="7">
        <f t="shared" si="0"/>
        <v>2.1114846450203073</v>
      </c>
      <c r="E53">
        <f t="shared" si="5"/>
        <v>4.9397614279592062E-4</v>
      </c>
      <c r="F53">
        <f t="shared" si="2"/>
        <v>493.97614279592062</v>
      </c>
      <c r="G53">
        <f t="shared" si="3"/>
        <v>37.835460488467902</v>
      </c>
      <c r="H53">
        <f t="shared" si="4"/>
        <v>5.2416670989017957</v>
      </c>
    </row>
    <row r="54" spans="1:8" x14ac:dyDescent="0.25">
      <c r="A54" t="s">
        <v>81</v>
      </c>
      <c r="B54" s="6" t="s">
        <v>17</v>
      </c>
      <c r="C54" s="6">
        <v>26.927568435668945</v>
      </c>
      <c r="D54" s="7">
        <f t="shared" si="0"/>
        <v>2.1109541475006548</v>
      </c>
      <c r="E54">
        <f t="shared" si="5"/>
        <v>4.9313798276043558E-4</v>
      </c>
      <c r="F54">
        <f t="shared" si="2"/>
        <v>493.13798276043559</v>
      </c>
      <c r="G54">
        <f t="shared" si="3"/>
        <v>37.771262710157977</v>
      </c>
      <c r="H54">
        <f t="shared" si="4"/>
        <v>5.2392171094102835</v>
      </c>
    </row>
    <row r="55" spans="1:8" x14ac:dyDescent="0.25">
      <c r="A55" t="s">
        <v>82</v>
      </c>
      <c r="B55" s="6" t="s">
        <v>10</v>
      </c>
      <c r="C55" s="6">
        <v>27.002529144287109</v>
      </c>
      <c r="D55" s="7">
        <f t="shared" si="0"/>
        <v>2.0917560968378046</v>
      </c>
      <c r="E55">
        <f t="shared" si="5"/>
        <v>4.6280600527001485E-4</v>
      </c>
      <c r="F55">
        <f t="shared" si="2"/>
        <v>462.80600527001485</v>
      </c>
      <c r="G55">
        <f t="shared" si="3"/>
        <v>35.448024325849936</v>
      </c>
      <c r="H55">
        <f t="shared" si="4"/>
        <v>5.1476333168591504</v>
      </c>
    </row>
    <row r="56" spans="1:8" x14ac:dyDescent="0.25">
      <c r="A56" t="s">
        <v>83</v>
      </c>
      <c r="B56" s="6" t="s">
        <v>68</v>
      </c>
      <c r="C56" s="6">
        <v>27.06751823425293</v>
      </c>
      <c r="D56" s="7">
        <f t="shared" si="0"/>
        <v>2.0751118592806108</v>
      </c>
      <c r="E56">
        <f t="shared" si="5"/>
        <v>4.3650892710327339E-4</v>
      </c>
      <c r="F56">
        <f t="shared" si="2"/>
        <v>436.50892710327338</v>
      </c>
      <c r="G56">
        <f t="shared" si="3"/>
        <v>33.433833809869995</v>
      </c>
      <c r="H56">
        <f t="shared" si="4"/>
        <v>5.0632368911037631</v>
      </c>
    </row>
    <row r="57" spans="1:8" x14ac:dyDescent="0.25">
      <c r="A57" t="s">
        <v>84</v>
      </c>
      <c r="B57" s="6" t="s">
        <v>45</v>
      </c>
      <c r="C57" s="6">
        <v>27.077266693115234</v>
      </c>
      <c r="D57" s="7">
        <f t="shared" si="0"/>
        <v>2.072615199222652</v>
      </c>
      <c r="E57">
        <f t="shared" si="5"/>
        <v>4.3256432678894191E-4</v>
      </c>
      <c r="F57">
        <f t="shared" si="2"/>
        <v>432.56432678894191</v>
      </c>
      <c r="G57">
        <f t="shared" si="3"/>
        <v>33.131702276774178</v>
      </c>
      <c r="H57">
        <f t="shared" si="4"/>
        <v>5.0501404245715831</v>
      </c>
    </row>
    <row r="58" spans="1:8" x14ac:dyDescent="0.25">
      <c r="A58" t="s">
        <v>85</v>
      </c>
      <c r="B58" s="6" t="s">
        <v>20</v>
      </c>
      <c r="C58" s="6">
        <v>27.091560363769531</v>
      </c>
      <c r="D58" s="7">
        <f t="shared" si="0"/>
        <v>2.0689544732444989</v>
      </c>
      <c r="E58">
        <f t="shared" si="5"/>
        <v>4.2678055947225246E-4</v>
      </c>
      <c r="F58">
        <f t="shared" si="2"/>
        <v>426.78055947225249</v>
      </c>
      <c r="G58">
        <f t="shared" si="3"/>
        <v>32.688702138049862</v>
      </c>
      <c r="H58">
        <f t="shared" si="4"/>
        <v>5.030720192819409</v>
      </c>
    </row>
    <row r="59" spans="1:8" x14ac:dyDescent="0.25">
      <c r="A59" t="s">
        <v>86</v>
      </c>
      <c r="B59" s="6" t="s">
        <v>20</v>
      </c>
      <c r="C59" s="6">
        <v>27.101619720458984</v>
      </c>
      <c r="D59" s="7">
        <f t="shared" si="0"/>
        <v>2.0663781897098339</v>
      </c>
      <c r="E59">
        <f t="shared" si="5"/>
        <v>4.2271015797395778E-4</v>
      </c>
      <c r="F59">
        <f t="shared" si="2"/>
        <v>422.71015797395779</v>
      </c>
      <c r="G59">
        <f t="shared" si="3"/>
        <v>32.376935026809932</v>
      </c>
      <c r="H59">
        <f t="shared" si="4"/>
        <v>5.016894513791839</v>
      </c>
    </row>
    <row r="60" spans="1:8" x14ac:dyDescent="0.25">
      <c r="A60" t="s">
        <v>87</v>
      </c>
      <c r="B60" s="6" t="s">
        <v>45</v>
      </c>
      <c r="C60" s="6">
        <v>27.231801986694336</v>
      </c>
      <c r="D60" s="7">
        <f t="shared" si="0"/>
        <v>2.0330374464236201</v>
      </c>
      <c r="E60">
        <f t="shared" si="5"/>
        <v>3.7003342049517392E-4</v>
      </c>
      <c r="F60">
        <f t="shared" si="2"/>
        <v>370.03342049517391</v>
      </c>
      <c r="G60">
        <f t="shared" si="3"/>
        <v>28.3422287993812</v>
      </c>
      <c r="H60">
        <f t="shared" si="4"/>
        <v>4.8248813094375915</v>
      </c>
    </row>
    <row r="61" spans="1:8" x14ac:dyDescent="0.25">
      <c r="A61" t="s">
        <v>88</v>
      </c>
      <c r="B61" s="6" t="s">
        <v>68</v>
      </c>
      <c r="C61" s="6">
        <v>27.300966262817383</v>
      </c>
      <c r="D61" s="7">
        <f t="shared" si="0"/>
        <v>2.0153239095381394</v>
      </c>
      <c r="E61">
        <f t="shared" si="5"/>
        <v>3.4204690188858279E-4</v>
      </c>
      <c r="F61">
        <f t="shared" si="2"/>
        <v>342.04690188858279</v>
      </c>
      <c r="G61">
        <f t="shared" si="3"/>
        <v>26.198637789183543</v>
      </c>
      <c r="H61">
        <f t="shared" si="4"/>
        <v>4.7114198949752462</v>
      </c>
    </row>
    <row r="62" spans="1:8" x14ac:dyDescent="0.25">
      <c r="A62" t="s">
        <v>89</v>
      </c>
      <c r="B62" s="6" t="s">
        <v>10</v>
      </c>
      <c r="C62" s="6">
        <v>27.381103515625</v>
      </c>
      <c r="D62" s="7">
        <f t="shared" si="0"/>
        <v>1.9948001035637459</v>
      </c>
      <c r="E62">
        <f t="shared" si="5"/>
        <v>3.0962029609585414E-4</v>
      </c>
      <c r="F62">
        <f t="shared" si="2"/>
        <v>309.62029609585414</v>
      </c>
      <c r="G62">
        <f t="shared" si="3"/>
        <v>23.71496407307702</v>
      </c>
      <c r="H62">
        <f t="shared" si="4"/>
        <v>4.5677257776993683</v>
      </c>
    </row>
    <row r="63" spans="1:8" x14ac:dyDescent="0.25">
      <c r="A63" t="s">
        <v>90</v>
      </c>
      <c r="B63" s="6" t="s">
        <v>68</v>
      </c>
      <c r="C63" s="6">
        <v>27.406549453735352</v>
      </c>
      <c r="D63" s="7">
        <f t="shared" si="0"/>
        <v>1.9882831906634868</v>
      </c>
      <c r="E63">
        <f t="shared" si="5"/>
        <v>2.9932389367098703E-4</v>
      </c>
      <c r="F63">
        <f t="shared" si="2"/>
        <v>299.32389367098705</v>
      </c>
      <c r="G63">
        <f t="shared" si="3"/>
        <v>22.926324514667478</v>
      </c>
      <c r="H63">
        <f t="shared" si="4"/>
        <v>4.5189331794402223</v>
      </c>
    </row>
    <row r="64" spans="1:8" x14ac:dyDescent="0.25">
      <c r="A64" t="s">
        <v>91</v>
      </c>
      <c r="B64" s="6" t="s">
        <v>17</v>
      </c>
      <c r="C64" s="6">
        <v>27.435527801513672</v>
      </c>
      <c r="D64" s="7">
        <f t="shared" si="0"/>
        <v>1.9808615987518132</v>
      </c>
      <c r="E64">
        <f t="shared" si="5"/>
        <v>2.8759814282464818E-4</v>
      </c>
      <c r="F64">
        <f t="shared" si="2"/>
        <v>287.59814282464816</v>
      </c>
      <c r="G64">
        <f t="shared" si="3"/>
        <v>22.028205872068252</v>
      </c>
      <c r="H64">
        <f t="shared" si="4"/>
        <v>4.461280091747553</v>
      </c>
    </row>
    <row r="65" spans="1:8" x14ac:dyDescent="0.25">
      <c r="A65" t="s">
        <v>92</v>
      </c>
      <c r="B65" s="6" t="s">
        <v>10</v>
      </c>
      <c r="C65" s="6">
        <v>27.588821411132813</v>
      </c>
      <c r="D65" s="7">
        <f t="shared" si="0"/>
        <v>1.9416018513720201</v>
      </c>
      <c r="E65">
        <f t="shared" si="5"/>
        <v>2.2556966948032836E-4</v>
      </c>
      <c r="F65">
        <f t="shared" si="2"/>
        <v>225.56966948032837</v>
      </c>
      <c r="G65">
        <f t="shared" si="3"/>
        <v>17.277215593275425</v>
      </c>
      <c r="H65">
        <f t="shared" si="4"/>
        <v>4.1107988254992138</v>
      </c>
    </row>
    <row r="66" spans="1:8" x14ac:dyDescent="0.25">
      <c r="A66" t="s">
        <v>93</v>
      </c>
      <c r="B66" s="6" t="s">
        <v>45</v>
      </c>
      <c r="C66" s="6">
        <v>27.640020370483398</v>
      </c>
      <c r="D66" s="7">
        <f t="shared" si="0"/>
        <v>1.9284893790699698</v>
      </c>
      <c r="E66">
        <f t="shared" si="5"/>
        <v>2.0485260701944024E-4</v>
      </c>
      <c r="F66">
        <f t="shared" si="2"/>
        <v>204.85260701944026</v>
      </c>
      <c r="G66">
        <f t="shared" si="3"/>
        <v>15.690419126264899</v>
      </c>
      <c r="H66">
        <f t="shared" si="4"/>
        <v>3.9718119853264349</v>
      </c>
    </row>
    <row r="67" spans="1:8" x14ac:dyDescent="0.25">
      <c r="A67" t="s">
        <v>94</v>
      </c>
      <c r="B67" s="9" t="s">
        <v>68</v>
      </c>
      <c r="C67" s="9">
        <v>27.695024490356445</v>
      </c>
      <c r="D67" s="10">
        <f t="shared" ref="D67:D75" si="6">(C67-$J$3)/$I$3</f>
        <v>1.9144023740315415</v>
      </c>
      <c r="E67">
        <f t="shared" ref="E67:E72" si="7">(C67-$N$5)*($P$6-$P$5)/($N$6-$N$5)+$P$5</f>
        <v>1.974636845990833E-4</v>
      </c>
      <c r="F67">
        <f t="shared" si="2"/>
        <v>197.46368459908331</v>
      </c>
      <c r="G67">
        <f t="shared" si="3"/>
        <v>15.124474219076808</v>
      </c>
      <c r="H67">
        <f t="shared" si="4"/>
        <v>3.9188130848967342</v>
      </c>
    </row>
    <row r="68" spans="1:8" x14ac:dyDescent="0.25">
      <c r="A68" t="s">
        <v>95</v>
      </c>
      <c r="B68" s="9" t="s">
        <v>20</v>
      </c>
      <c r="C68" s="9">
        <v>27.779239654541016</v>
      </c>
      <c r="D68" s="10">
        <f t="shared" si="6"/>
        <v>1.8928341815958065</v>
      </c>
      <c r="E68">
        <f t="shared" si="7"/>
        <v>1.9249767790758309E-4</v>
      </c>
      <c r="F68">
        <f>E68*10^6</f>
        <v>192.4976779075831</v>
      </c>
      <c r="G68">
        <f>F68*$L$2/$K$2</f>
        <v>14.744109392350046</v>
      </c>
      <c r="H68">
        <f t="shared" ref="H68:H72" si="8">LOG(G68,2)</f>
        <v>3.8820667749306081</v>
      </c>
    </row>
    <row r="69" spans="1:8" x14ac:dyDescent="0.25">
      <c r="A69" t="s">
        <v>96</v>
      </c>
      <c r="B69" s="9" t="s">
        <v>45</v>
      </c>
      <c r="C69" s="9">
        <v>28.469062805175781</v>
      </c>
      <c r="D69" s="10">
        <f t="shared" si="6"/>
        <v>1.7161648298991499</v>
      </c>
      <c r="E69">
        <f t="shared" si="7"/>
        <v>1.5182012992470266E-4</v>
      </c>
      <c r="F69">
        <f>E69*10^6</f>
        <v>151.82012992470266</v>
      </c>
      <c r="G69">
        <f>F69*$L$2/$K$2</f>
        <v>11.628465485413697</v>
      </c>
      <c r="H69">
        <f t="shared" si="8"/>
        <v>3.539588823457009</v>
      </c>
    </row>
    <row r="70" spans="1:8" x14ac:dyDescent="0.25">
      <c r="A70" t="s">
        <v>97</v>
      </c>
      <c r="B70" s="9" t="s">
        <v>20</v>
      </c>
      <c r="C70" s="9">
        <v>28.842918395996094</v>
      </c>
      <c r="D70" s="10">
        <f t="shared" si="6"/>
        <v>1.6204173549157168</v>
      </c>
      <c r="E70">
        <f t="shared" si="7"/>
        <v>1.2977458285909953E-4</v>
      </c>
      <c r="F70">
        <f>E70*10^6</f>
        <v>129.77458285909952</v>
      </c>
      <c r="G70">
        <f>F70*$L$2/$K$2</f>
        <v>9.9399154671350107</v>
      </c>
      <c r="H70">
        <f t="shared" si="8"/>
        <v>3.3132335826061041</v>
      </c>
    </row>
    <row r="71" spans="1:8" x14ac:dyDescent="0.25">
      <c r="A71" t="s">
        <v>98</v>
      </c>
      <c r="B71" s="9" t="s">
        <v>10</v>
      </c>
      <c r="C71" s="9">
        <v>29</v>
      </c>
      <c r="D71" s="10">
        <f t="shared" si="6"/>
        <v>1.5801874711878303</v>
      </c>
      <c r="E71">
        <f t="shared" si="7"/>
        <v>1.2051178198293726E-4</v>
      </c>
      <c r="F71">
        <f>E71*10^6</f>
        <v>120.51178198293726</v>
      </c>
      <c r="G71">
        <f>F71*$L$2/$K$2</f>
        <v>9.2304432756665022</v>
      </c>
      <c r="H71">
        <f t="shared" si="8"/>
        <v>3.2063999324051617</v>
      </c>
    </row>
    <row r="72" spans="1:8" x14ac:dyDescent="0.25">
      <c r="A72" t="s">
        <v>99</v>
      </c>
      <c r="B72" s="9" t="s">
        <v>68</v>
      </c>
      <c r="C72" s="9">
        <v>29.382253646850586</v>
      </c>
      <c r="D72" s="10">
        <f t="shared" si="6"/>
        <v>1.4822891853581457</v>
      </c>
      <c r="E72">
        <f t="shared" si="7"/>
        <v>9.797101766227388E-5</v>
      </c>
      <c r="F72">
        <f>E72*10^6</f>
        <v>97.97101766227388</v>
      </c>
      <c r="G72">
        <f>F72*$L$2/$K$2</f>
        <v>7.5039627355189067</v>
      </c>
      <c r="H72">
        <f t="shared" si="8"/>
        <v>2.9076526634855435</v>
      </c>
    </row>
    <row r="73" spans="1:8" x14ac:dyDescent="0.25">
      <c r="A73" s="5" t="s">
        <v>100</v>
      </c>
      <c r="B73" s="5" t="s">
        <v>101</v>
      </c>
      <c r="C73" s="5">
        <v>30.520261764526367</v>
      </c>
      <c r="D73" s="11">
        <f t="shared" si="6"/>
        <v>1.190835997406555</v>
      </c>
    </row>
    <row r="74" spans="1:8" x14ac:dyDescent="0.25">
      <c r="A74" s="5" t="s">
        <v>102</v>
      </c>
      <c r="B74" s="5" t="s">
        <v>20</v>
      </c>
      <c r="C74" s="5" t="s">
        <v>103</v>
      </c>
      <c r="D74" s="11" t="e">
        <f t="shared" si="6"/>
        <v>#VALUE!</v>
      </c>
    </row>
    <row r="75" spans="1:8" x14ac:dyDescent="0.25">
      <c r="A75" s="5" t="s">
        <v>104</v>
      </c>
      <c r="B75" s="5" t="s">
        <v>101</v>
      </c>
      <c r="C75" s="5" t="s">
        <v>103</v>
      </c>
      <c r="D75" s="11" t="e">
        <f t="shared" si="6"/>
        <v>#VALUE!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6ABD-18F3-4FF4-BD28-211C8F4DE2BD}">
  <dimension ref="A1:AD75"/>
  <sheetViews>
    <sheetView workbookViewId="0">
      <selection activeCell="G3" sqref="G3"/>
    </sheetView>
  </sheetViews>
  <sheetFormatPr defaultRowHeight="15" x14ac:dyDescent="0.25"/>
  <cols>
    <col min="4" max="4" width="22.7109375" customWidth="1"/>
    <col min="5" max="5" width="24" customWidth="1"/>
    <col min="6" max="7" width="25.28515625" customWidth="1"/>
    <col min="261" max="261" width="22.7109375" customWidth="1"/>
    <col min="262" max="262" width="24" customWidth="1"/>
    <col min="263" max="263" width="25.28515625" customWidth="1"/>
    <col min="517" max="517" width="22.7109375" customWidth="1"/>
    <col min="518" max="518" width="24" customWidth="1"/>
    <col min="519" max="519" width="25.28515625" customWidth="1"/>
    <col min="773" max="773" width="22.7109375" customWidth="1"/>
    <col min="774" max="774" width="24" customWidth="1"/>
    <col min="775" max="775" width="25.28515625" customWidth="1"/>
    <col min="1029" max="1029" width="22.7109375" customWidth="1"/>
    <col min="1030" max="1030" width="24" customWidth="1"/>
    <col min="1031" max="1031" width="25.28515625" customWidth="1"/>
    <col min="1285" max="1285" width="22.7109375" customWidth="1"/>
    <col min="1286" max="1286" width="24" customWidth="1"/>
    <col min="1287" max="1287" width="25.28515625" customWidth="1"/>
    <col min="1541" max="1541" width="22.7109375" customWidth="1"/>
    <col min="1542" max="1542" width="24" customWidth="1"/>
    <col min="1543" max="1543" width="25.28515625" customWidth="1"/>
    <col min="1797" max="1797" width="22.7109375" customWidth="1"/>
    <col min="1798" max="1798" width="24" customWidth="1"/>
    <col min="1799" max="1799" width="25.28515625" customWidth="1"/>
    <col min="2053" max="2053" width="22.7109375" customWidth="1"/>
    <col min="2054" max="2054" width="24" customWidth="1"/>
    <col min="2055" max="2055" width="25.28515625" customWidth="1"/>
    <col min="2309" max="2309" width="22.7109375" customWidth="1"/>
    <col min="2310" max="2310" width="24" customWidth="1"/>
    <col min="2311" max="2311" width="25.28515625" customWidth="1"/>
    <col min="2565" max="2565" width="22.7109375" customWidth="1"/>
    <col min="2566" max="2566" width="24" customWidth="1"/>
    <col min="2567" max="2567" width="25.28515625" customWidth="1"/>
    <col min="2821" max="2821" width="22.7109375" customWidth="1"/>
    <col min="2822" max="2822" width="24" customWidth="1"/>
    <col min="2823" max="2823" width="25.28515625" customWidth="1"/>
    <col min="3077" max="3077" width="22.7109375" customWidth="1"/>
    <col min="3078" max="3078" width="24" customWidth="1"/>
    <col min="3079" max="3079" width="25.28515625" customWidth="1"/>
    <col min="3333" max="3333" width="22.7109375" customWidth="1"/>
    <col min="3334" max="3334" width="24" customWidth="1"/>
    <col min="3335" max="3335" width="25.28515625" customWidth="1"/>
    <col min="3589" max="3589" width="22.7109375" customWidth="1"/>
    <col min="3590" max="3590" width="24" customWidth="1"/>
    <col min="3591" max="3591" width="25.28515625" customWidth="1"/>
    <col min="3845" max="3845" width="22.7109375" customWidth="1"/>
    <col min="3846" max="3846" width="24" customWidth="1"/>
    <col min="3847" max="3847" width="25.28515625" customWidth="1"/>
    <col min="4101" max="4101" width="22.7109375" customWidth="1"/>
    <col min="4102" max="4102" width="24" customWidth="1"/>
    <col min="4103" max="4103" width="25.28515625" customWidth="1"/>
    <col min="4357" max="4357" width="22.7109375" customWidth="1"/>
    <col min="4358" max="4358" width="24" customWidth="1"/>
    <col min="4359" max="4359" width="25.28515625" customWidth="1"/>
    <col min="4613" max="4613" width="22.7109375" customWidth="1"/>
    <col min="4614" max="4614" width="24" customWidth="1"/>
    <col min="4615" max="4615" width="25.28515625" customWidth="1"/>
    <col min="4869" max="4869" width="22.7109375" customWidth="1"/>
    <col min="4870" max="4870" width="24" customWidth="1"/>
    <col min="4871" max="4871" width="25.28515625" customWidth="1"/>
    <col min="5125" max="5125" width="22.7109375" customWidth="1"/>
    <col min="5126" max="5126" width="24" customWidth="1"/>
    <col min="5127" max="5127" width="25.28515625" customWidth="1"/>
    <col min="5381" max="5381" width="22.7109375" customWidth="1"/>
    <col min="5382" max="5382" width="24" customWidth="1"/>
    <col min="5383" max="5383" width="25.28515625" customWidth="1"/>
    <col min="5637" max="5637" width="22.7109375" customWidth="1"/>
    <col min="5638" max="5638" width="24" customWidth="1"/>
    <col min="5639" max="5639" width="25.28515625" customWidth="1"/>
    <col min="5893" max="5893" width="22.7109375" customWidth="1"/>
    <col min="5894" max="5894" width="24" customWidth="1"/>
    <col min="5895" max="5895" width="25.28515625" customWidth="1"/>
    <col min="6149" max="6149" width="22.7109375" customWidth="1"/>
    <col min="6150" max="6150" width="24" customWidth="1"/>
    <col min="6151" max="6151" width="25.28515625" customWidth="1"/>
    <col min="6405" max="6405" width="22.7109375" customWidth="1"/>
    <col min="6406" max="6406" width="24" customWidth="1"/>
    <col min="6407" max="6407" width="25.28515625" customWidth="1"/>
    <col min="6661" max="6661" width="22.7109375" customWidth="1"/>
    <col min="6662" max="6662" width="24" customWidth="1"/>
    <col min="6663" max="6663" width="25.28515625" customWidth="1"/>
    <col min="6917" max="6917" width="22.7109375" customWidth="1"/>
    <col min="6918" max="6918" width="24" customWidth="1"/>
    <col min="6919" max="6919" width="25.28515625" customWidth="1"/>
    <col min="7173" max="7173" width="22.7109375" customWidth="1"/>
    <col min="7174" max="7174" width="24" customWidth="1"/>
    <col min="7175" max="7175" width="25.28515625" customWidth="1"/>
    <col min="7429" max="7429" width="22.7109375" customWidth="1"/>
    <col min="7430" max="7430" width="24" customWidth="1"/>
    <col min="7431" max="7431" width="25.28515625" customWidth="1"/>
    <col min="7685" max="7685" width="22.7109375" customWidth="1"/>
    <col min="7686" max="7686" width="24" customWidth="1"/>
    <col min="7687" max="7687" width="25.28515625" customWidth="1"/>
    <col min="7941" max="7941" width="22.7109375" customWidth="1"/>
    <col min="7942" max="7942" width="24" customWidth="1"/>
    <col min="7943" max="7943" width="25.28515625" customWidth="1"/>
    <col min="8197" max="8197" width="22.7109375" customWidth="1"/>
    <col min="8198" max="8198" width="24" customWidth="1"/>
    <col min="8199" max="8199" width="25.28515625" customWidth="1"/>
    <col min="8453" max="8453" width="22.7109375" customWidth="1"/>
    <col min="8454" max="8454" width="24" customWidth="1"/>
    <col min="8455" max="8455" width="25.28515625" customWidth="1"/>
    <col min="8709" max="8709" width="22.7109375" customWidth="1"/>
    <col min="8710" max="8710" width="24" customWidth="1"/>
    <col min="8711" max="8711" width="25.28515625" customWidth="1"/>
    <col min="8965" max="8965" width="22.7109375" customWidth="1"/>
    <col min="8966" max="8966" width="24" customWidth="1"/>
    <col min="8967" max="8967" width="25.28515625" customWidth="1"/>
    <col min="9221" max="9221" width="22.7109375" customWidth="1"/>
    <col min="9222" max="9222" width="24" customWidth="1"/>
    <col min="9223" max="9223" width="25.28515625" customWidth="1"/>
    <col min="9477" max="9477" width="22.7109375" customWidth="1"/>
    <col min="9478" max="9478" width="24" customWidth="1"/>
    <col min="9479" max="9479" width="25.28515625" customWidth="1"/>
    <col min="9733" max="9733" width="22.7109375" customWidth="1"/>
    <col min="9734" max="9734" width="24" customWidth="1"/>
    <col min="9735" max="9735" width="25.28515625" customWidth="1"/>
    <col min="9989" max="9989" width="22.7109375" customWidth="1"/>
    <col min="9990" max="9990" width="24" customWidth="1"/>
    <col min="9991" max="9991" width="25.28515625" customWidth="1"/>
    <col min="10245" max="10245" width="22.7109375" customWidth="1"/>
    <col min="10246" max="10246" width="24" customWidth="1"/>
    <col min="10247" max="10247" width="25.28515625" customWidth="1"/>
    <col min="10501" max="10501" width="22.7109375" customWidth="1"/>
    <col min="10502" max="10502" width="24" customWidth="1"/>
    <col min="10503" max="10503" width="25.28515625" customWidth="1"/>
    <col min="10757" max="10757" width="22.7109375" customWidth="1"/>
    <col min="10758" max="10758" width="24" customWidth="1"/>
    <col min="10759" max="10759" width="25.28515625" customWidth="1"/>
    <col min="11013" max="11013" width="22.7109375" customWidth="1"/>
    <col min="11014" max="11014" width="24" customWidth="1"/>
    <col min="11015" max="11015" width="25.28515625" customWidth="1"/>
    <col min="11269" max="11269" width="22.7109375" customWidth="1"/>
    <col min="11270" max="11270" width="24" customWidth="1"/>
    <col min="11271" max="11271" width="25.28515625" customWidth="1"/>
    <col min="11525" max="11525" width="22.7109375" customWidth="1"/>
    <col min="11526" max="11526" width="24" customWidth="1"/>
    <col min="11527" max="11527" width="25.28515625" customWidth="1"/>
    <col min="11781" max="11781" width="22.7109375" customWidth="1"/>
    <col min="11782" max="11782" width="24" customWidth="1"/>
    <col min="11783" max="11783" width="25.28515625" customWidth="1"/>
    <col min="12037" max="12037" width="22.7109375" customWidth="1"/>
    <col min="12038" max="12038" width="24" customWidth="1"/>
    <col min="12039" max="12039" width="25.28515625" customWidth="1"/>
    <col min="12293" max="12293" width="22.7109375" customWidth="1"/>
    <col min="12294" max="12294" width="24" customWidth="1"/>
    <col min="12295" max="12295" width="25.28515625" customWidth="1"/>
    <col min="12549" max="12549" width="22.7109375" customWidth="1"/>
    <col min="12550" max="12550" width="24" customWidth="1"/>
    <col min="12551" max="12551" width="25.28515625" customWidth="1"/>
    <col min="12805" max="12805" width="22.7109375" customWidth="1"/>
    <col min="12806" max="12806" width="24" customWidth="1"/>
    <col min="12807" max="12807" width="25.28515625" customWidth="1"/>
    <col min="13061" max="13061" width="22.7109375" customWidth="1"/>
    <col min="13062" max="13062" width="24" customWidth="1"/>
    <col min="13063" max="13063" width="25.28515625" customWidth="1"/>
    <col min="13317" max="13317" width="22.7109375" customWidth="1"/>
    <col min="13318" max="13318" width="24" customWidth="1"/>
    <col min="13319" max="13319" width="25.28515625" customWidth="1"/>
    <col min="13573" max="13573" width="22.7109375" customWidth="1"/>
    <col min="13574" max="13574" width="24" customWidth="1"/>
    <col min="13575" max="13575" width="25.28515625" customWidth="1"/>
    <col min="13829" max="13829" width="22.7109375" customWidth="1"/>
    <col min="13830" max="13830" width="24" customWidth="1"/>
    <col min="13831" max="13831" width="25.28515625" customWidth="1"/>
    <col min="14085" max="14085" width="22.7109375" customWidth="1"/>
    <col min="14086" max="14086" width="24" customWidth="1"/>
    <col min="14087" max="14087" width="25.28515625" customWidth="1"/>
    <col min="14341" max="14341" width="22.7109375" customWidth="1"/>
    <col min="14342" max="14342" width="24" customWidth="1"/>
    <col min="14343" max="14343" width="25.28515625" customWidth="1"/>
    <col min="14597" max="14597" width="22.7109375" customWidth="1"/>
    <col min="14598" max="14598" width="24" customWidth="1"/>
    <col min="14599" max="14599" width="25.28515625" customWidth="1"/>
    <col min="14853" max="14853" width="22.7109375" customWidth="1"/>
    <col min="14854" max="14854" width="24" customWidth="1"/>
    <col min="14855" max="14855" width="25.28515625" customWidth="1"/>
    <col min="15109" max="15109" width="22.7109375" customWidth="1"/>
    <col min="15110" max="15110" width="24" customWidth="1"/>
    <col min="15111" max="15111" width="25.28515625" customWidth="1"/>
    <col min="15365" max="15365" width="22.7109375" customWidth="1"/>
    <col min="15366" max="15366" width="24" customWidth="1"/>
    <col min="15367" max="15367" width="25.28515625" customWidth="1"/>
    <col min="15621" max="15621" width="22.7109375" customWidth="1"/>
    <col min="15622" max="15622" width="24" customWidth="1"/>
    <col min="15623" max="15623" width="25.28515625" customWidth="1"/>
    <col min="15877" max="15877" width="22.7109375" customWidth="1"/>
    <col min="15878" max="15878" width="24" customWidth="1"/>
    <col min="15879" max="15879" width="25.28515625" customWidth="1"/>
    <col min="16133" max="16133" width="22.7109375" customWidth="1"/>
    <col min="16134" max="16134" width="24" customWidth="1"/>
    <col min="16135" max="16135" width="25.28515625" customWidth="1"/>
  </cols>
  <sheetData>
    <row r="1" spans="1:15" x14ac:dyDescent="0.25">
      <c r="B1" s="1" t="s">
        <v>105</v>
      </c>
    </row>
    <row r="2" spans="1:15" ht="22.5" customHeight="1" x14ac:dyDescent="0.25">
      <c r="B2" s="1" t="s">
        <v>2</v>
      </c>
      <c r="C2" s="1" t="s">
        <v>3</v>
      </c>
      <c r="D2" s="1" t="s">
        <v>106</v>
      </c>
      <c r="E2" s="1" t="s">
        <v>107</v>
      </c>
      <c r="F2" s="1" t="s">
        <v>108</v>
      </c>
      <c r="G2" s="1" t="s">
        <v>127</v>
      </c>
      <c r="H2" s="2" t="s">
        <v>109</v>
      </c>
      <c r="K2">
        <v>20</v>
      </c>
      <c r="L2">
        <v>28</v>
      </c>
    </row>
    <row r="3" spans="1:15" x14ac:dyDescent="0.25">
      <c r="A3" t="s">
        <v>92</v>
      </c>
      <c r="B3" t="s">
        <v>10</v>
      </c>
      <c r="C3">
        <v>11.090510368347168</v>
      </c>
      <c r="D3" s="12">
        <f t="shared" ref="D3:D34" si="0">(C3-$I$3)/$H$3</f>
        <v>6.8674855027259305</v>
      </c>
      <c r="E3" s="12">
        <f>(C3-$M$10)*($N$11-$N$10)/($M$11-$M$10)+$N$10</f>
        <v>12825834.067860289</v>
      </c>
      <c r="F3" s="12">
        <f t="shared" ref="F3:F34" si="1">E3*$L$2/$K$2</f>
        <v>17956167.695004404</v>
      </c>
      <c r="G3" s="12">
        <f>LOG(F3,2)</f>
        <v>24.097976139158696</v>
      </c>
      <c r="H3">
        <v>-3.5777999999999999</v>
      </c>
      <c r="I3">
        <v>35.661000000000001</v>
      </c>
      <c r="L3" s="13"/>
    </row>
    <row r="4" spans="1:15" x14ac:dyDescent="0.25">
      <c r="A4" t="s">
        <v>9</v>
      </c>
      <c r="B4" s="3" t="s">
        <v>10</v>
      </c>
      <c r="C4" s="3">
        <v>16.236654281616211</v>
      </c>
      <c r="D4" s="4">
        <f t="shared" si="0"/>
        <v>5.4291312310313016</v>
      </c>
      <c r="E4" s="12">
        <f t="shared" ref="E4:E26" si="2">(C4-$M$9)*($N$10-$N$9)/($M$10-$M$9)+$N$9</f>
        <v>1456405.9225856876</v>
      </c>
      <c r="F4" s="12">
        <f t="shared" si="1"/>
        <v>2038968.2916199625</v>
      </c>
      <c r="G4" s="12">
        <f t="shared" ref="G4:G54" si="3">LOG(F4,2)</f>
        <v>20.959407909230752</v>
      </c>
      <c r="N4" t="s">
        <v>13</v>
      </c>
      <c r="O4" t="s">
        <v>14</v>
      </c>
    </row>
    <row r="5" spans="1:15" x14ac:dyDescent="0.25">
      <c r="A5" t="s">
        <v>32</v>
      </c>
      <c r="B5" s="3" t="s">
        <v>12</v>
      </c>
      <c r="C5" s="3">
        <v>16.296825408935547</v>
      </c>
      <c r="D5" s="4">
        <f t="shared" si="0"/>
        <v>5.4123133185377759</v>
      </c>
      <c r="E5" s="12">
        <f t="shared" si="2"/>
        <v>1425966.0707307386</v>
      </c>
      <c r="F5" s="12">
        <f t="shared" si="1"/>
        <v>1996352.499023034</v>
      </c>
      <c r="G5" s="12">
        <f t="shared" si="3"/>
        <v>20.928935051368189</v>
      </c>
      <c r="K5" s="13"/>
      <c r="L5" t="s">
        <v>18</v>
      </c>
      <c r="M5">
        <v>31.493403434753418</v>
      </c>
      <c r="N5">
        <v>20</v>
      </c>
      <c r="O5">
        <v>2.0000000000000002E-5</v>
      </c>
    </row>
    <row r="6" spans="1:15" x14ac:dyDescent="0.25">
      <c r="A6" t="s">
        <v>63</v>
      </c>
      <c r="B6" s="3" t="s">
        <v>17</v>
      </c>
      <c r="C6" s="3">
        <v>16.56425666809082</v>
      </c>
      <c r="D6" s="4">
        <f t="shared" si="0"/>
        <v>5.3375659153416013</v>
      </c>
      <c r="E6" s="12">
        <f t="shared" si="2"/>
        <v>1290675.803243045</v>
      </c>
      <c r="F6" s="12">
        <f t="shared" si="1"/>
        <v>1806946.1245402631</v>
      </c>
      <c r="G6" s="12">
        <f t="shared" si="3"/>
        <v>20.785122061128622</v>
      </c>
      <c r="K6" s="13"/>
      <c r="L6" t="s">
        <v>21</v>
      </c>
      <c r="M6">
        <v>26.757838249206543</v>
      </c>
      <c r="N6">
        <v>200</v>
      </c>
      <c r="O6">
        <v>2.0000000000000001E-4</v>
      </c>
    </row>
    <row r="7" spans="1:15" x14ac:dyDescent="0.25">
      <c r="A7" t="s">
        <v>11</v>
      </c>
      <c r="B7" s="3" t="s">
        <v>12</v>
      </c>
      <c r="C7" s="3">
        <v>16.660615921020508</v>
      </c>
      <c r="D7" s="4">
        <f t="shared" si="0"/>
        <v>5.3106333721782919</v>
      </c>
      <c r="E7" s="12">
        <f t="shared" si="2"/>
        <v>1241928.812539903</v>
      </c>
      <c r="F7" s="12">
        <f t="shared" si="1"/>
        <v>1738700.3375558641</v>
      </c>
      <c r="G7" s="12">
        <f t="shared" si="3"/>
        <v>20.729577877026209</v>
      </c>
      <c r="K7" s="13"/>
      <c r="L7" t="s">
        <v>24</v>
      </c>
      <c r="M7">
        <v>26.403674125671387</v>
      </c>
      <c r="N7">
        <v>2000</v>
      </c>
      <c r="O7">
        <v>2E-3</v>
      </c>
    </row>
    <row r="8" spans="1:15" x14ac:dyDescent="0.25">
      <c r="A8" t="s">
        <v>39</v>
      </c>
      <c r="B8" s="3" t="s">
        <v>10</v>
      </c>
      <c r="C8" s="3">
        <v>16.729570388793945</v>
      </c>
      <c r="D8" s="4">
        <f t="shared" si="0"/>
        <v>5.2913605039985621</v>
      </c>
      <c r="E8" s="12">
        <f t="shared" si="2"/>
        <v>1207045.5740620722</v>
      </c>
      <c r="F8" s="12">
        <f t="shared" si="1"/>
        <v>1689863.8036869012</v>
      </c>
      <c r="G8" s="12">
        <f t="shared" si="3"/>
        <v>20.688475545024872</v>
      </c>
      <c r="K8" s="13"/>
      <c r="L8" t="s">
        <v>26</v>
      </c>
      <c r="M8">
        <v>22.518502235412598</v>
      </c>
      <c r="N8">
        <v>20000</v>
      </c>
      <c r="O8">
        <v>0.02</v>
      </c>
    </row>
    <row r="9" spans="1:15" x14ac:dyDescent="0.25">
      <c r="A9" t="s">
        <v>36</v>
      </c>
      <c r="B9" s="3" t="s">
        <v>20</v>
      </c>
      <c r="C9" s="3">
        <v>17.004249572753906</v>
      </c>
      <c r="D9" s="4">
        <f t="shared" si="0"/>
        <v>5.2145872958930335</v>
      </c>
      <c r="E9" s="12">
        <f t="shared" si="2"/>
        <v>1068088.6683187981</v>
      </c>
      <c r="F9" s="12">
        <f t="shared" si="1"/>
        <v>1495324.1356463174</v>
      </c>
      <c r="G9" s="12">
        <f t="shared" si="3"/>
        <v>20.512026815087218</v>
      </c>
      <c r="L9" t="s">
        <v>27</v>
      </c>
      <c r="M9">
        <v>18.720219612121582</v>
      </c>
      <c r="N9">
        <v>200000</v>
      </c>
      <c r="O9">
        <v>0.2</v>
      </c>
    </row>
    <row r="10" spans="1:15" x14ac:dyDescent="0.25">
      <c r="A10" t="s">
        <v>29</v>
      </c>
      <c r="B10" s="3" t="s">
        <v>10</v>
      </c>
      <c r="C10" s="3">
        <v>17.018939971923828</v>
      </c>
      <c r="D10" s="4">
        <f t="shared" si="0"/>
        <v>5.2104813092057061</v>
      </c>
      <c r="E10" s="12">
        <f t="shared" si="2"/>
        <v>1060656.9715176183</v>
      </c>
      <c r="F10" s="12">
        <f t="shared" si="1"/>
        <v>1484919.7601246655</v>
      </c>
      <c r="G10" s="12">
        <f t="shared" si="3"/>
        <v>20.501953544257386</v>
      </c>
      <c r="L10" s="5" t="s">
        <v>22</v>
      </c>
      <c r="M10" s="5">
        <v>15.16211986541748</v>
      </c>
      <c r="N10" s="5">
        <v>2000000</v>
      </c>
      <c r="O10" s="5">
        <v>2</v>
      </c>
    </row>
    <row r="11" spans="1:15" x14ac:dyDescent="0.25">
      <c r="A11" t="s">
        <v>28</v>
      </c>
      <c r="B11" s="3" t="s">
        <v>12</v>
      </c>
      <c r="C11" s="3">
        <v>17.133518218994141</v>
      </c>
      <c r="D11" s="4">
        <f t="shared" si="0"/>
        <v>5.1784565322281466</v>
      </c>
      <c r="E11" s="12">
        <f t="shared" si="2"/>
        <v>1002693.210125711</v>
      </c>
      <c r="F11" s="12">
        <f t="shared" si="1"/>
        <v>1403770.4941759955</v>
      </c>
      <c r="G11" s="12">
        <f t="shared" si="3"/>
        <v>20.420875654553967</v>
      </c>
      <c r="L11" s="5" t="s">
        <v>15</v>
      </c>
      <c r="M11" s="5">
        <v>8.3922977447509766</v>
      </c>
      <c r="N11" s="5">
        <v>20000000</v>
      </c>
      <c r="O11" s="5">
        <v>20</v>
      </c>
    </row>
    <row r="12" spans="1:15" x14ac:dyDescent="0.25">
      <c r="A12" t="s">
        <v>38</v>
      </c>
      <c r="B12" s="3" t="s">
        <v>12</v>
      </c>
      <c r="C12" s="3">
        <v>17.429698944091797</v>
      </c>
      <c r="D12" s="4">
        <f t="shared" si="0"/>
        <v>5.095673613927052</v>
      </c>
      <c r="E12" s="12">
        <f t="shared" si="2"/>
        <v>852858.93252581521</v>
      </c>
      <c r="F12" s="12">
        <f t="shared" si="1"/>
        <v>1194002.5055361413</v>
      </c>
      <c r="G12" s="12">
        <f t="shared" si="3"/>
        <v>20.187374433331225</v>
      </c>
    </row>
    <row r="13" spans="1:15" x14ac:dyDescent="0.25">
      <c r="A13" t="s">
        <v>73</v>
      </c>
      <c r="B13" s="3" t="s">
        <v>10</v>
      </c>
      <c r="C13" s="3">
        <v>17.525310516357422</v>
      </c>
      <c r="D13" s="4">
        <f t="shared" si="0"/>
        <v>5.0689500485333392</v>
      </c>
      <c r="E13" s="12">
        <f t="shared" si="2"/>
        <v>804490.18450588034</v>
      </c>
      <c r="F13" s="12">
        <f t="shared" si="1"/>
        <v>1126286.2583082325</v>
      </c>
      <c r="G13" s="12">
        <f t="shared" si="3"/>
        <v>20.103142120503474</v>
      </c>
    </row>
    <row r="14" spans="1:15" x14ac:dyDescent="0.25">
      <c r="A14" t="s">
        <v>75</v>
      </c>
      <c r="B14" s="3" t="s">
        <v>12</v>
      </c>
      <c r="C14" s="3">
        <v>17.765998840332031</v>
      </c>
      <c r="D14" s="4">
        <f t="shared" si="0"/>
        <v>5.0016773323461265</v>
      </c>
      <c r="E14" s="12">
        <f t="shared" si="2"/>
        <v>682728.84727647575</v>
      </c>
      <c r="F14" s="12">
        <f t="shared" si="1"/>
        <v>955820.38618706609</v>
      </c>
      <c r="G14" s="12">
        <f t="shared" si="3"/>
        <v>19.866380012828195</v>
      </c>
    </row>
    <row r="15" spans="1:15" x14ac:dyDescent="0.25">
      <c r="A15" t="s">
        <v>61</v>
      </c>
      <c r="B15" s="3" t="s">
        <v>10</v>
      </c>
      <c r="C15" s="3">
        <v>17.830450057983398</v>
      </c>
      <c r="D15" s="4">
        <f t="shared" si="0"/>
        <v>4.9836631287429718</v>
      </c>
      <c r="E15" s="12">
        <f t="shared" si="2"/>
        <v>650123.74904112588</v>
      </c>
      <c r="F15" s="12">
        <f t="shared" si="1"/>
        <v>910173.24865757616</v>
      </c>
      <c r="G15" s="12">
        <f t="shared" si="3"/>
        <v>19.795781658417916</v>
      </c>
    </row>
    <row r="16" spans="1:15" x14ac:dyDescent="0.25">
      <c r="A16" t="s">
        <v>25</v>
      </c>
      <c r="B16" s="3" t="s">
        <v>10</v>
      </c>
      <c r="C16" s="3">
        <v>17.993524551391602</v>
      </c>
      <c r="D16" s="4">
        <f t="shared" si="0"/>
        <v>4.9380835844956117</v>
      </c>
      <c r="E16" s="12">
        <f t="shared" si="2"/>
        <v>567626.31810016674</v>
      </c>
      <c r="F16" s="12">
        <f t="shared" si="1"/>
        <v>794676.84534023353</v>
      </c>
      <c r="G16" s="12">
        <f t="shared" si="3"/>
        <v>19.600008783381071</v>
      </c>
    </row>
    <row r="17" spans="1:30" x14ac:dyDescent="0.25">
      <c r="A17" t="s">
        <v>49</v>
      </c>
      <c r="B17" s="3" t="s">
        <v>10</v>
      </c>
      <c r="C17" s="3">
        <v>18.017173767089844</v>
      </c>
      <c r="D17" s="4">
        <f t="shared" si="0"/>
        <v>4.9314735963190115</v>
      </c>
      <c r="E17" s="12">
        <f t="shared" si="2"/>
        <v>555662.46343412832</v>
      </c>
      <c r="F17" s="12">
        <f t="shared" si="1"/>
        <v>777927.4488077797</v>
      </c>
      <c r="G17" s="12">
        <f t="shared" si="3"/>
        <v>19.569276087069984</v>
      </c>
    </row>
    <row r="18" spans="1:30" x14ac:dyDescent="0.25">
      <c r="A18" t="s">
        <v>53</v>
      </c>
      <c r="B18" s="3" t="s">
        <v>20</v>
      </c>
      <c r="C18" s="3">
        <v>18.048934936523438</v>
      </c>
      <c r="D18" s="4">
        <f t="shared" si="0"/>
        <v>4.9225963059635989</v>
      </c>
      <c r="E18" s="12">
        <f t="shared" si="2"/>
        <v>539594.86863625178</v>
      </c>
      <c r="F18" s="12">
        <f t="shared" si="1"/>
        <v>755432.81609075249</v>
      </c>
      <c r="G18" s="12">
        <f t="shared" si="3"/>
        <v>19.526943930419119</v>
      </c>
    </row>
    <row r="19" spans="1:30" x14ac:dyDescent="0.25">
      <c r="A19" t="s">
        <v>37</v>
      </c>
      <c r="B19" s="3" t="s">
        <v>20</v>
      </c>
      <c r="C19" s="3">
        <v>18.226112365722656</v>
      </c>
      <c r="D19" s="4">
        <f t="shared" si="0"/>
        <v>4.8730749718478803</v>
      </c>
      <c r="E19" s="12">
        <f t="shared" si="2"/>
        <v>449962.93157377583</v>
      </c>
      <c r="F19" s="12">
        <f t="shared" si="1"/>
        <v>629948.10420328623</v>
      </c>
      <c r="G19" s="12">
        <f t="shared" si="3"/>
        <v>19.264873457188408</v>
      </c>
      <c r="K19" t="s">
        <v>48</v>
      </c>
    </row>
    <row r="20" spans="1:30" x14ac:dyDescent="0.25">
      <c r="A20" t="s">
        <v>42</v>
      </c>
      <c r="B20" s="3" t="s">
        <v>17</v>
      </c>
      <c r="C20" s="3">
        <v>18.376802444458008</v>
      </c>
      <c r="D20" s="4">
        <f t="shared" si="0"/>
        <v>4.8309568884627412</v>
      </c>
      <c r="E20" s="12">
        <f t="shared" si="2"/>
        <v>373730.62752583937</v>
      </c>
      <c r="F20" s="12">
        <f t="shared" si="1"/>
        <v>523222.87853617512</v>
      </c>
      <c r="G20" s="12">
        <f t="shared" si="3"/>
        <v>18.9970661001907</v>
      </c>
    </row>
    <row r="21" spans="1:30" x14ac:dyDescent="0.25">
      <c r="A21" t="s">
        <v>60</v>
      </c>
      <c r="B21" s="3" t="s">
        <v>12</v>
      </c>
      <c r="C21" s="3">
        <v>18.38273811340332</v>
      </c>
      <c r="D21" s="4">
        <f t="shared" si="0"/>
        <v>4.8292978608632904</v>
      </c>
      <c r="E21" s="12">
        <f t="shared" si="2"/>
        <v>370727.84377547953</v>
      </c>
      <c r="F21" s="12">
        <f t="shared" si="1"/>
        <v>519018.98128567135</v>
      </c>
      <c r="G21" s="12">
        <f t="shared" si="3"/>
        <v>18.9854277754592</v>
      </c>
      <c r="K21" s="2" t="s">
        <v>51</v>
      </c>
      <c r="AD21" s="2" t="s">
        <v>52</v>
      </c>
    </row>
    <row r="22" spans="1:30" x14ac:dyDescent="0.25">
      <c r="A22" t="s">
        <v>31</v>
      </c>
      <c r="B22" s="3" t="s">
        <v>10</v>
      </c>
      <c r="C22" s="3">
        <v>18.42597770690918</v>
      </c>
      <c r="D22" s="4">
        <f t="shared" si="0"/>
        <v>4.8172123352593275</v>
      </c>
      <c r="E22" s="12">
        <f t="shared" si="2"/>
        <v>348853.4518665279</v>
      </c>
      <c r="F22" s="12">
        <f t="shared" si="1"/>
        <v>488394.83261313906</v>
      </c>
      <c r="G22" s="12">
        <f t="shared" si="3"/>
        <v>18.897688410628557</v>
      </c>
    </row>
    <row r="23" spans="1:30" x14ac:dyDescent="0.25">
      <c r="A23" t="s">
        <v>82</v>
      </c>
      <c r="B23" s="3" t="s">
        <v>10</v>
      </c>
      <c r="C23" s="3">
        <v>18.473623275756836</v>
      </c>
      <c r="D23" s="4">
        <f t="shared" si="0"/>
        <v>4.8038953335130987</v>
      </c>
      <c r="E23" s="12">
        <f t="shared" si="2"/>
        <v>324750.12986010488</v>
      </c>
      <c r="F23" s="12">
        <f t="shared" si="1"/>
        <v>454650.18180414679</v>
      </c>
      <c r="G23" s="12">
        <f t="shared" si="3"/>
        <v>18.794397404180877</v>
      </c>
      <c r="K23" t="s">
        <v>55</v>
      </c>
      <c r="AA23" s="8" t="s">
        <v>14</v>
      </c>
      <c r="AB23">
        <v>20</v>
      </c>
      <c r="AC23" t="s">
        <v>52</v>
      </c>
      <c r="AD23" s="2" t="s">
        <v>56</v>
      </c>
    </row>
    <row r="24" spans="1:30" x14ac:dyDescent="0.25">
      <c r="A24" t="s">
        <v>81</v>
      </c>
      <c r="B24" s="3" t="s">
        <v>17</v>
      </c>
      <c r="C24" s="3">
        <v>18.643135070800781</v>
      </c>
      <c r="D24" s="4">
        <f t="shared" si="0"/>
        <v>4.7565165546422996</v>
      </c>
      <c r="E24" s="12">
        <f t="shared" si="2"/>
        <v>238996.14520530764</v>
      </c>
      <c r="F24" s="12">
        <f t="shared" si="1"/>
        <v>334594.60328743065</v>
      </c>
      <c r="G24" s="12">
        <f t="shared" si="3"/>
        <v>18.352054650616275</v>
      </c>
      <c r="AA24" s="8" t="s">
        <v>13</v>
      </c>
      <c r="AB24">
        <v>20</v>
      </c>
      <c r="AC24">
        <v>28</v>
      </c>
      <c r="AD24" s="2" t="s">
        <v>56</v>
      </c>
    </row>
    <row r="25" spans="1:30" x14ac:dyDescent="0.25">
      <c r="A25" t="s">
        <v>43</v>
      </c>
      <c r="B25" s="3" t="s">
        <v>12</v>
      </c>
      <c r="C25" s="3">
        <v>18.654190063476563</v>
      </c>
      <c r="D25" s="4">
        <f t="shared" si="0"/>
        <v>4.7534266690489799</v>
      </c>
      <c r="E25" s="12">
        <f t="shared" si="2"/>
        <v>233403.55696074286</v>
      </c>
      <c r="F25" s="12">
        <f t="shared" si="1"/>
        <v>326764.97974504001</v>
      </c>
      <c r="G25" s="12">
        <f t="shared" si="3"/>
        <v>18.31789384881565</v>
      </c>
    </row>
    <row r="26" spans="1:30" x14ac:dyDescent="0.25">
      <c r="A26" t="s">
        <v>54</v>
      </c>
      <c r="B26" s="3" t="s">
        <v>12</v>
      </c>
      <c r="C26" s="3">
        <v>18.663518905639648</v>
      </c>
      <c r="D26" s="4">
        <f t="shared" si="0"/>
        <v>4.7508192448880191</v>
      </c>
      <c r="E26" s="12">
        <f t="shared" si="2"/>
        <v>228684.20756388875</v>
      </c>
      <c r="F26" s="12">
        <f t="shared" si="1"/>
        <v>320157.89058944426</v>
      </c>
      <c r="G26" s="12">
        <f t="shared" si="3"/>
        <v>18.288424041401509</v>
      </c>
    </row>
    <row r="27" spans="1:30" x14ac:dyDescent="0.25">
      <c r="A27" t="s">
        <v>41</v>
      </c>
      <c r="B27" s="6" t="s">
        <v>17</v>
      </c>
      <c r="C27" s="6">
        <v>18.814884185791016</v>
      </c>
      <c r="D27" s="7">
        <f t="shared" si="0"/>
        <v>4.7085124417823767</v>
      </c>
      <c r="E27" s="12">
        <f t="shared" ref="E27:E52" si="4">(C27-$M$8)*($N$9-$N$8)/($M$9-$M$8)+$N$8</f>
        <v>195513.8611445048</v>
      </c>
      <c r="F27" s="12">
        <f t="shared" si="1"/>
        <v>273719.40560230671</v>
      </c>
      <c r="G27" s="12">
        <f t="shared" si="3"/>
        <v>18.062338194027426</v>
      </c>
    </row>
    <row r="28" spans="1:30" x14ac:dyDescent="0.25">
      <c r="A28" t="s">
        <v>47</v>
      </c>
      <c r="B28" s="6" t="s">
        <v>10</v>
      </c>
      <c r="C28" s="6">
        <v>19.003385543823242</v>
      </c>
      <c r="D28" s="7">
        <f t="shared" si="0"/>
        <v>4.6558260540490695</v>
      </c>
      <c r="E28" s="12">
        <f t="shared" si="4"/>
        <v>186580.8122350474</v>
      </c>
      <c r="F28" s="12">
        <f t="shared" si="1"/>
        <v>261213.13712906637</v>
      </c>
      <c r="G28" s="12">
        <f t="shared" si="3"/>
        <v>17.994867930258184</v>
      </c>
    </row>
    <row r="29" spans="1:30" x14ac:dyDescent="0.25">
      <c r="A29" t="s">
        <v>23</v>
      </c>
      <c r="B29" s="6" t="s">
        <v>10</v>
      </c>
      <c r="C29" s="6">
        <v>19.004032135009766</v>
      </c>
      <c r="D29" s="7">
        <f t="shared" si="0"/>
        <v>4.6556453309268928</v>
      </c>
      <c r="E29" s="12">
        <f t="shared" si="4"/>
        <v>186550.17038315872</v>
      </c>
      <c r="F29" s="12">
        <f t="shared" si="1"/>
        <v>261170.23853642223</v>
      </c>
      <c r="G29" s="12">
        <f t="shared" si="3"/>
        <v>17.994630979428997</v>
      </c>
    </row>
    <row r="30" spans="1:30" x14ac:dyDescent="0.25">
      <c r="A30" t="s">
        <v>102</v>
      </c>
      <c r="B30" s="6" t="s">
        <v>20</v>
      </c>
      <c r="C30" s="6">
        <v>19.037261962890625</v>
      </c>
      <c r="D30" s="7">
        <f t="shared" si="0"/>
        <v>4.6463575485240582</v>
      </c>
      <c r="E30" s="12">
        <f t="shared" si="4"/>
        <v>184975.41420733416</v>
      </c>
      <c r="F30" s="12">
        <f t="shared" si="1"/>
        <v>258965.57989026784</v>
      </c>
      <c r="G30" s="12">
        <f t="shared" si="3"/>
        <v>17.982400830952617</v>
      </c>
    </row>
    <row r="31" spans="1:30" x14ac:dyDescent="0.25">
      <c r="A31" t="s">
        <v>77</v>
      </c>
      <c r="B31" s="6" t="s">
        <v>10</v>
      </c>
      <c r="C31" s="6">
        <v>19.232610702514648</v>
      </c>
      <c r="D31" s="7">
        <f t="shared" si="0"/>
        <v>4.591757308257967</v>
      </c>
      <c r="E31" s="12">
        <f t="shared" si="4"/>
        <v>175717.86899026512</v>
      </c>
      <c r="F31" s="12">
        <f t="shared" si="1"/>
        <v>246005.01658637117</v>
      </c>
      <c r="G31" s="12">
        <f t="shared" si="3"/>
        <v>17.908328210043955</v>
      </c>
    </row>
    <row r="32" spans="1:30" x14ac:dyDescent="0.25">
      <c r="A32" t="s">
        <v>30</v>
      </c>
      <c r="B32" s="6" t="s">
        <v>20</v>
      </c>
      <c r="C32" s="6">
        <v>19.253448486328125</v>
      </c>
      <c r="D32" s="7">
        <f t="shared" si="0"/>
        <v>4.585933119143573</v>
      </c>
      <c r="E32" s="12">
        <f t="shared" si="4"/>
        <v>174730.36978116838</v>
      </c>
      <c r="F32" s="12">
        <f t="shared" si="1"/>
        <v>244622.51769363572</v>
      </c>
      <c r="G32" s="12">
        <f t="shared" si="3"/>
        <v>17.900197685618981</v>
      </c>
    </row>
    <row r="33" spans="1:7" x14ac:dyDescent="0.25">
      <c r="A33" t="s">
        <v>33</v>
      </c>
      <c r="B33" s="6" t="s">
        <v>17</v>
      </c>
      <c r="C33" s="6">
        <v>19.431486129760742</v>
      </c>
      <c r="D33" s="7">
        <f t="shared" si="0"/>
        <v>4.5361713539715076</v>
      </c>
      <c r="E33" s="12">
        <f t="shared" si="4"/>
        <v>166293.19461643451</v>
      </c>
      <c r="F33" s="12">
        <f t="shared" si="1"/>
        <v>232810.47246300831</v>
      </c>
      <c r="G33" s="12">
        <f t="shared" si="3"/>
        <v>17.828796430580905</v>
      </c>
    </row>
    <row r="34" spans="1:7" x14ac:dyDescent="0.25">
      <c r="A34" t="s">
        <v>72</v>
      </c>
      <c r="B34" s="6" t="s">
        <v>68</v>
      </c>
      <c r="C34" s="6">
        <v>19.579973220825195</v>
      </c>
      <c r="D34" s="7">
        <f t="shared" si="0"/>
        <v>4.4946690086575005</v>
      </c>
      <c r="E34" s="12">
        <f t="shared" si="4"/>
        <v>159256.41535527376</v>
      </c>
      <c r="F34" s="12">
        <f t="shared" si="1"/>
        <v>222958.98149738327</v>
      </c>
      <c r="G34" s="12">
        <f t="shared" si="3"/>
        <v>17.766418791607109</v>
      </c>
    </row>
    <row r="35" spans="1:7" x14ac:dyDescent="0.25">
      <c r="A35" t="s">
        <v>59</v>
      </c>
      <c r="B35" s="6" t="s">
        <v>12</v>
      </c>
      <c r="C35" s="6">
        <v>19.731689453125</v>
      </c>
      <c r="D35" s="7">
        <f t="shared" ref="D35:D66" si="5">(C35-$I$3)/$H$3</f>
        <v>4.4522641139457217</v>
      </c>
      <c r="E35" s="12">
        <f t="shared" si="4"/>
        <v>152066.60761255684</v>
      </c>
      <c r="F35" s="12">
        <f t="shared" ref="F35:F66" si="6">E35*$L$2/$K$2</f>
        <v>212893.25065757957</v>
      </c>
      <c r="G35" s="12">
        <f t="shared" si="3"/>
        <v>17.699770687274519</v>
      </c>
    </row>
    <row r="36" spans="1:7" x14ac:dyDescent="0.25">
      <c r="A36" t="s">
        <v>98</v>
      </c>
      <c r="B36" s="6" t="s">
        <v>10</v>
      </c>
      <c r="C36" s="6">
        <v>19.758575439453125</v>
      </c>
      <c r="D36" s="7">
        <f t="shared" si="5"/>
        <v>4.4447494439451276</v>
      </c>
      <c r="E36" s="12">
        <f t="shared" si="4"/>
        <v>150792.48506322707</v>
      </c>
      <c r="F36" s="12">
        <f t="shared" si="6"/>
        <v>211109.4790885179</v>
      </c>
      <c r="G36" s="12">
        <f t="shared" si="3"/>
        <v>17.687631833448599</v>
      </c>
    </row>
    <row r="37" spans="1:7" x14ac:dyDescent="0.25">
      <c r="A37" t="s">
        <v>19</v>
      </c>
      <c r="B37" s="6" t="s">
        <v>20</v>
      </c>
      <c r="C37" s="6">
        <v>19.967718124389648</v>
      </c>
      <c r="D37" s="7">
        <f t="shared" si="5"/>
        <v>4.3862937770726012</v>
      </c>
      <c r="E37" s="12">
        <f t="shared" si="4"/>
        <v>140881.24700586626</v>
      </c>
      <c r="F37" s="12">
        <f t="shared" si="6"/>
        <v>197233.74580821276</v>
      </c>
      <c r="G37" s="12">
        <f t="shared" si="3"/>
        <v>17.589546885914487</v>
      </c>
    </row>
    <row r="38" spans="1:7" x14ac:dyDescent="0.25">
      <c r="A38" t="s">
        <v>66</v>
      </c>
      <c r="B38" s="6" t="s">
        <v>20</v>
      </c>
      <c r="C38" s="6">
        <v>20.141397476196289</v>
      </c>
      <c r="D38" s="7">
        <f t="shared" si="5"/>
        <v>4.3377501603789232</v>
      </c>
      <c r="E38" s="12">
        <f t="shared" si="4"/>
        <v>132650.61057731419</v>
      </c>
      <c r="F38" s="12">
        <f t="shared" si="6"/>
        <v>185710.85480823988</v>
      </c>
      <c r="G38" s="12">
        <f t="shared" si="3"/>
        <v>17.50269861776798</v>
      </c>
    </row>
    <row r="39" spans="1:7" x14ac:dyDescent="0.25">
      <c r="A39" t="s">
        <v>34</v>
      </c>
      <c r="B39" s="6" t="s">
        <v>20</v>
      </c>
      <c r="C39" s="6">
        <v>20.157917022705078</v>
      </c>
      <c r="D39" s="7">
        <f t="shared" si="5"/>
        <v>4.3331329245052617</v>
      </c>
      <c r="E39" s="12">
        <f t="shared" si="4"/>
        <v>131867.75193658311</v>
      </c>
      <c r="F39" s="12">
        <f t="shared" si="6"/>
        <v>184614.85271121637</v>
      </c>
      <c r="G39" s="12">
        <f t="shared" si="3"/>
        <v>17.494159100393563</v>
      </c>
    </row>
    <row r="40" spans="1:7" x14ac:dyDescent="0.25">
      <c r="A40" t="s">
        <v>78</v>
      </c>
      <c r="B40" s="6" t="s">
        <v>12</v>
      </c>
      <c r="C40" s="6">
        <v>20.496664047241211</v>
      </c>
      <c r="D40" s="7">
        <f t="shared" si="5"/>
        <v>4.2384526672141511</v>
      </c>
      <c r="E40" s="12">
        <f t="shared" si="4"/>
        <v>115814.58515994324</v>
      </c>
      <c r="F40" s="12">
        <f t="shared" si="6"/>
        <v>162140.41922392053</v>
      </c>
      <c r="G40" s="12">
        <f t="shared" si="3"/>
        <v>17.306884252800373</v>
      </c>
    </row>
    <row r="41" spans="1:7" x14ac:dyDescent="0.25">
      <c r="A41" t="s">
        <v>35</v>
      </c>
      <c r="B41" s="6" t="s">
        <v>17</v>
      </c>
      <c r="C41" s="6">
        <v>20.731145858764648</v>
      </c>
      <c r="D41" s="7">
        <f t="shared" si="5"/>
        <v>4.1729146797572119</v>
      </c>
      <c r="E41" s="12">
        <f t="shared" si="4"/>
        <v>104702.52998653204</v>
      </c>
      <c r="F41" s="12">
        <f t="shared" si="6"/>
        <v>146583.54198114487</v>
      </c>
      <c r="G41" s="12">
        <f t="shared" si="3"/>
        <v>17.161363604954328</v>
      </c>
    </row>
    <row r="42" spans="1:7" x14ac:dyDescent="0.25">
      <c r="A42" t="s">
        <v>69</v>
      </c>
      <c r="B42" s="6" t="s">
        <v>17</v>
      </c>
      <c r="C42" s="6">
        <v>20.785856246948242</v>
      </c>
      <c r="D42" s="7">
        <f t="shared" si="5"/>
        <v>4.1576230513309183</v>
      </c>
      <c r="E42" s="12">
        <f t="shared" si="4"/>
        <v>102109.81352760931</v>
      </c>
      <c r="F42" s="12">
        <f t="shared" si="6"/>
        <v>142953.73893865303</v>
      </c>
      <c r="G42" s="12">
        <f t="shared" si="3"/>
        <v>17.125188828422687</v>
      </c>
    </row>
    <row r="43" spans="1:7" x14ac:dyDescent="0.25">
      <c r="A43" t="s">
        <v>71</v>
      </c>
      <c r="B43" s="6" t="s">
        <v>12</v>
      </c>
      <c r="C43" s="6">
        <v>20.913213729858398</v>
      </c>
      <c r="D43" s="7">
        <f t="shared" si="5"/>
        <v>4.1220264604342347</v>
      </c>
      <c r="E43" s="12">
        <f t="shared" si="4"/>
        <v>96074.362983919811</v>
      </c>
      <c r="F43" s="12">
        <f t="shared" si="6"/>
        <v>134504.10817748774</v>
      </c>
      <c r="G43" s="12">
        <f t="shared" si="3"/>
        <v>17.03729071232485</v>
      </c>
    </row>
    <row r="44" spans="1:7" x14ac:dyDescent="0.25">
      <c r="A44" t="s">
        <v>46</v>
      </c>
      <c r="B44" s="6" t="s">
        <v>17</v>
      </c>
      <c r="C44" s="6">
        <v>21.042932510375977</v>
      </c>
      <c r="D44" s="7">
        <f t="shared" si="5"/>
        <v>4.0857698836223451</v>
      </c>
      <c r="E44" s="12">
        <f t="shared" si="4"/>
        <v>89927.010928023286</v>
      </c>
      <c r="F44" s="12">
        <f t="shared" si="6"/>
        <v>125897.81529923261</v>
      </c>
      <c r="G44" s="12">
        <f t="shared" si="3"/>
        <v>16.941893722669995</v>
      </c>
    </row>
    <row r="45" spans="1:7" x14ac:dyDescent="0.25">
      <c r="A45" t="s">
        <v>90</v>
      </c>
      <c r="B45" s="6" t="s">
        <v>68</v>
      </c>
      <c r="C45" s="6">
        <v>21.158542633056641</v>
      </c>
      <c r="D45" s="7">
        <f t="shared" si="5"/>
        <v>4.0534566959984799</v>
      </c>
      <c r="E45" s="12">
        <f t="shared" si="4"/>
        <v>84448.265888116555</v>
      </c>
      <c r="F45" s="12">
        <f t="shared" si="6"/>
        <v>118227.57224336317</v>
      </c>
      <c r="G45" s="12">
        <f t="shared" si="3"/>
        <v>16.851207004876002</v>
      </c>
    </row>
    <row r="46" spans="1:7" x14ac:dyDescent="0.25">
      <c r="A46" t="s">
        <v>57</v>
      </c>
      <c r="B46" s="6" t="s">
        <v>17</v>
      </c>
      <c r="C46" s="6">
        <v>21.196531295776367</v>
      </c>
      <c r="D46" s="7">
        <f t="shared" si="5"/>
        <v>4.0428388127406887</v>
      </c>
      <c r="E46" s="12">
        <f t="shared" si="4"/>
        <v>82647.989297949069</v>
      </c>
      <c r="F46" s="12">
        <f t="shared" si="6"/>
        <v>115707.18501712871</v>
      </c>
      <c r="G46" s="12">
        <f t="shared" si="3"/>
        <v>16.820118928050181</v>
      </c>
    </row>
    <row r="47" spans="1:7" x14ac:dyDescent="0.25">
      <c r="A47" t="s">
        <v>74</v>
      </c>
      <c r="B47" s="6" t="s">
        <v>12</v>
      </c>
      <c r="C47" s="6">
        <v>21.217750549316406</v>
      </c>
      <c r="D47" s="7">
        <f t="shared" si="5"/>
        <v>4.0369080023152764</v>
      </c>
      <c r="E47" s="12">
        <f t="shared" si="4"/>
        <v>81642.412300127442</v>
      </c>
      <c r="F47" s="12">
        <f t="shared" si="6"/>
        <v>114299.37722017842</v>
      </c>
      <c r="G47" s="12">
        <f t="shared" si="3"/>
        <v>16.802458017238479</v>
      </c>
    </row>
    <row r="48" spans="1:7" x14ac:dyDescent="0.25">
      <c r="A48" t="s">
        <v>97</v>
      </c>
      <c r="B48" s="6" t="s">
        <v>20</v>
      </c>
      <c r="C48" s="6">
        <v>21.223670959472656</v>
      </c>
      <c r="D48" s="7">
        <f t="shared" si="5"/>
        <v>4.0352532395682674</v>
      </c>
      <c r="E48" s="12">
        <f t="shared" si="4"/>
        <v>81361.84501911726</v>
      </c>
      <c r="F48" s="12">
        <f t="shared" si="6"/>
        <v>113906.58302676417</v>
      </c>
      <c r="G48" s="12">
        <f t="shared" si="3"/>
        <v>16.797491601865818</v>
      </c>
    </row>
    <row r="49" spans="1:7" x14ac:dyDescent="0.25">
      <c r="A49" t="s">
        <v>91</v>
      </c>
      <c r="B49" s="6" t="s">
        <v>17</v>
      </c>
      <c r="C49" s="6">
        <v>21.457395553588867</v>
      </c>
      <c r="D49" s="7">
        <f t="shared" si="5"/>
        <v>3.9699268954136997</v>
      </c>
      <c r="E49" s="12">
        <f t="shared" si="4"/>
        <v>70285.674256324972</v>
      </c>
      <c r="F49" s="12">
        <f t="shared" si="6"/>
        <v>98399.943958854958</v>
      </c>
      <c r="G49" s="12">
        <f t="shared" si="3"/>
        <v>16.586369873464523</v>
      </c>
    </row>
    <row r="50" spans="1:7" x14ac:dyDescent="0.25">
      <c r="A50" t="s">
        <v>85</v>
      </c>
      <c r="B50" s="6" t="s">
        <v>20</v>
      </c>
      <c r="C50" s="6">
        <v>21.941823959350586</v>
      </c>
      <c r="D50" s="7">
        <f t="shared" si="5"/>
        <v>3.8345284925511254</v>
      </c>
      <c r="E50" s="12">
        <f t="shared" si="4"/>
        <v>47328.690354595827</v>
      </c>
      <c r="F50" s="12">
        <f t="shared" si="6"/>
        <v>66260.166496434162</v>
      </c>
      <c r="G50" s="12">
        <f t="shared" si="3"/>
        <v>16.015854208131042</v>
      </c>
    </row>
    <row r="51" spans="1:7" x14ac:dyDescent="0.25">
      <c r="A51" t="s">
        <v>86</v>
      </c>
      <c r="B51" s="6" t="s">
        <v>20</v>
      </c>
      <c r="C51" s="6">
        <v>22.270088195800781</v>
      </c>
      <c r="D51" s="7">
        <f t="shared" si="5"/>
        <v>3.7427781888868079</v>
      </c>
      <c r="E51" s="12">
        <f t="shared" si="4"/>
        <v>31772.301212115734</v>
      </c>
      <c r="F51" s="12">
        <f t="shared" si="6"/>
        <v>44481.221696962028</v>
      </c>
      <c r="G51" s="12">
        <f t="shared" si="3"/>
        <v>15.440908792429754</v>
      </c>
    </row>
    <row r="52" spans="1:7" x14ac:dyDescent="0.25">
      <c r="A52" t="s">
        <v>58</v>
      </c>
      <c r="B52" s="6" t="s">
        <v>12</v>
      </c>
      <c r="C52" s="6">
        <v>22.420560836791992</v>
      </c>
      <c r="D52" s="7">
        <f t="shared" si="5"/>
        <v>3.7007208796489488</v>
      </c>
      <c r="E52" s="12">
        <f t="shared" si="4"/>
        <v>24641.427060641941</v>
      </c>
      <c r="F52" s="12">
        <f t="shared" si="6"/>
        <v>34497.997884898723</v>
      </c>
      <c r="G52" s="12">
        <f t="shared" si="3"/>
        <v>15.074225016068008</v>
      </c>
    </row>
    <row r="53" spans="1:7" x14ac:dyDescent="0.25">
      <c r="A53" t="s">
        <v>40</v>
      </c>
      <c r="B53" s="9" t="s">
        <v>12</v>
      </c>
      <c r="C53" s="9">
        <v>23.227424621582031</v>
      </c>
      <c r="D53" s="10">
        <f t="shared" si="5"/>
        <v>3.4752013467544218</v>
      </c>
      <c r="E53" s="12">
        <f>(C53-$M$7)*($N$8-$N$7)/($M$8-$M$7)+$N$7</f>
        <v>16715.562834415588</v>
      </c>
      <c r="F53" s="12">
        <f t="shared" si="6"/>
        <v>23401.787968181823</v>
      </c>
      <c r="G53" s="12">
        <f t="shared" si="3"/>
        <v>14.514331139883177</v>
      </c>
    </row>
    <row r="54" spans="1:7" x14ac:dyDescent="0.25">
      <c r="A54" t="s">
        <v>64</v>
      </c>
      <c r="B54" s="9" t="s">
        <v>12</v>
      </c>
      <c r="C54" s="9">
        <v>23.889797210693359</v>
      </c>
      <c r="D54" s="10">
        <f t="shared" si="5"/>
        <v>3.2900673009409811</v>
      </c>
      <c r="E54" s="12">
        <f>(C54-$M$7)*($N$8-$N$7)/($M$8-$M$7)+$N$7</f>
        <v>13646.79086221599</v>
      </c>
      <c r="F54" s="12">
        <f t="shared" si="6"/>
        <v>19105.507207102386</v>
      </c>
      <c r="G54" s="12">
        <f t="shared" si="3"/>
        <v>14.221700937975475</v>
      </c>
    </row>
    <row r="55" spans="1:7" x14ac:dyDescent="0.25">
      <c r="A55" s="5" t="s">
        <v>50</v>
      </c>
      <c r="B55" s="5" t="s">
        <v>20</v>
      </c>
      <c r="C55" s="5">
        <v>32.487209320068359</v>
      </c>
      <c r="D55" s="11">
        <f t="shared" si="5"/>
        <v>0.8870788417272184</v>
      </c>
      <c r="E55" s="11">
        <f>(C55-$M$6)*($N$7-$N$6)/($M$7-$M$6)+$N$6</f>
        <v>-28918.895004416107</v>
      </c>
    </row>
    <row r="56" spans="1:7" x14ac:dyDescent="0.25">
      <c r="A56" s="5" t="s">
        <v>95</v>
      </c>
      <c r="B56" s="5" t="s">
        <v>20</v>
      </c>
      <c r="C56" s="5">
        <v>33.160602569580078</v>
      </c>
      <c r="D56" s="11">
        <f t="shared" si="5"/>
        <v>0.69886450623844909</v>
      </c>
      <c r="E56" s="11">
        <f>(C56-$M$6)*($N$7-$N$6)/($M$7-$M$6)+$N$6</f>
        <v>-32341.341741884062</v>
      </c>
    </row>
    <row r="57" spans="1:7" x14ac:dyDescent="0.25">
      <c r="A57" s="5" t="s">
        <v>76</v>
      </c>
      <c r="B57" s="5" t="s">
        <v>45</v>
      </c>
      <c r="C57" s="5">
        <v>33.368690490722656</v>
      </c>
      <c r="D57" s="11">
        <f t="shared" si="5"/>
        <v>0.64070364729088969</v>
      </c>
      <c r="E57" s="11">
        <f>(C57-$M$6)*($N$7-$N$6)/($M$7-$M$6)+$N$6</f>
        <v>-33398.925594019951</v>
      </c>
    </row>
    <row r="58" spans="1:7" x14ac:dyDescent="0.25">
      <c r="A58" s="5" t="s">
        <v>100</v>
      </c>
      <c r="B58" s="5" t="s">
        <v>101</v>
      </c>
      <c r="C58" s="5">
        <v>33.898464202880859</v>
      </c>
      <c r="D58" s="11">
        <f t="shared" si="5"/>
        <v>0.49263116918752925</v>
      </c>
      <c r="E58" s="11">
        <f t="shared" ref="E58:E75" si="7">D58*10000</f>
        <v>4926.3116918752921</v>
      </c>
      <c r="F58" t="s">
        <v>110</v>
      </c>
    </row>
    <row r="59" spans="1:7" x14ac:dyDescent="0.25">
      <c r="A59" s="5" t="s">
        <v>88</v>
      </c>
      <c r="B59" s="5" t="s">
        <v>68</v>
      </c>
      <c r="C59" s="5">
        <v>34.175811767578125</v>
      </c>
      <c r="D59" s="11">
        <f t="shared" si="5"/>
        <v>0.41511214501142502</v>
      </c>
      <c r="E59" s="11">
        <f t="shared" si="7"/>
        <v>4151.1214501142504</v>
      </c>
    </row>
    <row r="60" spans="1:7" x14ac:dyDescent="0.25">
      <c r="A60" s="5" t="s">
        <v>67</v>
      </c>
      <c r="B60" s="5" t="s">
        <v>68</v>
      </c>
      <c r="C60" s="5">
        <v>34.204097747802734</v>
      </c>
      <c r="D60" s="11">
        <f t="shared" si="5"/>
        <v>0.40720617479939264</v>
      </c>
      <c r="E60" s="11">
        <f t="shared" si="7"/>
        <v>4072.0617479939265</v>
      </c>
    </row>
    <row r="61" spans="1:7" x14ac:dyDescent="0.25">
      <c r="A61" s="5" t="s">
        <v>70</v>
      </c>
      <c r="B61" s="5" t="s">
        <v>45</v>
      </c>
      <c r="C61" s="5">
        <v>34.675628662109375</v>
      </c>
      <c r="D61" s="11">
        <f t="shared" si="5"/>
        <v>0.27541263846235853</v>
      </c>
      <c r="E61" s="11">
        <f t="shared" si="7"/>
        <v>2754.1263846235852</v>
      </c>
    </row>
    <row r="62" spans="1:7" x14ac:dyDescent="0.25">
      <c r="A62" s="5" t="s">
        <v>104</v>
      </c>
      <c r="B62" s="5" t="s">
        <v>101</v>
      </c>
      <c r="C62" s="5">
        <v>34.752979278564453</v>
      </c>
      <c r="D62" s="11">
        <f t="shared" si="5"/>
        <v>0.25379303522710833</v>
      </c>
      <c r="E62" s="11">
        <f t="shared" si="7"/>
        <v>2537.9303522710834</v>
      </c>
    </row>
    <row r="63" spans="1:7" x14ac:dyDescent="0.25">
      <c r="A63" s="5" t="s">
        <v>83</v>
      </c>
      <c r="B63" s="5" t="s">
        <v>68</v>
      </c>
      <c r="C63" s="5">
        <v>34.788639068603516</v>
      </c>
      <c r="D63" s="11">
        <f t="shared" si="5"/>
        <v>0.24382607507308562</v>
      </c>
      <c r="E63" s="11">
        <f t="shared" si="7"/>
        <v>2438.2607507308562</v>
      </c>
    </row>
    <row r="64" spans="1:7" x14ac:dyDescent="0.25">
      <c r="A64" s="5" t="s">
        <v>44</v>
      </c>
      <c r="B64" s="5" t="s">
        <v>45</v>
      </c>
      <c r="C64" s="5">
        <v>35.364021301269531</v>
      </c>
      <c r="D64" s="11">
        <f t="shared" si="5"/>
        <v>8.3005953024336221E-2</v>
      </c>
      <c r="E64" s="11">
        <f t="shared" si="7"/>
        <v>830.05953024336225</v>
      </c>
    </row>
    <row r="65" spans="1:5" x14ac:dyDescent="0.25">
      <c r="A65" s="5" t="s">
        <v>96</v>
      </c>
      <c r="B65" s="5" t="s">
        <v>45</v>
      </c>
      <c r="C65" s="5">
        <v>35.5811767578125</v>
      </c>
      <c r="D65" s="11">
        <f t="shared" si="5"/>
        <v>2.231070551386365E-2</v>
      </c>
      <c r="E65" s="11">
        <f t="shared" si="7"/>
        <v>223.1070551386365</v>
      </c>
    </row>
    <row r="66" spans="1:5" x14ac:dyDescent="0.25">
      <c r="A66" s="5" t="s">
        <v>93</v>
      </c>
      <c r="B66" s="5" t="s">
        <v>45</v>
      </c>
      <c r="C66" s="5">
        <v>35.932884216308594</v>
      </c>
      <c r="D66" s="11">
        <f t="shared" si="5"/>
        <v>-7.5992010819104588E-2</v>
      </c>
      <c r="E66" s="11">
        <f t="shared" si="7"/>
        <v>-759.92010819104587</v>
      </c>
    </row>
    <row r="67" spans="1:5" x14ac:dyDescent="0.25">
      <c r="A67" s="5" t="s">
        <v>65</v>
      </c>
      <c r="B67" s="5" t="s">
        <v>45</v>
      </c>
      <c r="C67" s="5">
        <v>36.007942199707031</v>
      </c>
      <c r="D67" s="11">
        <f t="shared" ref="D67:D98" si="8">(C67-$I$3)/$H$3</f>
        <v>-9.6970819975132738E-2</v>
      </c>
      <c r="E67" s="11">
        <f t="shared" si="7"/>
        <v>-969.70819975132736</v>
      </c>
    </row>
    <row r="68" spans="1:5" x14ac:dyDescent="0.25">
      <c r="A68" s="5" t="s">
        <v>79</v>
      </c>
      <c r="B68" s="5" t="s">
        <v>45</v>
      </c>
      <c r="C68" s="5">
        <v>36.018024444580078</v>
      </c>
      <c r="D68" s="11">
        <f t="shared" si="8"/>
        <v>-9.9788821225355456E-2</v>
      </c>
      <c r="E68" s="11">
        <f t="shared" si="7"/>
        <v>-997.88821225355457</v>
      </c>
    </row>
    <row r="69" spans="1:5" x14ac:dyDescent="0.25">
      <c r="A69" s="5" t="s">
        <v>89</v>
      </c>
      <c r="B69" s="5" t="s">
        <v>10</v>
      </c>
      <c r="C69" s="5">
        <v>36.252769470214844</v>
      </c>
      <c r="D69" s="11">
        <f t="shared" si="8"/>
        <v>-0.16540037738689764</v>
      </c>
      <c r="E69" s="11">
        <f t="shared" si="7"/>
        <v>-1654.0037738689764</v>
      </c>
    </row>
    <row r="70" spans="1:5" x14ac:dyDescent="0.25">
      <c r="A70" s="5" t="s">
        <v>80</v>
      </c>
      <c r="B70" s="5" t="s">
        <v>20</v>
      </c>
      <c r="C70" s="5">
        <v>36.258052825927734</v>
      </c>
      <c r="D70" s="11">
        <f t="shared" si="8"/>
        <v>-0.16687708254450584</v>
      </c>
      <c r="E70" s="11">
        <f t="shared" si="7"/>
        <v>-1668.7708254450583</v>
      </c>
    </row>
    <row r="71" spans="1:5" x14ac:dyDescent="0.25">
      <c r="A71" s="5" t="s">
        <v>94</v>
      </c>
      <c r="B71" s="5" t="s">
        <v>68</v>
      </c>
      <c r="C71" s="5">
        <v>36.586502075195313</v>
      </c>
      <c r="D71" s="11">
        <f t="shared" si="8"/>
        <v>-0.25867909754466745</v>
      </c>
      <c r="E71" s="11">
        <f t="shared" si="7"/>
        <v>-2586.7909754466746</v>
      </c>
    </row>
    <row r="72" spans="1:5" x14ac:dyDescent="0.25">
      <c r="A72" s="5" t="s">
        <v>84</v>
      </c>
      <c r="B72" s="5" t="s">
        <v>45</v>
      </c>
      <c r="C72" s="5">
        <v>36.747764587402344</v>
      </c>
      <c r="D72" s="11">
        <f t="shared" si="8"/>
        <v>-0.3037521905646885</v>
      </c>
      <c r="E72" s="11">
        <f t="shared" si="7"/>
        <v>-3037.521905646885</v>
      </c>
    </row>
    <row r="73" spans="1:5" x14ac:dyDescent="0.25">
      <c r="A73" s="5" t="s">
        <v>87</v>
      </c>
      <c r="B73" s="5" t="s">
        <v>45</v>
      </c>
      <c r="C73" s="5">
        <v>37.033763885498047</v>
      </c>
      <c r="D73" s="11">
        <f t="shared" si="8"/>
        <v>-0.38368938607469549</v>
      </c>
      <c r="E73" s="11">
        <f t="shared" si="7"/>
        <v>-3836.8938607469549</v>
      </c>
    </row>
    <row r="74" spans="1:5" x14ac:dyDescent="0.25">
      <c r="A74" s="5" t="s">
        <v>99</v>
      </c>
      <c r="B74" s="5" t="s">
        <v>68</v>
      </c>
      <c r="C74" s="5">
        <v>37.1988525390625</v>
      </c>
      <c r="D74" s="11">
        <f t="shared" si="8"/>
        <v>-0.42983189084423351</v>
      </c>
      <c r="E74" s="11">
        <f t="shared" si="7"/>
        <v>-4298.3189084423348</v>
      </c>
    </row>
    <row r="75" spans="1:5" x14ac:dyDescent="0.25">
      <c r="A75" s="5" t="s">
        <v>16</v>
      </c>
      <c r="B75" s="5" t="s">
        <v>17</v>
      </c>
      <c r="C75" s="5" t="s">
        <v>103</v>
      </c>
      <c r="D75" s="11" t="e">
        <f t="shared" si="8"/>
        <v>#VALUE!</v>
      </c>
      <c r="E75" s="11" t="e">
        <f t="shared" si="7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F910C-0B79-430C-AE91-14CEC6B79EBC}">
  <dimension ref="A1:O50"/>
  <sheetViews>
    <sheetView tabSelected="1" workbookViewId="0">
      <selection activeCell="M2" sqref="M2"/>
    </sheetView>
  </sheetViews>
  <sheetFormatPr defaultRowHeight="15" x14ac:dyDescent="0.25"/>
  <cols>
    <col min="1" max="1" width="20.5703125" customWidth="1"/>
    <col min="9" max="9" width="24.42578125" customWidth="1"/>
    <col min="10" max="10" width="24.28515625" customWidth="1"/>
    <col min="11" max="11" width="22.5703125" customWidth="1"/>
    <col min="12" max="12" width="31" customWidth="1"/>
    <col min="14" max="14" width="22" customWidth="1"/>
  </cols>
  <sheetData>
    <row r="1" spans="1:15" x14ac:dyDescent="0.25">
      <c r="A1" t="s">
        <v>2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108</v>
      </c>
      <c r="J1" t="s">
        <v>118</v>
      </c>
      <c r="K1" t="s">
        <v>119</v>
      </c>
      <c r="L1" t="s">
        <v>7</v>
      </c>
      <c r="M1" t="s">
        <v>120</v>
      </c>
      <c r="N1" t="s">
        <v>121</v>
      </c>
      <c r="O1" t="s">
        <v>122</v>
      </c>
    </row>
    <row r="2" spans="1:15" x14ac:dyDescent="0.25">
      <c r="A2" t="s">
        <v>123</v>
      </c>
      <c r="B2">
        <v>11.090510370000001</v>
      </c>
      <c r="C2">
        <v>12825834.07</v>
      </c>
      <c r="D2">
        <v>6412917.034</v>
      </c>
      <c r="E2">
        <v>22.612549309999999</v>
      </c>
      <c r="F2">
        <v>27.588821410000001</v>
      </c>
      <c r="G2">
        <v>225.5696695</v>
      </c>
      <c r="H2">
        <v>112.7848347</v>
      </c>
      <c r="I2">
        <v>17956167.699999999</v>
      </c>
      <c r="J2">
        <v>24.09797614</v>
      </c>
      <c r="K2">
        <v>6.8174292830000001</v>
      </c>
      <c r="L2">
        <v>17.277215590000001</v>
      </c>
      <c r="M2">
        <v>4.1107988249999998</v>
      </c>
      <c r="N2">
        <v>3.0205005319999998</v>
      </c>
      <c r="O2">
        <v>0.33107095600000003</v>
      </c>
    </row>
    <row r="3" spans="1:15" x14ac:dyDescent="0.25">
      <c r="A3" t="s">
        <v>123</v>
      </c>
      <c r="B3">
        <v>16.23665428</v>
      </c>
      <c r="C3">
        <v>1456405.923</v>
      </c>
      <c r="D3">
        <v>728202.96129999997</v>
      </c>
      <c r="E3">
        <v>19.473981080000001</v>
      </c>
      <c r="F3">
        <v>21.214061739999998</v>
      </c>
      <c r="G3">
        <v>13465.69673</v>
      </c>
      <c r="H3">
        <v>6732.8483660000002</v>
      </c>
      <c r="I3">
        <v>2038968.2919999999</v>
      </c>
      <c r="J3">
        <v>20.959407909999999</v>
      </c>
      <c r="K3">
        <v>12.71700126</v>
      </c>
      <c r="L3">
        <v>1031.387536</v>
      </c>
      <c r="M3">
        <v>10.0103708</v>
      </c>
      <c r="N3">
        <v>1.4925989070000001</v>
      </c>
      <c r="O3">
        <v>0.66997235200000005</v>
      </c>
    </row>
    <row r="4" spans="1:15" x14ac:dyDescent="0.25">
      <c r="A4" t="s">
        <v>123</v>
      </c>
      <c r="B4">
        <v>16.729570389999999</v>
      </c>
      <c r="C4">
        <v>1207045.574</v>
      </c>
      <c r="D4">
        <v>603522.78700000001</v>
      </c>
      <c r="E4">
        <v>19.203048720000002</v>
      </c>
      <c r="F4">
        <v>23.948997500000001</v>
      </c>
      <c r="G4">
        <v>1698.382014</v>
      </c>
      <c r="H4">
        <v>849.19100709999998</v>
      </c>
      <c r="I4">
        <v>1689863.804</v>
      </c>
      <c r="J4">
        <v>20.68847555</v>
      </c>
      <c r="K4">
        <v>9.7299452829999993</v>
      </c>
      <c r="L4">
        <v>130.0853625</v>
      </c>
      <c r="M4">
        <v>7.0233148249999999</v>
      </c>
      <c r="N4">
        <v>1.8828659590000001</v>
      </c>
      <c r="O4">
        <v>0.53110525200000003</v>
      </c>
    </row>
    <row r="5" spans="1:15" x14ac:dyDescent="0.25">
      <c r="A5" t="s">
        <v>123</v>
      </c>
      <c r="B5">
        <v>17.018939970000002</v>
      </c>
      <c r="C5">
        <v>1060656.9720000001</v>
      </c>
      <c r="D5">
        <v>530328.48580000002</v>
      </c>
      <c r="E5">
        <v>19.016526720000002</v>
      </c>
      <c r="F5">
        <v>22.93848419</v>
      </c>
      <c r="G5">
        <v>3527.8413609999998</v>
      </c>
      <c r="H5">
        <v>1763.9206799999999</v>
      </c>
      <c r="I5">
        <v>1484919.76</v>
      </c>
      <c r="J5">
        <v>20.501953539999999</v>
      </c>
      <c r="K5">
        <v>10.78456997</v>
      </c>
      <c r="L5">
        <v>270.2104228</v>
      </c>
      <c r="M5">
        <v>8.0779395150000006</v>
      </c>
      <c r="N5">
        <v>1.69853688</v>
      </c>
      <c r="O5">
        <v>0.58874199999999999</v>
      </c>
    </row>
    <row r="6" spans="1:15" x14ac:dyDescent="0.25">
      <c r="A6" t="s">
        <v>123</v>
      </c>
      <c r="B6">
        <v>17.525310520000001</v>
      </c>
      <c r="C6">
        <v>804490.18449999997</v>
      </c>
      <c r="D6">
        <v>402245.09230000002</v>
      </c>
      <c r="E6">
        <v>18.61771529</v>
      </c>
      <c r="F6">
        <v>26.19838524</v>
      </c>
      <c r="G6">
        <v>788.19346880000001</v>
      </c>
      <c r="H6">
        <v>394.0967344</v>
      </c>
      <c r="I6">
        <v>1126286.2579999999</v>
      </c>
      <c r="J6">
        <v>20.103142120000001</v>
      </c>
      <c r="K6">
        <v>8.6224059850000003</v>
      </c>
      <c r="L6">
        <v>60.370654090000002</v>
      </c>
      <c r="M6">
        <v>5.9157755270000001</v>
      </c>
      <c r="N6">
        <v>2.0387536470000001</v>
      </c>
      <c r="O6">
        <v>0.49049575000000001</v>
      </c>
    </row>
    <row r="7" spans="1:15" x14ac:dyDescent="0.25">
      <c r="A7" t="s">
        <v>123</v>
      </c>
      <c r="B7">
        <v>17.83045006</v>
      </c>
      <c r="C7">
        <v>650123.74899999995</v>
      </c>
      <c r="D7">
        <v>325061.87449999998</v>
      </c>
      <c r="E7">
        <v>18.310354830000001</v>
      </c>
      <c r="F7">
        <v>25.64689255</v>
      </c>
      <c r="G7">
        <v>1011.348562</v>
      </c>
      <c r="H7">
        <v>505.67428080000002</v>
      </c>
      <c r="I7">
        <v>910173.2487</v>
      </c>
      <c r="J7">
        <v>19.795781659999999</v>
      </c>
      <c r="K7">
        <v>8.9820645930000005</v>
      </c>
      <c r="L7">
        <v>77.462928329999997</v>
      </c>
      <c r="M7">
        <v>6.2754341350000002</v>
      </c>
      <c r="N7">
        <v>1.934505097</v>
      </c>
      <c r="O7">
        <v>0.51692807699999999</v>
      </c>
    </row>
    <row r="8" spans="1:15" x14ac:dyDescent="0.25">
      <c r="A8" t="s">
        <v>123</v>
      </c>
      <c r="B8">
        <v>17.99352455</v>
      </c>
      <c r="C8">
        <v>567626.31810000003</v>
      </c>
      <c r="D8">
        <v>283813.15909999999</v>
      </c>
      <c r="E8">
        <v>18.114581959999999</v>
      </c>
      <c r="F8">
        <v>22.587234500000001</v>
      </c>
      <c r="G8">
        <v>5552.0951370000002</v>
      </c>
      <c r="H8">
        <v>2776.0475689999998</v>
      </c>
      <c r="I8">
        <v>794676.84530000004</v>
      </c>
      <c r="J8">
        <v>19.60000878</v>
      </c>
      <c r="K8">
        <v>11.43881657</v>
      </c>
      <c r="L8">
        <v>425.25550930000003</v>
      </c>
      <c r="M8">
        <v>8.7321861159999994</v>
      </c>
      <c r="N8">
        <v>1.536688144</v>
      </c>
      <c r="O8">
        <v>0.65075012399999999</v>
      </c>
    </row>
    <row r="9" spans="1:15" x14ac:dyDescent="0.25">
      <c r="A9" t="s">
        <v>123</v>
      </c>
      <c r="B9">
        <v>18.017173769999999</v>
      </c>
      <c r="C9">
        <v>555662.46340000001</v>
      </c>
      <c r="D9">
        <v>277831.2317</v>
      </c>
      <c r="E9">
        <v>18.083849260000001</v>
      </c>
      <c r="F9">
        <v>25.216009140000001</v>
      </c>
      <c r="G9">
        <v>1185.700513</v>
      </c>
      <c r="H9">
        <v>592.8502565</v>
      </c>
      <c r="I9">
        <v>777927.44880000001</v>
      </c>
      <c r="J9">
        <v>19.569276089999999</v>
      </c>
      <c r="K9">
        <v>9.2115239409999994</v>
      </c>
      <c r="L9">
        <v>90.817189380000002</v>
      </c>
      <c r="M9">
        <v>6.5048934840000001</v>
      </c>
      <c r="N9">
        <v>1.8688541860000001</v>
      </c>
      <c r="O9">
        <v>0.53508722500000006</v>
      </c>
    </row>
    <row r="10" spans="1:15" x14ac:dyDescent="0.25">
      <c r="A10" t="s">
        <v>123</v>
      </c>
      <c r="B10">
        <v>18.425977710000002</v>
      </c>
      <c r="C10">
        <v>348853.45189999999</v>
      </c>
      <c r="D10">
        <v>174426.72589999999</v>
      </c>
      <c r="E10">
        <v>17.412261579999999</v>
      </c>
      <c r="F10">
        <v>23.00307274</v>
      </c>
      <c r="G10">
        <v>3155.6172379999998</v>
      </c>
      <c r="H10">
        <v>1577.8086189999999</v>
      </c>
      <c r="I10">
        <v>488394.83260000002</v>
      </c>
      <c r="J10">
        <v>18.897688410000001</v>
      </c>
      <c r="K10">
        <v>10.62370651</v>
      </c>
      <c r="L10">
        <v>241.7004</v>
      </c>
      <c r="M10">
        <v>7.9170760509999996</v>
      </c>
      <c r="N10">
        <v>1.5840267100000001</v>
      </c>
      <c r="O10">
        <v>0.63130248600000005</v>
      </c>
    </row>
    <row r="11" spans="1:15" x14ac:dyDescent="0.25">
      <c r="A11" t="s">
        <v>123</v>
      </c>
      <c r="B11">
        <v>18.473623280000002</v>
      </c>
      <c r="C11">
        <v>324750.1299</v>
      </c>
      <c r="D11">
        <v>162375.0649</v>
      </c>
      <c r="E11">
        <v>17.30897058</v>
      </c>
      <c r="F11">
        <v>27.00252914</v>
      </c>
      <c r="G11">
        <v>462.80600529999998</v>
      </c>
      <c r="H11">
        <v>231.40300260000001</v>
      </c>
      <c r="I11">
        <v>454650.18180000002</v>
      </c>
      <c r="J11">
        <v>18.794397400000001</v>
      </c>
      <c r="K11">
        <v>7.8542637739999996</v>
      </c>
      <c r="L11">
        <v>35.448024330000003</v>
      </c>
      <c r="M11">
        <v>5.1476333170000004</v>
      </c>
      <c r="N11">
        <v>2.0678139980000001</v>
      </c>
      <c r="O11">
        <v>0.48360249100000002</v>
      </c>
    </row>
    <row r="12" spans="1:15" x14ac:dyDescent="0.25">
      <c r="A12" t="s">
        <v>123</v>
      </c>
      <c r="B12">
        <v>19.00338554</v>
      </c>
      <c r="C12">
        <v>186580.81219999999</v>
      </c>
      <c r="D12">
        <v>93290.40612</v>
      </c>
      <c r="E12">
        <v>16.5094411</v>
      </c>
      <c r="F12">
        <v>25.11664772</v>
      </c>
      <c r="G12">
        <v>1225.9059540000001</v>
      </c>
      <c r="H12">
        <v>612.95297700000003</v>
      </c>
      <c r="I12">
        <v>261213.13709999999</v>
      </c>
      <c r="J12">
        <v>17.994867930000002</v>
      </c>
      <c r="K12">
        <v>9.2596325910000008</v>
      </c>
      <c r="L12">
        <v>93.896672870000003</v>
      </c>
      <c r="M12">
        <v>6.5530021329999997</v>
      </c>
      <c r="N12">
        <v>1.7066343209999999</v>
      </c>
      <c r="O12">
        <v>0.58594860500000001</v>
      </c>
    </row>
    <row r="13" spans="1:15" x14ac:dyDescent="0.25">
      <c r="A13" t="s">
        <v>123</v>
      </c>
      <c r="B13">
        <v>19.00403214</v>
      </c>
      <c r="C13">
        <v>186550.1704</v>
      </c>
      <c r="D13">
        <v>93275.085189999998</v>
      </c>
      <c r="E13">
        <v>16.509204149999999</v>
      </c>
      <c r="F13">
        <v>22.49844551</v>
      </c>
      <c r="G13">
        <v>6063.7865160000001</v>
      </c>
      <c r="H13">
        <v>3031.8932580000001</v>
      </c>
      <c r="I13">
        <v>261170.23850000001</v>
      </c>
      <c r="J13">
        <v>17.99463098</v>
      </c>
      <c r="K13">
        <v>11.56600325</v>
      </c>
      <c r="L13">
        <v>464.44784529999998</v>
      </c>
      <c r="M13">
        <v>8.859372789</v>
      </c>
      <c r="N13">
        <v>1.393378929</v>
      </c>
      <c r="O13">
        <v>0.71767986399999995</v>
      </c>
    </row>
    <row r="14" spans="1:15" x14ac:dyDescent="0.25">
      <c r="A14" t="s">
        <v>123</v>
      </c>
      <c r="B14">
        <v>19.232610699999999</v>
      </c>
      <c r="C14">
        <v>175717.86900000001</v>
      </c>
      <c r="D14">
        <v>87858.934500000003</v>
      </c>
      <c r="E14">
        <v>16.422901379999999</v>
      </c>
      <c r="F14">
        <v>26.618566510000001</v>
      </c>
      <c r="G14">
        <v>618.172011</v>
      </c>
      <c r="H14">
        <v>309.0860055</v>
      </c>
      <c r="I14">
        <v>258965.57990000001</v>
      </c>
      <c r="J14">
        <v>17.98240083</v>
      </c>
      <c r="K14">
        <v>8.2718645249999998</v>
      </c>
      <c r="L14">
        <v>47.348081559999997</v>
      </c>
      <c r="M14">
        <v>5.5652340669999996</v>
      </c>
      <c r="N14">
        <v>1.879115181</v>
      </c>
      <c r="O14">
        <v>0.53216535600000003</v>
      </c>
    </row>
    <row r="15" spans="1:15" x14ac:dyDescent="0.25">
      <c r="A15" t="s">
        <v>123</v>
      </c>
      <c r="B15">
        <v>19.758575440000001</v>
      </c>
      <c r="C15">
        <v>150792.48509999999</v>
      </c>
      <c r="D15">
        <v>75396.242530000003</v>
      </c>
      <c r="E15">
        <v>16.20220501</v>
      </c>
      <c r="F15">
        <v>29</v>
      </c>
      <c r="G15">
        <v>120.511782</v>
      </c>
      <c r="H15">
        <v>60.255890989999997</v>
      </c>
      <c r="I15">
        <v>212893.2507</v>
      </c>
      <c r="J15">
        <v>17.699770690000001</v>
      </c>
      <c r="K15">
        <v>5.9130303900000003</v>
      </c>
      <c r="L15">
        <v>9.2304432760000008</v>
      </c>
      <c r="M15">
        <v>3.2063999320000001</v>
      </c>
      <c r="N15">
        <v>2.4883739889999998</v>
      </c>
      <c r="O15">
        <v>0.40186885300000003</v>
      </c>
    </row>
    <row r="16" spans="1:15" x14ac:dyDescent="0.25">
      <c r="A16" t="s">
        <v>124</v>
      </c>
      <c r="B16">
        <v>16.29682541</v>
      </c>
      <c r="C16">
        <v>1425966.071</v>
      </c>
      <c r="D16">
        <v>712983.03540000005</v>
      </c>
      <c r="E16">
        <v>19.443508219999998</v>
      </c>
      <c r="F16">
        <v>23.122152329999999</v>
      </c>
      <c r="G16">
        <v>2469.360956</v>
      </c>
      <c r="H16">
        <v>1234.680478</v>
      </c>
      <c r="I16">
        <v>1996352.4990000001</v>
      </c>
      <c r="J16">
        <v>20.92893505</v>
      </c>
      <c r="K16">
        <v>10.269922019999999</v>
      </c>
      <c r="L16">
        <v>189.13749229999999</v>
      </c>
      <c r="M16">
        <v>7.5632915629999999</v>
      </c>
      <c r="N16">
        <v>1.813988436</v>
      </c>
      <c r="O16">
        <v>0.55127143000000001</v>
      </c>
    </row>
    <row r="17" spans="1:15" x14ac:dyDescent="0.25">
      <c r="A17" t="s">
        <v>124</v>
      </c>
      <c r="B17">
        <v>16.660615920000001</v>
      </c>
      <c r="C17">
        <v>1241928.8130000001</v>
      </c>
      <c r="D17">
        <v>620964.40630000003</v>
      </c>
      <c r="E17">
        <v>19.244151049999999</v>
      </c>
      <c r="F17">
        <v>21.292694090000001</v>
      </c>
      <c r="G17">
        <v>13012.538070000001</v>
      </c>
      <c r="H17">
        <v>6506.2690359999997</v>
      </c>
      <c r="I17">
        <v>1738700.338</v>
      </c>
      <c r="J17">
        <v>20.729577880000001</v>
      </c>
      <c r="K17">
        <v>12.667614759999999</v>
      </c>
      <c r="L17">
        <v>996.67843740000001</v>
      </c>
      <c r="M17">
        <v>9.9609843070000004</v>
      </c>
      <c r="N17">
        <v>1.4811765910000001</v>
      </c>
      <c r="O17">
        <v>0.67513894399999996</v>
      </c>
    </row>
    <row r="18" spans="1:15" x14ac:dyDescent="0.25">
      <c r="A18" t="s">
        <v>124</v>
      </c>
      <c r="B18">
        <v>17.133518219999999</v>
      </c>
      <c r="C18">
        <v>1002693.21</v>
      </c>
      <c r="D18">
        <v>501346.60509999999</v>
      </c>
      <c r="E18">
        <v>18.935448829999999</v>
      </c>
      <c r="F18">
        <v>22.71871376</v>
      </c>
      <c r="G18">
        <v>4794.3794749999997</v>
      </c>
      <c r="H18">
        <v>2397.1897370000002</v>
      </c>
      <c r="I18">
        <v>1403770.4939999999</v>
      </c>
      <c r="J18">
        <v>20.420875649999999</v>
      </c>
      <c r="K18">
        <v>11.227128390000001</v>
      </c>
      <c r="L18">
        <v>367.2192632</v>
      </c>
      <c r="M18">
        <v>8.5204979299999994</v>
      </c>
      <c r="N18">
        <v>1.6304277009999999</v>
      </c>
      <c r="O18">
        <v>0.61333599699999997</v>
      </c>
    </row>
    <row r="19" spans="1:15" x14ac:dyDescent="0.25">
      <c r="A19" t="s">
        <v>124</v>
      </c>
      <c r="B19">
        <v>17.429698940000002</v>
      </c>
      <c r="C19">
        <v>852858.9325</v>
      </c>
      <c r="D19">
        <v>426429.46629999997</v>
      </c>
      <c r="E19">
        <v>18.701947610000001</v>
      </c>
      <c r="F19">
        <v>23.725133899999999</v>
      </c>
      <c r="G19">
        <v>1788.965813</v>
      </c>
      <c r="H19">
        <v>894.48290629999997</v>
      </c>
      <c r="I19">
        <v>1194002.5060000001</v>
      </c>
      <c r="J19">
        <v>20.187374429999998</v>
      </c>
      <c r="K19">
        <v>9.8049101019999991</v>
      </c>
      <c r="L19">
        <v>137.0235108</v>
      </c>
      <c r="M19">
        <v>7.0982796449999999</v>
      </c>
      <c r="N19">
        <v>1.823425407</v>
      </c>
      <c r="O19">
        <v>0.54841837599999999</v>
      </c>
    </row>
    <row r="20" spans="1:15" x14ac:dyDescent="0.25">
      <c r="A20" t="s">
        <v>124</v>
      </c>
      <c r="B20">
        <v>17.765998840000002</v>
      </c>
      <c r="C20">
        <v>682728.84730000002</v>
      </c>
      <c r="D20">
        <v>341364.42359999998</v>
      </c>
      <c r="E20">
        <v>18.38095319</v>
      </c>
      <c r="F20">
        <v>26.582605359999999</v>
      </c>
      <c r="G20">
        <v>632.72327189999999</v>
      </c>
      <c r="H20">
        <v>316.36163599999998</v>
      </c>
      <c r="I20">
        <v>955820.38619999995</v>
      </c>
      <c r="J20">
        <v>19.86638001</v>
      </c>
      <c r="K20">
        <v>8.3054308500000005</v>
      </c>
      <c r="L20">
        <v>48.46261647</v>
      </c>
      <c r="M20">
        <v>5.5988003920000002</v>
      </c>
      <c r="N20">
        <v>2.0827572089999999</v>
      </c>
      <c r="O20">
        <v>0.48013277599999998</v>
      </c>
    </row>
    <row r="21" spans="1:15" x14ac:dyDescent="0.25">
      <c r="A21" t="s">
        <v>124</v>
      </c>
      <c r="B21">
        <v>18.382738109999998</v>
      </c>
      <c r="C21">
        <v>370727.84379999997</v>
      </c>
      <c r="D21">
        <v>185363.92189999999</v>
      </c>
      <c r="E21">
        <v>17.50000095</v>
      </c>
      <c r="F21">
        <v>25.61440086</v>
      </c>
      <c r="G21">
        <v>1024.4959429999999</v>
      </c>
      <c r="H21">
        <v>512.24797149999995</v>
      </c>
      <c r="I21">
        <v>519018.98129999998</v>
      </c>
      <c r="J21">
        <v>18.985427779999998</v>
      </c>
      <c r="K21">
        <v>9.0006985559999997</v>
      </c>
      <c r="L21">
        <v>78.46993492</v>
      </c>
      <c r="M21">
        <v>6.2940680980000003</v>
      </c>
      <c r="N21">
        <v>1.849870871</v>
      </c>
      <c r="O21">
        <v>0.54057827300000005</v>
      </c>
    </row>
    <row r="22" spans="1:15" x14ac:dyDescent="0.25">
      <c r="A22" t="s">
        <v>124</v>
      </c>
      <c r="B22">
        <v>18.654190060000001</v>
      </c>
      <c r="C22">
        <v>233403.557</v>
      </c>
      <c r="D22">
        <v>116701.7785</v>
      </c>
      <c r="E22">
        <v>16.832467019999999</v>
      </c>
      <c r="F22">
        <v>24.55997086</v>
      </c>
      <c r="G22">
        <v>1451.158762</v>
      </c>
      <c r="H22">
        <v>725.57938109999998</v>
      </c>
      <c r="I22">
        <v>326764.97970000003</v>
      </c>
      <c r="J22">
        <v>18.317893850000001</v>
      </c>
      <c r="K22">
        <v>9.5029896489999999</v>
      </c>
      <c r="L22">
        <v>111.14961889999999</v>
      </c>
      <c r="M22">
        <v>6.7963591909999996</v>
      </c>
      <c r="N22">
        <v>1.6978467669999999</v>
      </c>
      <c r="O22">
        <v>0.58898130199999998</v>
      </c>
    </row>
    <row r="23" spans="1:15" x14ac:dyDescent="0.25">
      <c r="A23" t="s">
        <v>124</v>
      </c>
      <c r="B23">
        <v>18.663518910000001</v>
      </c>
      <c r="C23">
        <v>228684.20759999999</v>
      </c>
      <c r="D23">
        <v>114342.1038</v>
      </c>
      <c r="E23">
        <v>16.802997210000001</v>
      </c>
      <c r="F23">
        <v>25.382448199999999</v>
      </c>
      <c r="G23">
        <v>1118.3528879999999</v>
      </c>
      <c r="H23">
        <v>559.17644389999998</v>
      </c>
      <c r="I23">
        <v>320157.89059999998</v>
      </c>
      <c r="J23">
        <v>18.288424039999999</v>
      </c>
      <c r="K23">
        <v>9.1271597759999992</v>
      </c>
      <c r="L23">
        <v>85.65878558</v>
      </c>
      <c r="M23">
        <v>6.4205293189999999</v>
      </c>
      <c r="N23">
        <v>1.757945723</v>
      </c>
      <c r="O23">
        <v>0.56884577700000005</v>
      </c>
    </row>
    <row r="24" spans="1:15" x14ac:dyDescent="0.25">
      <c r="A24" t="s">
        <v>124</v>
      </c>
      <c r="B24">
        <v>19.731689450000001</v>
      </c>
      <c r="C24">
        <v>152066.60759999999</v>
      </c>
      <c r="D24">
        <v>76033.303809999998</v>
      </c>
      <c r="E24">
        <v>16.21434386</v>
      </c>
      <c r="F24">
        <v>25.574874879999999</v>
      </c>
      <c r="G24">
        <v>1040.489673</v>
      </c>
      <c r="H24">
        <v>520.24483640000005</v>
      </c>
      <c r="I24">
        <v>222958.98149999999</v>
      </c>
      <c r="J24">
        <v>17.766418789999999</v>
      </c>
      <c r="K24">
        <v>9.0230469309999997</v>
      </c>
      <c r="L24">
        <v>79.694953850000005</v>
      </c>
      <c r="M24">
        <v>6.3164164730000003</v>
      </c>
      <c r="N24">
        <v>1.717476131</v>
      </c>
      <c r="O24">
        <v>0.58224972200000003</v>
      </c>
    </row>
    <row r="25" spans="1:15" x14ac:dyDescent="0.25">
      <c r="A25" t="s">
        <v>124</v>
      </c>
      <c r="B25">
        <v>20.49666405</v>
      </c>
      <c r="C25">
        <v>115814.5852</v>
      </c>
      <c r="D25">
        <v>57907.292580000001</v>
      </c>
      <c r="E25">
        <v>15.821457430000001</v>
      </c>
      <c r="F25">
        <v>26.705257419999999</v>
      </c>
      <c r="G25">
        <v>583.09354719999999</v>
      </c>
      <c r="H25">
        <v>291.54677359999999</v>
      </c>
      <c r="I25">
        <v>184614.85269999999</v>
      </c>
      <c r="J25">
        <v>17.494159100000001</v>
      </c>
      <c r="K25">
        <v>8.1875835469999991</v>
      </c>
      <c r="L25">
        <v>44.66129222</v>
      </c>
      <c r="M25">
        <v>5.4809530889999998</v>
      </c>
      <c r="N25">
        <v>1.8308902810000001</v>
      </c>
      <c r="O25">
        <v>0.54618237400000003</v>
      </c>
    </row>
    <row r="26" spans="1:15" x14ac:dyDescent="0.25">
      <c r="A26" t="s">
        <v>124</v>
      </c>
      <c r="B26">
        <v>20.913213729999999</v>
      </c>
      <c r="C26">
        <v>96074.362980000005</v>
      </c>
      <c r="D26">
        <v>48037.181490000003</v>
      </c>
      <c r="E26">
        <v>15.55186389</v>
      </c>
      <c r="F26">
        <v>26.169227599999999</v>
      </c>
      <c r="G26">
        <v>799.9917676</v>
      </c>
      <c r="H26">
        <v>399.9958838</v>
      </c>
      <c r="I26">
        <v>142953.7389</v>
      </c>
      <c r="J26">
        <v>17.125188829999999</v>
      </c>
      <c r="K26">
        <v>8.6438413440000001</v>
      </c>
      <c r="L26">
        <v>61.274329450000003</v>
      </c>
      <c r="M26">
        <v>5.9372108859999999</v>
      </c>
      <c r="N26">
        <v>1.716314412</v>
      </c>
      <c r="O26">
        <v>0.582643829</v>
      </c>
    </row>
    <row r="27" spans="1:15" x14ac:dyDescent="0.25">
      <c r="A27" t="s">
        <v>124</v>
      </c>
      <c r="B27">
        <v>21.217750550000002</v>
      </c>
      <c r="C27">
        <v>81642.412299999996</v>
      </c>
      <c r="D27">
        <v>40821.206149999998</v>
      </c>
      <c r="E27">
        <v>15.31703119</v>
      </c>
      <c r="F27">
        <v>26.542427060000001</v>
      </c>
      <c r="G27">
        <v>648.98095249999994</v>
      </c>
      <c r="H27">
        <v>324.49047630000001</v>
      </c>
      <c r="I27">
        <v>115707.185</v>
      </c>
      <c r="J27">
        <v>16.82011893</v>
      </c>
      <c r="K27">
        <v>8.342032326</v>
      </c>
      <c r="L27">
        <v>49.707852379999999</v>
      </c>
      <c r="M27">
        <v>5.6354018679999998</v>
      </c>
      <c r="N27">
        <v>1.746625426</v>
      </c>
      <c r="O27">
        <v>0.572532602</v>
      </c>
    </row>
    <row r="28" spans="1:15" x14ac:dyDescent="0.25">
      <c r="A28" t="s">
        <v>124</v>
      </c>
      <c r="B28">
        <v>22.42056084</v>
      </c>
      <c r="C28">
        <v>24641.427060000002</v>
      </c>
      <c r="D28">
        <v>12320.713530000001</v>
      </c>
      <c r="E28">
        <v>13.58879819</v>
      </c>
      <c r="F28">
        <v>25.549840929999998</v>
      </c>
      <c r="G28">
        <v>1050.619369</v>
      </c>
      <c r="H28">
        <v>525.30968470000005</v>
      </c>
      <c r="I28">
        <v>44481.221700000002</v>
      </c>
      <c r="J28">
        <v>15.44090879</v>
      </c>
      <c r="K28">
        <v>9.0370243719999994</v>
      </c>
      <c r="L28">
        <v>80.470824789999995</v>
      </c>
      <c r="M28">
        <v>6.3303939150000001</v>
      </c>
      <c r="N28">
        <v>1.453498333</v>
      </c>
      <c r="O28">
        <v>0.68799528499999996</v>
      </c>
    </row>
    <row r="29" spans="1:15" x14ac:dyDescent="0.25">
      <c r="A29" t="s">
        <v>124</v>
      </c>
      <c r="B29">
        <v>23.227424620000001</v>
      </c>
      <c r="C29">
        <v>16715.562829999999</v>
      </c>
      <c r="D29">
        <v>8357.7814170000001</v>
      </c>
      <c r="E29">
        <v>13.02890431</v>
      </c>
      <c r="F29">
        <v>23.978357320000001</v>
      </c>
      <c r="G29">
        <v>1686.501906</v>
      </c>
      <c r="H29">
        <v>843.25095299999998</v>
      </c>
      <c r="I29">
        <v>34497.997880000003</v>
      </c>
      <c r="J29">
        <v>15.07422502</v>
      </c>
      <c r="K29">
        <v>9.7198182329999998</v>
      </c>
      <c r="L29">
        <v>129.175421</v>
      </c>
      <c r="M29">
        <v>7.0131877759999997</v>
      </c>
      <c r="N29">
        <v>1.3086886369999999</v>
      </c>
      <c r="O29">
        <v>0.76412369700000005</v>
      </c>
    </row>
    <row r="30" spans="1:15" x14ac:dyDescent="0.25">
      <c r="A30" t="s">
        <v>124</v>
      </c>
      <c r="B30">
        <v>23.889797210000001</v>
      </c>
      <c r="C30">
        <v>13646.790859999999</v>
      </c>
      <c r="D30">
        <v>6823.3954309999999</v>
      </c>
      <c r="E30">
        <v>12.73627411</v>
      </c>
      <c r="F30">
        <v>25.80944633</v>
      </c>
      <c r="G30">
        <v>945.57306530000005</v>
      </c>
      <c r="H30">
        <v>472.78653270000001</v>
      </c>
      <c r="I30">
        <v>23401.787970000001</v>
      </c>
      <c r="J30">
        <v>14.514331139999999</v>
      </c>
      <c r="K30">
        <v>8.885045131</v>
      </c>
      <c r="L30">
        <v>72.424939690000002</v>
      </c>
      <c r="M30">
        <v>6.1784146729999998</v>
      </c>
      <c r="N30">
        <v>1.3896015580000001</v>
      </c>
      <c r="O30">
        <v>0.71963074199999999</v>
      </c>
    </row>
    <row r="31" spans="1:15" x14ac:dyDescent="0.25">
      <c r="A31" t="s">
        <v>125</v>
      </c>
      <c r="B31">
        <v>17.004249569999999</v>
      </c>
      <c r="C31">
        <v>1068088.6680000001</v>
      </c>
      <c r="D31">
        <v>534044.33420000004</v>
      </c>
      <c r="E31">
        <v>19.026599990000001</v>
      </c>
      <c r="F31">
        <v>23.664552690000001</v>
      </c>
      <c r="G31">
        <v>1813.479292</v>
      </c>
      <c r="H31">
        <v>906.73964620000004</v>
      </c>
      <c r="I31">
        <v>1495324.1359999999</v>
      </c>
      <c r="J31">
        <v>20.512026819999999</v>
      </c>
      <c r="K31">
        <v>9.8245445559999993</v>
      </c>
      <c r="L31">
        <v>138.90108889999999</v>
      </c>
      <c r="M31">
        <v>7.117914099</v>
      </c>
      <c r="N31">
        <v>1.8501101719999999</v>
      </c>
      <c r="O31">
        <v>0.54050835200000003</v>
      </c>
    </row>
    <row r="32" spans="1:15" x14ac:dyDescent="0.25">
      <c r="A32" t="s">
        <v>125</v>
      </c>
      <c r="B32">
        <v>18.048934939999999</v>
      </c>
      <c r="C32">
        <v>539594.86860000005</v>
      </c>
      <c r="D32">
        <v>269797.43430000002</v>
      </c>
      <c r="E32">
        <v>18.0415171</v>
      </c>
      <c r="F32">
        <v>25.37419891</v>
      </c>
      <c r="G32">
        <v>1121.6908639999999</v>
      </c>
      <c r="H32">
        <v>560.84543199999996</v>
      </c>
      <c r="I32">
        <v>755432.81610000005</v>
      </c>
      <c r="J32">
        <v>19.526943930000002</v>
      </c>
      <c r="K32">
        <v>9.1314594109999998</v>
      </c>
      <c r="L32">
        <v>85.914453530000003</v>
      </c>
      <c r="M32">
        <v>6.4248289539999996</v>
      </c>
      <c r="N32">
        <v>1.8794446419999999</v>
      </c>
      <c r="O32">
        <v>0.53207206900000004</v>
      </c>
    </row>
    <row r="33" spans="1:15" x14ac:dyDescent="0.25">
      <c r="A33" t="s">
        <v>125</v>
      </c>
      <c r="B33">
        <v>18.226112369999999</v>
      </c>
      <c r="C33">
        <v>449962.93160000001</v>
      </c>
      <c r="D33">
        <v>224981.46580000001</v>
      </c>
      <c r="E33">
        <v>17.779446629999999</v>
      </c>
      <c r="F33">
        <v>23.720355990000002</v>
      </c>
      <c r="G33">
        <v>1790.899138</v>
      </c>
      <c r="H33">
        <v>895.44956879999995</v>
      </c>
      <c r="I33">
        <v>629948.10419999994</v>
      </c>
      <c r="J33">
        <v>19.26487346</v>
      </c>
      <c r="K33">
        <v>9.8064683729999995</v>
      </c>
      <c r="L33">
        <v>137.17159129999999</v>
      </c>
      <c r="M33">
        <v>7.0998379150000002</v>
      </c>
      <c r="N33">
        <v>1.737796844</v>
      </c>
      <c r="O33">
        <v>0.57544125700000004</v>
      </c>
    </row>
    <row r="34" spans="1:15" x14ac:dyDescent="0.25">
      <c r="A34" t="s">
        <v>125</v>
      </c>
      <c r="B34">
        <v>19.25344849</v>
      </c>
      <c r="C34">
        <v>174730.36979999999</v>
      </c>
      <c r="D34">
        <v>87365.184890000004</v>
      </c>
      <c r="E34">
        <v>16.414770860000001</v>
      </c>
      <c r="F34">
        <v>22.988199229999999</v>
      </c>
      <c r="G34">
        <v>3241.3333210000001</v>
      </c>
      <c r="H34">
        <v>1620.6666600000001</v>
      </c>
      <c r="I34">
        <v>246005.0166</v>
      </c>
      <c r="J34">
        <v>17.908328210000001</v>
      </c>
      <c r="K34">
        <v>10.662371670000001</v>
      </c>
      <c r="L34">
        <v>248.26571200000001</v>
      </c>
      <c r="M34">
        <v>7.9557412139999997</v>
      </c>
      <c r="N34">
        <v>1.4932443719999999</v>
      </c>
      <c r="O34">
        <v>0.66968275200000005</v>
      </c>
    </row>
    <row r="35" spans="1:15" x14ac:dyDescent="0.25">
      <c r="A35" t="s">
        <v>125</v>
      </c>
      <c r="B35">
        <v>19.967718120000001</v>
      </c>
      <c r="C35">
        <v>140881.247</v>
      </c>
      <c r="D35">
        <v>70440.623500000002</v>
      </c>
      <c r="E35">
        <v>16.10412006</v>
      </c>
      <c r="F35">
        <v>21.68933105</v>
      </c>
      <c r="G35">
        <v>10726.71724</v>
      </c>
      <c r="H35">
        <v>5363.35862</v>
      </c>
      <c r="I35">
        <v>211109.4791</v>
      </c>
      <c r="J35">
        <v>17.687631830000001</v>
      </c>
      <c r="K35">
        <v>12.388921010000001</v>
      </c>
      <c r="L35">
        <v>821.59896219999996</v>
      </c>
      <c r="M35">
        <v>9.6822905489999993</v>
      </c>
      <c r="N35">
        <v>1.277483081</v>
      </c>
      <c r="O35">
        <v>0.78278923199999995</v>
      </c>
    </row>
    <row r="36" spans="1:15" x14ac:dyDescent="0.25">
      <c r="A36" t="s">
        <v>125</v>
      </c>
      <c r="B36">
        <v>20.141397479999998</v>
      </c>
      <c r="C36">
        <v>132650.61060000001</v>
      </c>
      <c r="D36">
        <v>66325.305290000004</v>
      </c>
      <c r="E36">
        <v>16.017271789999999</v>
      </c>
      <c r="F36">
        <v>25.92060661</v>
      </c>
      <c r="G36">
        <v>900.59335369999997</v>
      </c>
      <c r="H36">
        <v>450.2966768</v>
      </c>
      <c r="I36">
        <v>197233.7458</v>
      </c>
      <c r="J36">
        <v>17.589546890000001</v>
      </c>
      <c r="K36">
        <v>8.8147320199999992</v>
      </c>
      <c r="L36">
        <v>68.979777150000004</v>
      </c>
      <c r="M36">
        <v>6.108101563</v>
      </c>
      <c r="N36">
        <v>1.733849865</v>
      </c>
      <c r="O36">
        <v>0.57675120599999996</v>
      </c>
    </row>
    <row r="37" spans="1:15" x14ac:dyDescent="0.25">
      <c r="A37" t="s">
        <v>125</v>
      </c>
      <c r="B37">
        <v>20.157917019999999</v>
      </c>
      <c r="C37">
        <v>131867.7519</v>
      </c>
      <c r="D37">
        <v>65933.875969999994</v>
      </c>
      <c r="E37">
        <v>16.008732269999999</v>
      </c>
      <c r="F37">
        <v>23.16495132</v>
      </c>
      <c r="G37">
        <v>2222.7101250000001</v>
      </c>
      <c r="H37">
        <v>1111.3550620000001</v>
      </c>
      <c r="I37">
        <v>185710.8548</v>
      </c>
      <c r="J37">
        <v>17.50269862</v>
      </c>
      <c r="K37">
        <v>10.1181041</v>
      </c>
      <c r="L37">
        <v>170.24559249999999</v>
      </c>
      <c r="M37">
        <v>7.4114736380000004</v>
      </c>
      <c r="N37">
        <v>1.5298230820000001</v>
      </c>
      <c r="O37">
        <v>0.65367035699999998</v>
      </c>
    </row>
    <row r="38" spans="1:15" x14ac:dyDescent="0.25">
      <c r="A38" t="s">
        <v>125</v>
      </c>
      <c r="B38">
        <v>21.22367096</v>
      </c>
      <c r="C38">
        <v>81361.845019999993</v>
      </c>
      <c r="D38">
        <v>40680.922509999997</v>
      </c>
      <c r="E38">
        <v>15.312064769999999</v>
      </c>
      <c r="F38">
        <v>28.842918399999999</v>
      </c>
      <c r="G38">
        <v>129.77458290000001</v>
      </c>
      <c r="H38">
        <v>64.887291430000005</v>
      </c>
      <c r="I38">
        <v>114299.3772</v>
      </c>
      <c r="J38">
        <v>16.80245802</v>
      </c>
      <c r="K38">
        <v>6.0198640399999999</v>
      </c>
      <c r="L38">
        <v>9.9399154670000005</v>
      </c>
      <c r="M38">
        <v>3.3132335830000001</v>
      </c>
      <c r="N38">
        <v>2.3237009550000001</v>
      </c>
      <c r="O38">
        <v>0.43034797499999999</v>
      </c>
    </row>
    <row r="39" spans="1:15" x14ac:dyDescent="0.25">
      <c r="A39" t="s">
        <v>125</v>
      </c>
      <c r="B39">
        <v>21.941823960000001</v>
      </c>
      <c r="C39">
        <v>47328.690349999997</v>
      </c>
      <c r="D39">
        <v>23664.34518</v>
      </c>
      <c r="E39">
        <v>14.530427380000001</v>
      </c>
      <c r="F39">
        <v>27.091560359999999</v>
      </c>
      <c r="G39">
        <v>426.78055949999998</v>
      </c>
      <c r="H39">
        <v>213.39027970000001</v>
      </c>
      <c r="I39">
        <v>98399.943960000004</v>
      </c>
      <c r="J39">
        <v>16.586369869999999</v>
      </c>
      <c r="K39">
        <v>7.7373506499999998</v>
      </c>
      <c r="L39">
        <v>32.688702139999997</v>
      </c>
      <c r="M39">
        <v>5.0307201929999996</v>
      </c>
      <c r="N39">
        <v>1.7774755760000001</v>
      </c>
      <c r="O39">
        <v>0.56259563499999998</v>
      </c>
    </row>
    <row r="40" spans="1:15" x14ac:dyDescent="0.25">
      <c r="A40" t="s">
        <v>125</v>
      </c>
      <c r="B40">
        <v>22.2700882</v>
      </c>
      <c r="C40">
        <v>31772.301210000001</v>
      </c>
      <c r="D40">
        <v>15886.150610000001</v>
      </c>
      <c r="E40">
        <v>13.955481969999999</v>
      </c>
      <c r="F40">
        <v>27.101619719999999</v>
      </c>
      <c r="G40">
        <v>422.71015799999998</v>
      </c>
      <c r="H40">
        <v>211.35507899999999</v>
      </c>
      <c r="I40">
        <v>66260.166500000007</v>
      </c>
      <c r="J40">
        <v>16.015854210000001</v>
      </c>
      <c r="K40">
        <v>7.7235249709999998</v>
      </c>
      <c r="L40">
        <v>32.376935029999999</v>
      </c>
      <c r="M40">
        <v>5.0168945139999996</v>
      </c>
      <c r="N40">
        <v>1.714385184</v>
      </c>
      <c r="O40">
        <v>0.58329948799999998</v>
      </c>
    </row>
    <row r="41" spans="1:15" x14ac:dyDescent="0.25">
      <c r="A41" t="s">
        <v>126</v>
      </c>
      <c r="B41">
        <v>16.564256669999999</v>
      </c>
      <c r="C41">
        <v>1290675.8030000001</v>
      </c>
      <c r="D41">
        <v>645337.90159999998</v>
      </c>
      <c r="E41">
        <v>19.299695230000001</v>
      </c>
      <c r="F41">
        <v>25.69757843</v>
      </c>
      <c r="G41">
        <v>990.83910979999996</v>
      </c>
      <c r="H41">
        <v>495.41955489999998</v>
      </c>
      <c r="I41">
        <v>1806946.125</v>
      </c>
      <c r="J41">
        <v>20.785122059999999</v>
      </c>
      <c r="K41">
        <v>8.9525070049999993</v>
      </c>
      <c r="L41">
        <v>75.892033519999998</v>
      </c>
      <c r="M41">
        <v>6.2458765469999999</v>
      </c>
      <c r="N41">
        <v>2.039656463</v>
      </c>
      <c r="O41">
        <v>0.49027864199999999</v>
      </c>
    </row>
    <row r="42" spans="1:15" x14ac:dyDescent="0.25">
      <c r="A42" t="s">
        <v>126</v>
      </c>
      <c r="B42">
        <v>18.376802439999999</v>
      </c>
      <c r="C42">
        <v>373730.6275</v>
      </c>
      <c r="D42">
        <v>186865.3138</v>
      </c>
      <c r="E42">
        <v>17.51163927</v>
      </c>
      <c r="F42">
        <v>24.453207020000001</v>
      </c>
      <c r="G42">
        <v>1494.359506</v>
      </c>
      <c r="H42">
        <v>747.17975309999997</v>
      </c>
      <c r="I42">
        <v>523222.87849999999</v>
      </c>
      <c r="J42">
        <v>18.997066100000001</v>
      </c>
      <c r="K42">
        <v>9.5453115519999994</v>
      </c>
      <c r="L42">
        <v>114.4585237</v>
      </c>
      <c r="M42">
        <v>6.838681094</v>
      </c>
      <c r="N42">
        <v>1.7554378719999999</v>
      </c>
      <c r="O42">
        <v>0.56965843999999999</v>
      </c>
    </row>
    <row r="43" spans="1:15" x14ac:dyDescent="0.25">
      <c r="A43" t="s">
        <v>126</v>
      </c>
      <c r="B43">
        <v>18.64313507</v>
      </c>
      <c r="C43">
        <v>238996.1452</v>
      </c>
      <c r="D43">
        <v>119498.0726</v>
      </c>
      <c r="E43">
        <v>16.866627820000001</v>
      </c>
      <c r="F43">
        <v>26.927568440000002</v>
      </c>
      <c r="G43">
        <v>493.13798279999997</v>
      </c>
      <c r="H43">
        <v>246.56899139999999</v>
      </c>
      <c r="I43">
        <v>334594.60330000002</v>
      </c>
      <c r="J43">
        <v>18.352054649999999</v>
      </c>
      <c r="K43">
        <v>7.9458475670000004</v>
      </c>
      <c r="L43">
        <v>37.771262710000002</v>
      </c>
      <c r="M43">
        <v>5.2392171090000001</v>
      </c>
      <c r="N43">
        <v>1.9971978829999999</v>
      </c>
      <c r="O43">
        <v>0.50070151200000002</v>
      </c>
    </row>
    <row r="44" spans="1:15" x14ac:dyDescent="0.25">
      <c r="A44" t="s">
        <v>126</v>
      </c>
      <c r="B44">
        <v>18.814884190000001</v>
      </c>
      <c r="C44">
        <v>195513.86110000001</v>
      </c>
      <c r="D44">
        <v>97756.930569999997</v>
      </c>
      <c r="E44">
        <v>16.576911370000001</v>
      </c>
      <c r="F44">
        <v>24.423069000000002</v>
      </c>
      <c r="G44">
        <v>1506.5545030000001</v>
      </c>
      <c r="H44">
        <v>753.2772516</v>
      </c>
      <c r="I44">
        <v>273719.4056</v>
      </c>
      <c r="J44">
        <v>18.062338189999998</v>
      </c>
      <c r="K44">
        <v>9.5570371519999995</v>
      </c>
      <c r="L44">
        <v>115.3925837</v>
      </c>
      <c r="M44">
        <v>6.8504066940000001</v>
      </c>
      <c r="N44">
        <v>1.664947382</v>
      </c>
      <c r="O44">
        <v>0.60061958199999999</v>
      </c>
    </row>
    <row r="45" spans="1:15" x14ac:dyDescent="0.25">
      <c r="A45" t="s">
        <v>126</v>
      </c>
      <c r="B45">
        <v>19.43148613</v>
      </c>
      <c r="C45">
        <v>166293.19459999999</v>
      </c>
      <c r="D45">
        <v>83146.597309999997</v>
      </c>
      <c r="E45">
        <v>16.343369599999999</v>
      </c>
      <c r="F45">
        <v>23.152645110000002</v>
      </c>
      <c r="G45">
        <v>2293.6308949999998</v>
      </c>
      <c r="H45">
        <v>1146.8154480000001</v>
      </c>
      <c r="I45">
        <v>244622.5177</v>
      </c>
      <c r="J45">
        <v>17.900197689999999</v>
      </c>
      <c r="K45">
        <v>10.16341753</v>
      </c>
      <c r="L45">
        <v>175.67767670000001</v>
      </c>
      <c r="M45">
        <v>7.4567870699999999</v>
      </c>
      <c r="N45">
        <v>1.553589621</v>
      </c>
      <c r="O45">
        <v>0.64367062399999997</v>
      </c>
    </row>
    <row r="46" spans="1:15" x14ac:dyDescent="0.25">
      <c r="A46" t="s">
        <v>126</v>
      </c>
      <c r="B46">
        <v>20.731145860000002</v>
      </c>
      <c r="C46">
        <v>104702.53</v>
      </c>
      <c r="D46">
        <v>52351.264990000003</v>
      </c>
      <c r="E46">
        <v>15.675936780000001</v>
      </c>
      <c r="F46">
        <v>23.182020189999999</v>
      </c>
      <c r="G46">
        <v>2124.342181</v>
      </c>
      <c r="H46">
        <v>1062.1710909999999</v>
      </c>
      <c r="I46">
        <v>162140.4192</v>
      </c>
      <c r="J46">
        <v>17.30688425</v>
      </c>
      <c r="K46">
        <v>10.052800449999999</v>
      </c>
      <c r="L46">
        <v>162.71122769999999</v>
      </c>
      <c r="M46">
        <v>7.3461699960000004</v>
      </c>
      <c r="N46">
        <v>1.5087521800000001</v>
      </c>
      <c r="O46">
        <v>0.662799374</v>
      </c>
    </row>
    <row r="47" spans="1:15" x14ac:dyDescent="0.25">
      <c r="A47" t="s">
        <v>126</v>
      </c>
      <c r="B47">
        <v>20.785856249999998</v>
      </c>
      <c r="C47">
        <v>102109.8135</v>
      </c>
      <c r="D47">
        <v>51054.906759999998</v>
      </c>
      <c r="E47">
        <v>15.639761999999999</v>
      </c>
      <c r="F47">
        <v>26.114343640000001</v>
      </c>
      <c r="G47">
        <v>822.19992139999999</v>
      </c>
      <c r="H47">
        <v>411.0999607</v>
      </c>
      <c r="I47">
        <v>146583.54199999999</v>
      </c>
      <c r="J47">
        <v>17.161363600000001</v>
      </c>
      <c r="K47">
        <v>8.6833454240000005</v>
      </c>
      <c r="L47">
        <v>62.975334119999999</v>
      </c>
      <c r="M47">
        <v>5.9767149660000003</v>
      </c>
      <c r="N47">
        <v>1.7183898</v>
      </c>
      <c r="O47">
        <v>0.58194014000000005</v>
      </c>
    </row>
    <row r="48" spans="1:15" x14ac:dyDescent="0.25">
      <c r="A48" t="s">
        <v>126</v>
      </c>
      <c r="B48">
        <v>21.04293251</v>
      </c>
      <c r="C48">
        <v>89927.010930000004</v>
      </c>
      <c r="D48">
        <v>44963.50546</v>
      </c>
      <c r="E48">
        <v>15.456466900000001</v>
      </c>
      <c r="F48">
        <v>25.033845899999999</v>
      </c>
      <c r="G48">
        <v>1259.4107449999999</v>
      </c>
      <c r="H48">
        <v>629.7053727</v>
      </c>
      <c r="I48">
        <v>134504.10819999999</v>
      </c>
      <c r="J48">
        <v>17.037290710000001</v>
      </c>
      <c r="K48">
        <v>9.2985331660000003</v>
      </c>
      <c r="L48">
        <v>96.462928809999994</v>
      </c>
      <c r="M48">
        <v>6.5919027090000002</v>
      </c>
      <c r="N48">
        <v>1.597942797</v>
      </c>
      <c r="O48">
        <v>0.625804629</v>
      </c>
    </row>
    <row r="49" spans="1:15" x14ac:dyDescent="0.25">
      <c r="A49" t="s">
        <v>126</v>
      </c>
      <c r="B49">
        <v>21.1965313</v>
      </c>
      <c r="C49">
        <v>82647.989300000001</v>
      </c>
      <c r="D49">
        <v>41323.994650000001</v>
      </c>
      <c r="E49">
        <v>15.3346921</v>
      </c>
      <c r="F49">
        <v>25.43152237</v>
      </c>
      <c r="G49">
        <v>1098.4955950000001</v>
      </c>
      <c r="H49">
        <v>549.24779769999998</v>
      </c>
      <c r="I49">
        <v>118227.5722</v>
      </c>
      <c r="J49">
        <v>16.851206999999999</v>
      </c>
      <c r="K49">
        <v>9.1013133699999997</v>
      </c>
      <c r="L49">
        <v>84.137842079999999</v>
      </c>
      <c r="M49">
        <v>6.3946829120000004</v>
      </c>
      <c r="N49">
        <v>1.617085967</v>
      </c>
      <c r="O49">
        <v>0.61839631299999998</v>
      </c>
    </row>
    <row r="50" spans="1:15" x14ac:dyDescent="0.25">
      <c r="A50" t="s">
        <v>126</v>
      </c>
      <c r="B50">
        <v>21.457395550000001</v>
      </c>
      <c r="C50">
        <v>70285.67426</v>
      </c>
      <c r="D50">
        <v>35142.83713</v>
      </c>
      <c r="E50">
        <v>15.10094305</v>
      </c>
      <c r="F50">
        <v>27.435527799999999</v>
      </c>
      <c r="G50">
        <v>287.59814280000001</v>
      </c>
      <c r="H50">
        <v>143.7990714</v>
      </c>
      <c r="I50">
        <v>113906.583</v>
      </c>
      <c r="J50">
        <v>16.797491600000001</v>
      </c>
      <c r="K50">
        <v>7.1679105490000001</v>
      </c>
      <c r="L50">
        <v>22.028205870000001</v>
      </c>
      <c r="M50">
        <v>4.461280092</v>
      </c>
      <c r="N50">
        <v>1.971243802</v>
      </c>
      <c r="O50">
        <v>0.50729392200000001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Fungal_quantification</vt:lpstr>
      <vt:lpstr>Bacterial_quantification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Escudero</dc:creator>
  <cp:lastModifiedBy>Carmen Escudero</cp:lastModifiedBy>
  <dcterms:created xsi:type="dcterms:W3CDTF">2022-09-22T11:24:21Z</dcterms:created>
  <dcterms:modified xsi:type="dcterms:W3CDTF">2022-09-22T15:37:25Z</dcterms:modified>
</cp:coreProperties>
</file>