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istrator/Documents/workspace-sts-3.9.5.RELEASE-WV2/weathervane/doc/sourceFiles/"/>
    </mc:Choice>
  </mc:AlternateContent>
  <xr:revisionPtr revIDLastSave="0" documentId="13_ncr:1_{563C49C8-5572-D142-AE72-5B8C552B7C6B}" xr6:coauthVersionLast="36" xr6:coauthVersionMax="36" xr10:uidLastSave="{00000000-0000-0000-0000-000000000000}"/>
  <bookViews>
    <workbookView xWindow="32520" yWindow="1120" windowWidth="33600" windowHeight="20540" activeTab="3" xr2:uid="{AF3EA68B-9CB6-DF4D-B5EE-93D818FB3527}"/>
  </bookViews>
  <sheets>
    <sheet name="Sheet1" sheetId="1" r:id="rId1"/>
    <sheet name="Table1" sheetId="2" r:id="rId2"/>
    <sheet name="Table2" sheetId="3" r:id="rId3"/>
    <sheet name="readme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G3" i="3"/>
  <c r="F3" i="3"/>
  <c r="E3" i="3"/>
  <c r="C5" i="2"/>
  <c r="C4" i="2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3" i="3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27" i="1"/>
  <c r="L26" i="1"/>
  <c r="L25" i="1"/>
  <c r="L2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G3" i="2"/>
  <c r="D3" i="2"/>
  <c r="J15" i="1" l="1"/>
  <c r="R24" i="1" l="1"/>
  <c r="Q24" i="1"/>
  <c r="O24" i="1"/>
  <c r="N24" i="1"/>
  <c r="A25" i="1"/>
  <c r="I15" i="1"/>
  <c r="I17" i="1" s="1"/>
  <c r="H15" i="1"/>
  <c r="G15" i="1"/>
  <c r="E24" i="1" s="1"/>
  <c r="H7" i="1"/>
  <c r="G7" i="1"/>
  <c r="K14" i="1"/>
  <c r="K11" i="1"/>
  <c r="K10" i="1"/>
  <c r="K8" i="1"/>
  <c r="Q15" i="1"/>
  <c r="M24" i="1" s="1"/>
  <c r="P15" i="1"/>
  <c r="F4" i="2" s="1"/>
  <c r="O15" i="1"/>
  <c r="P7" i="1"/>
  <c r="F3" i="2" s="1"/>
  <c r="O7" i="1"/>
  <c r="E3" i="2" s="1"/>
  <c r="M25" i="1" l="1"/>
  <c r="Q17" i="1"/>
  <c r="G5" i="2" s="1"/>
  <c r="G4" i="2"/>
  <c r="K24" i="1"/>
  <c r="E4" i="2"/>
  <c r="H17" i="1"/>
  <c r="R25" i="1"/>
  <c r="Q25" i="1"/>
  <c r="O25" i="1"/>
  <c r="N25" i="1"/>
  <c r="K25" i="1"/>
  <c r="E25" i="1"/>
  <c r="A26" i="1"/>
  <c r="G17" i="1"/>
  <c r="P17" i="1"/>
  <c r="F5" i="2" s="1"/>
  <c r="O17" i="1"/>
  <c r="E5" i="2" s="1"/>
  <c r="M15" i="1"/>
  <c r="M17" i="1" s="1"/>
  <c r="E15" i="1"/>
  <c r="D24" i="1" s="1"/>
  <c r="K15" i="1"/>
  <c r="L15" i="1"/>
  <c r="D15" i="1"/>
  <c r="C15" i="1"/>
  <c r="K7" i="1"/>
  <c r="C7" i="1"/>
  <c r="B3" i="2" s="1"/>
  <c r="M26" i="1" l="1"/>
  <c r="D26" i="1"/>
  <c r="D25" i="1"/>
  <c r="B24" i="1"/>
  <c r="B3" i="3" s="1"/>
  <c r="B4" i="2"/>
  <c r="E17" i="1"/>
  <c r="D5" i="2" s="1"/>
  <c r="D4" i="2"/>
  <c r="B25" i="1"/>
  <c r="B4" i="3" s="1"/>
  <c r="H24" i="1"/>
  <c r="H25" i="1"/>
  <c r="A27" i="1"/>
  <c r="R26" i="1"/>
  <c r="Q26" i="1"/>
  <c r="O26" i="1"/>
  <c r="N26" i="1"/>
  <c r="K26" i="1"/>
  <c r="H26" i="1"/>
  <c r="E26" i="1"/>
  <c r="B26" i="1"/>
  <c r="B5" i="3" s="1"/>
  <c r="C17" i="1"/>
  <c r="B5" i="2" s="1"/>
  <c r="K17" i="1"/>
  <c r="L7" i="1"/>
  <c r="L17" i="1" s="1"/>
  <c r="D7" i="1"/>
  <c r="D27" i="1" l="1"/>
  <c r="M27" i="1"/>
  <c r="D17" i="1"/>
  <c r="C3" i="2"/>
  <c r="A28" i="1"/>
  <c r="R27" i="1"/>
  <c r="Q27" i="1"/>
  <c r="O27" i="1"/>
  <c r="N27" i="1"/>
  <c r="K27" i="1"/>
  <c r="H27" i="1"/>
  <c r="E27" i="1"/>
  <c r="B27" i="1"/>
  <c r="B6" i="3" s="1"/>
  <c r="M28" i="1" l="1"/>
  <c r="D28" i="1"/>
  <c r="A29" i="1"/>
  <c r="R28" i="1"/>
  <c r="Q28" i="1"/>
  <c r="O28" i="1"/>
  <c r="N28" i="1"/>
  <c r="K28" i="1"/>
  <c r="H28" i="1"/>
  <c r="E28" i="1"/>
  <c r="B28" i="1"/>
  <c r="B7" i="3" s="1"/>
  <c r="D29" i="1" l="1"/>
  <c r="M29" i="1"/>
  <c r="A30" i="1"/>
  <c r="R29" i="1"/>
  <c r="Q29" i="1"/>
  <c r="O29" i="1"/>
  <c r="N29" i="1"/>
  <c r="K29" i="1"/>
  <c r="H29" i="1"/>
  <c r="E29" i="1"/>
  <c r="B29" i="1"/>
  <c r="B8" i="3" s="1"/>
  <c r="D30" i="1" l="1"/>
  <c r="M30" i="1"/>
  <c r="A31" i="1"/>
  <c r="R30" i="1"/>
  <c r="Q30" i="1"/>
  <c r="O30" i="1"/>
  <c r="N30" i="1"/>
  <c r="K30" i="1"/>
  <c r="H30" i="1"/>
  <c r="E30" i="1"/>
  <c r="B30" i="1"/>
  <c r="B9" i="3" s="1"/>
  <c r="D31" i="1" l="1"/>
  <c r="M31" i="1"/>
  <c r="A32" i="1"/>
  <c r="R31" i="1"/>
  <c r="Q31" i="1"/>
  <c r="O31" i="1"/>
  <c r="N31" i="1"/>
  <c r="K31" i="1"/>
  <c r="H31" i="1"/>
  <c r="E31" i="1"/>
  <c r="B31" i="1"/>
  <c r="B10" i="3" s="1"/>
  <c r="D32" i="1" l="1"/>
  <c r="M32" i="1"/>
  <c r="A33" i="1"/>
  <c r="R32" i="1"/>
  <c r="Q32" i="1"/>
  <c r="O32" i="1"/>
  <c r="N32" i="1"/>
  <c r="K32" i="1"/>
  <c r="H32" i="1"/>
  <c r="E32" i="1"/>
  <c r="B32" i="1"/>
  <c r="B11" i="3" s="1"/>
  <c r="D33" i="1" l="1"/>
  <c r="M33" i="1"/>
  <c r="A34" i="1"/>
  <c r="R33" i="1"/>
  <c r="Q33" i="1"/>
  <c r="O33" i="1"/>
  <c r="N33" i="1"/>
  <c r="K33" i="1"/>
  <c r="H33" i="1"/>
  <c r="E33" i="1"/>
  <c r="B33" i="1"/>
  <c r="B12" i="3" s="1"/>
  <c r="D34" i="1" l="1"/>
  <c r="M34" i="1"/>
  <c r="A35" i="1"/>
  <c r="R34" i="1"/>
  <c r="Q34" i="1"/>
  <c r="O34" i="1"/>
  <c r="N34" i="1"/>
  <c r="K34" i="1"/>
  <c r="H34" i="1"/>
  <c r="E34" i="1"/>
  <c r="B34" i="1"/>
  <c r="B13" i="3" s="1"/>
  <c r="D35" i="1" l="1"/>
  <c r="M35" i="1"/>
  <c r="A36" i="1"/>
  <c r="R35" i="1"/>
  <c r="Q35" i="1"/>
  <c r="O35" i="1"/>
  <c r="N35" i="1"/>
  <c r="K35" i="1"/>
  <c r="H35" i="1"/>
  <c r="E35" i="1"/>
  <c r="B35" i="1"/>
  <c r="B14" i="3" s="1"/>
  <c r="D36" i="1" l="1"/>
  <c r="M36" i="1"/>
  <c r="A37" i="1"/>
  <c r="R36" i="1"/>
  <c r="Q36" i="1"/>
  <c r="O36" i="1"/>
  <c r="N36" i="1"/>
  <c r="K36" i="1"/>
  <c r="H36" i="1"/>
  <c r="E36" i="1"/>
  <c r="B36" i="1"/>
  <c r="B15" i="3" s="1"/>
  <c r="D37" i="1" l="1"/>
  <c r="M37" i="1"/>
  <c r="A38" i="1"/>
  <c r="R37" i="1"/>
  <c r="Q37" i="1"/>
  <c r="O37" i="1"/>
  <c r="N37" i="1"/>
  <c r="K37" i="1"/>
  <c r="H37" i="1"/>
  <c r="E37" i="1"/>
  <c r="B37" i="1"/>
  <c r="B16" i="3" s="1"/>
  <c r="D38" i="1" l="1"/>
  <c r="M38" i="1"/>
  <c r="A39" i="1"/>
  <c r="R38" i="1"/>
  <c r="Q38" i="1"/>
  <c r="O38" i="1"/>
  <c r="N38" i="1"/>
  <c r="K38" i="1"/>
  <c r="H38" i="1"/>
  <c r="E38" i="1"/>
  <c r="B38" i="1"/>
  <c r="B17" i="3" s="1"/>
  <c r="D39" i="1" l="1"/>
  <c r="M39" i="1"/>
  <c r="A40" i="1"/>
  <c r="R39" i="1"/>
  <c r="Q39" i="1"/>
  <c r="O39" i="1"/>
  <c r="N39" i="1"/>
  <c r="K39" i="1"/>
  <c r="H39" i="1"/>
  <c r="E39" i="1"/>
  <c r="B39" i="1"/>
  <c r="B18" i="3" s="1"/>
  <c r="D40" i="1" l="1"/>
  <c r="M40" i="1"/>
  <c r="A41" i="1"/>
  <c r="R40" i="1"/>
  <c r="Q40" i="1"/>
  <c r="O40" i="1"/>
  <c r="N40" i="1"/>
  <c r="K40" i="1"/>
  <c r="H40" i="1"/>
  <c r="E40" i="1"/>
  <c r="B40" i="1"/>
  <c r="B19" i="3" s="1"/>
  <c r="D41" i="1" l="1"/>
  <c r="M41" i="1"/>
  <c r="A42" i="1"/>
  <c r="R41" i="1"/>
  <c r="Q41" i="1"/>
  <c r="O41" i="1"/>
  <c r="N41" i="1"/>
  <c r="K41" i="1"/>
  <c r="H41" i="1"/>
  <c r="E41" i="1"/>
  <c r="B41" i="1"/>
  <c r="B20" i="3" s="1"/>
  <c r="D42" i="1" l="1"/>
  <c r="M42" i="1"/>
  <c r="A43" i="1"/>
  <c r="M43" i="1" s="1"/>
  <c r="R42" i="1"/>
  <c r="Q42" i="1"/>
  <c r="O42" i="1"/>
  <c r="N42" i="1"/>
  <c r="K42" i="1"/>
  <c r="H42" i="1"/>
  <c r="E42" i="1"/>
  <c r="B42" i="1"/>
  <c r="B21" i="3" s="1"/>
  <c r="B43" i="1" l="1"/>
  <c r="B22" i="3" s="1"/>
  <c r="D43" i="1"/>
  <c r="R43" i="1"/>
  <c r="Q43" i="1"/>
  <c r="O43" i="1"/>
  <c r="N43" i="1"/>
  <c r="K43" i="1"/>
  <c r="H43" i="1"/>
  <c r="E43" i="1"/>
</calcChain>
</file>

<file path=xl/sharedStrings.xml><?xml version="1.0" encoding="utf-8"?>
<sst xmlns="http://schemas.openxmlformats.org/spreadsheetml/2006/main" count="105" uniqueCount="48">
  <si>
    <t>Weathervane Version:</t>
  </si>
  <si>
    <t>2.0.3</t>
  </si>
  <si>
    <t>micro</t>
  </si>
  <si>
    <t>microLowCpu</t>
  </si>
  <si>
    <t>smallLowCpu</t>
  </si>
  <si>
    <t>small</t>
  </si>
  <si>
    <t>medium</t>
  </si>
  <si>
    <t>large</t>
  </si>
  <si>
    <t>Tier</t>
  </si>
  <si>
    <t>Instances</t>
  </si>
  <si>
    <t>CPU</t>
  </si>
  <si>
    <t>Memory</t>
  </si>
  <si>
    <t>Disk</t>
  </si>
  <si>
    <t>Driver</t>
  </si>
  <si>
    <t>DriverController</t>
  </si>
  <si>
    <t>Total Driver</t>
  </si>
  <si>
    <t>Web</t>
  </si>
  <si>
    <t>AppServer</t>
  </si>
  <si>
    <t>Bid Server</t>
  </si>
  <si>
    <t>CoordinationServer</t>
  </si>
  <si>
    <t>MessageServer</t>
  </si>
  <si>
    <t>DbServer</t>
  </si>
  <si>
    <t>NosqlServer</t>
  </si>
  <si>
    <t>Total App</t>
  </si>
  <si>
    <t>Total</t>
  </si>
  <si>
    <t>SUT Required Free CPU/Memory</t>
  </si>
  <si>
    <t>Num Instances</t>
  </si>
  <si>
    <t>Memory (MiB)</t>
  </si>
  <si>
    <t>Memory (GiB)</t>
  </si>
  <si>
    <t>Disk (GiB)</t>
  </si>
  <si>
    <t>Number of&lt;BR&gt;Application&lt;BR&gt;Instances</t>
  </si>
  <si>
    <t>Configuration&lt;BR&gt;Size</t>
  </si>
  <si>
    <t>To convert spreadsheets to markdown tables:</t>
  </si>
  <si>
    <t>https://tableconvert.com/</t>
  </si>
  <si>
    <t>Go to the website</t>
  </si>
  <si>
    <t xml:space="preserve">Click "Import" </t>
  </si>
  <si>
    <t>Paste into the popup box</t>
  </si>
  <si>
    <t>Click Import Data</t>
  </si>
  <si>
    <t>Click Copy at the bottom</t>
  </si>
  <si>
    <t>right side of the page</t>
  </si>
  <si>
    <t>next to the markdown</t>
  </si>
  <si>
    <t>text</t>
  </si>
  <si>
    <t>Paste this into usersGuide.md</t>
  </si>
  <si>
    <t>Copy all of the yellow cells from the spreadsheet you want to convert (Table1, Table2, etc.)</t>
  </si>
  <si>
    <t>Memory&lt;BR&gt;(GiB)</t>
  </si>
  <si>
    <t>Disk&lt;BR&gt;(GiB)</t>
  </si>
  <si>
    <t>(there are other excel to markdown converters online too)</t>
  </si>
  <si>
    <t>Also see this page: https://tableconvert.com/Excel-Converter/excel-to-markdown-table.html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</si>
</sst>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Fill="1" applyBorder="1"/>
    <xf numFmtId="0" fontId="0" fillId="0" borderId="1" xfId="0" applyBorder="1"/>
    <xf numFmtId="0" fontId="0" fillId="0" borderId="14" xfId="0" applyBorder="1"/>
    <xf numFmtId="0" fontId="0" fillId="0" borderId="14" xfId="0" applyFill="1" applyBorder="1"/>
    <xf numFmtId="0" fontId="0" fillId="0" borderId="3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20" xfId="0" applyFill="1" applyBorder="1"/>
    <xf numFmtId="0" fontId="0" fillId="0" borderId="21" xfId="0" applyBorder="1"/>
    <xf numFmtId="0" fontId="0" fillId="0" borderId="9" xfId="0" applyFill="1" applyBorder="1"/>
    <xf numFmtId="0" fontId="0" fillId="0" borderId="0" xfId="0" applyBorder="1" applyAlignment="1"/>
    <xf numFmtId="43" fontId="0" fillId="0" borderId="2" xfId="1" applyFont="1" applyBorder="1"/>
    <xf numFmtId="43" fontId="0" fillId="0" borderId="15" xfId="1" applyFont="1" applyBorder="1"/>
    <xf numFmtId="43" fontId="0" fillId="0" borderId="3" xfId="1" applyFont="1" applyBorder="1"/>
    <xf numFmtId="43" fontId="0" fillId="0" borderId="17" xfId="1" applyFont="1" applyBorder="1"/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43" fontId="0" fillId="0" borderId="0" xfId="1" applyFont="1" applyBorder="1"/>
    <xf numFmtId="43" fontId="0" fillId="0" borderId="16" xfId="1" applyFont="1" applyBorder="1"/>
    <xf numFmtId="0" fontId="0" fillId="0" borderId="1" xfId="0" applyBorder="1" applyAlignment="1"/>
    <xf numFmtId="0" fontId="0" fillId="0" borderId="23" xfId="0" applyBorder="1" applyAlignment="1">
      <alignment horizontal="center"/>
    </xf>
    <xf numFmtId="0" fontId="0" fillId="0" borderId="23" xfId="0" applyBorder="1" applyAlignment="1"/>
    <xf numFmtId="2" fontId="0" fillId="0" borderId="0" xfId="1" applyNumberFormat="1" applyFont="1" applyBorder="1"/>
    <xf numFmtId="0" fontId="0" fillId="0" borderId="22" xfId="0" applyFill="1" applyBorder="1" applyAlignment="1"/>
    <xf numFmtId="2" fontId="0" fillId="0" borderId="3" xfId="0" applyNumberFormat="1" applyBorder="1"/>
    <xf numFmtId="2" fontId="0" fillId="0" borderId="17" xfId="0" applyNumberFormat="1" applyBorder="1"/>
    <xf numFmtId="0" fontId="0" fillId="0" borderId="24" xfId="0" applyBorder="1" applyAlignment="1">
      <alignment horizontal="center"/>
    </xf>
    <xf numFmtId="2" fontId="0" fillId="0" borderId="3" xfId="1" applyNumberFormat="1" applyFont="1" applyBorder="1"/>
    <xf numFmtId="2" fontId="0" fillId="0" borderId="17" xfId="1" applyNumberFormat="1" applyFont="1" applyBorder="1"/>
    <xf numFmtId="0" fontId="2" fillId="0" borderId="0" xfId="2"/>
    <xf numFmtId="2" fontId="0" fillId="0" borderId="16" xfId="1" applyNumberFormat="1" applyFont="1" applyBorder="1"/>
    <xf numFmtId="0" fontId="0" fillId="2" borderId="0" xfId="0" applyFill="1"/>
    <xf numFmtId="43" fontId="0" fillId="2" borderId="0" xfId="0" applyNumberFormat="1" applyFill="1"/>
    <xf numFmtId="2" fontId="0" fillId="2" borderId="0" xfId="0" applyNumberFormat="1" applyFill="1"/>
    <xf numFmtId="0" fontId="0" fillId="2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50800</xdr:colOff>
      <xdr:row>5</xdr:row>
      <xdr:rowOff>12700</xdr:rowOff>
    </xdr:from>
    <xdr:to>
      <xdr:col>3</xdr:col>
      <xdr:colOff>546100</xdr:colOff>
      <xdr:row>7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3BE85B-979B-794A-8CD3-1F2AF2AEE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1800" y="1028700"/>
          <a:ext cx="1320800" cy="482600"/>
        </a:xfrm>
        <a:prstGeom prst="rect">
          <a:avLst/>
        </a:prstGeom>
      </xdr:spPr>
    </xdr:pic>
    <xdr:clientData/>
  </xdr:twoCellAnchor>
  <xdr:twoCellAnchor editAs="oneCell">
    <xdr:from>
      <xdr:col>2</xdr:col>
      <xdr:colOff>12700</xdr:colOff>
      <xdr:row>8</xdr:row>
      <xdr:rowOff>0</xdr:rowOff>
    </xdr:from>
    <xdr:to>
      <xdr:col>5</xdr:col>
      <xdr:colOff>342900</xdr:colOff>
      <xdr:row>19</xdr:row>
      <xdr:rowOff>66665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97F42E7-1C16-6A44-B8C6-C91D8AF76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3700" y="1625600"/>
          <a:ext cx="2806700" cy="230186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3</xdr:col>
      <xdr:colOff>419100</xdr:colOff>
      <xdr:row>23</xdr:row>
      <xdr:rowOff>12700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EBF32BD-2405-5E45-B34F-81FEC6D31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51000" y="4064000"/>
          <a:ext cx="1244600" cy="622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tableconver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BD292-11A6-9249-B2F1-03CB5FB5427D}">
  <dimension ref="A1:AC43"/>
  <sheetViews>
    <sheetView workbookViewId="0">
      <selection activeCell="A30" sqref="A30"/>
    </sheetView>
  </sheetViews>
  <sheetFormatPr baseColWidth="10" defaultColWidth="11" defaultRowHeight="16" x14ac:dyDescent="0.2"/>
  <cols>
    <col min="1" max="1" width="28.5" bestFit="1" customWidth="1"/>
    <col min="2" max="2" width="8.83203125" bestFit="1" customWidth="1"/>
    <col min="3" max="3" width="8.6640625" customWidth="1"/>
    <col min="4" max="4" width="8" bestFit="1" customWidth="1"/>
    <col min="5" max="5" width="6" bestFit="1" customWidth="1"/>
    <col min="6" max="6" width="8.83203125" bestFit="1" customWidth="1"/>
    <col min="7" max="7" width="9.33203125" bestFit="1" customWidth="1"/>
    <col min="8" max="8" width="10.5" customWidth="1"/>
    <col min="9" max="9" width="7.6640625" customWidth="1"/>
    <col min="10" max="10" width="10.33203125" customWidth="1"/>
    <col min="11" max="11" width="10.1640625" customWidth="1"/>
    <col min="12" max="12" width="8" bestFit="1" customWidth="1"/>
    <col min="13" max="13" width="9.33203125" bestFit="1" customWidth="1"/>
    <col min="14" max="14" width="8.83203125" bestFit="1" customWidth="1"/>
    <col min="15" max="15" width="5.1640625" bestFit="1" customWidth="1"/>
    <col min="16" max="16" width="8" bestFit="1" customWidth="1"/>
    <col min="17" max="17" width="4.5" bestFit="1" customWidth="1"/>
    <col min="18" max="18" width="8.83203125" bestFit="1" customWidth="1"/>
    <col min="19" max="19" width="4.5" bestFit="1" customWidth="1"/>
    <col min="20" max="20" width="8" bestFit="1" customWidth="1"/>
    <col min="21" max="21" width="8.83203125" bestFit="1" customWidth="1"/>
    <col min="22" max="22" width="4.5" bestFit="1" customWidth="1"/>
    <col min="23" max="23" width="8" bestFit="1" customWidth="1"/>
  </cols>
  <sheetData>
    <row r="1" spans="1:23" x14ac:dyDescent="0.2">
      <c r="A1" t="s">
        <v>0</v>
      </c>
      <c r="B1" t="s">
        <v>1</v>
      </c>
    </row>
    <row r="2" spans="1:23" ht="17" thickBot="1" x14ac:dyDescent="0.25"/>
    <row r="3" spans="1:23" x14ac:dyDescent="0.2">
      <c r="B3" s="29" t="s">
        <v>2</v>
      </c>
      <c r="C3" s="30"/>
      <c r="D3" s="30"/>
      <c r="E3" s="32"/>
      <c r="F3" s="29" t="s">
        <v>3</v>
      </c>
      <c r="G3" s="30"/>
      <c r="H3" s="30"/>
      <c r="I3" s="32"/>
      <c r="J3" s="33" t="s">
        <v>4</v>
      </c>
      <c r="K3" s="30"/>
      <c r="L3" s="30"/>
      <c r="M3" s="31"/>
      <c r="N3" s="33" t="s">
        <v>5</v>
      </c>
      <c r="O3" s="30"/>
      <c r="P3" s="30"/>
      <c r="Q3" s="31"/>
      <c r="R3" s="30" t="s">
        <v>6</v>
      </c>
      <c r="S3" s="30"/>
      <c r="T3" s="31"/>
      <c r="U3" s="29" t="s">
        <v>7</v>
      </c>
      <c r="V3" s="30"/>
      <c r="W3" s="31"/>
    </row>
    <row r="4" spans="1:23" ht="17" thickBot="1" x14ac:dyDescent="0.25">
      <c r="A4" t="s">
        <v>8</v>
      </c>
      <c r="B4" s="4" t="s">
        <v>9</v>
      </c>
      <c r="C4" s="5" t="s">
        <v>10</v>
      </c>
      <c r="D4" s="5" t="s">
        <v>11</v>
      </c>
      <c r="E4" s="19" t="s">
        <v>12</v>
      </c>
      <c r="F4" s="4" t="s">
        <v>9</v>
      </c>
      <c r="G4" s="5" t="s">
        <v>10</v>
      </c>
      <c r="H4" s="5" t="s">
        <v>11</v>
      </c>
      <c r="I4" s="19" t="s">
        <v>12</v>
      </c>
      <c r="J4" s="20" t="s">
        <v>9</v>
      </c>
      <c r="K4" s="5" t="s">
        <v>10</v>
      </c>
      <c r="L4" s="5" t="s">
        <v>11</v>
      </c>
      <c r="M4" s="21" t="s">
        <v>12</v>
      </c>
      <c r="N4" s="20" t="s">
        <v>9</v>
      </c>
      <c r="O4" s="5" t="s">
        <v>10</v>
      </c>
      <c r="P4" s="5" t="s">
        <v>11</v>
      </c>
      <c r="Q4" s="21" t="s">
        <v>12</v>
      </c>
      <c r="R4" s="5" t="s">
        <v>9</v>
      </c>
      <c r="S4" s="5" t="s">
        <v>10</v>
      </c>
      <c r="T4" s="6" t="s">
        <v>11</v>
      </c>
      <c r="U4" s="4" t="s">
        <v>9</v>
      </c>
      <c r="V4" s="5" t="s">
        <v>10</v>
      </c>
      <c r="W4" s="6" t="s">
        <v>11</v>
      </c>
    </row>
    <row r="5" spans="1:23" x14ac:dyDescent="0.2">
      <c r="A5" s="12" t="s">
        <v>13</v>
      </c>
      <c r="B5" s="1">
        <v>1</v>
      </c>
      <c r="C5" s="2">
        <v>450</v>
      </c>
      <c r="D5" s="2">
        <v>1300</v>
      </c>
      <c r="E5" s="3"/>
      <c r="F5" s="1">
        <v>1</v>
      </c>
      <c r="G5" s="2">
        <v>450</v>
      </c>
      <c r="H5" s="2">
        <v>1300</v>
      </c>
      <c r="I5" s="3"/>
      <c r="J5" s="1">
        <v>4</v>
      </c>
      <c r="K5" s="2">
        <v>750</v>
      </c>
      <c r="L5" s="2">
        <v>4500</v>
      </c>
      <c r="M5" s="3"/>
      <c r="N5" s="1">
        <v>4</v>
      </c>
      <c r="O5" s="2">
        <v>700</v>
      </c>
      <c r="P5" s="2">
        <v>4500</v>
      </c>
      <c r="Q5" s="3"/>
      <c r="R5" s="2"/>
      <c r="S5" s="2"/>
      <c r="T5" s="3"/>
      <c r="U5" s="1"/>
      <c r="V5" s="2"/>
      <c r="W5" s="3"/>
    </row>
    <row r="6" spans="1:23" ht="17" thickBot="1" x14ac:dyDescent="0.25">
      <c r="A6" s="1" t="s">
        <v>14</v>
      </c>
      <c r="B6" s="1">
        <v>1</v>
      </c>
      <c r="C6" s="2">
        <v>50</v>
      </c>
      <c r="D6" s="2">
        <v>400</v>
      </c>
      <c r="E6" s="3"/>
      <c r="F6" s="1">
        <v>1</v>
      </c>
      <c r="G6" s="2">
        <v>50</v>
      </c>
      <c r="H6" s="2">
        <v>400</v>
      </c>
      <c r="I6" s="3"/>
      <c r="J6" s="1">
        <v>1</v>
      </c>
      <c r="K6" s="2">
        <v>300</v>
      </c>
      <c r="L6" s="2">
        <v>1500</v>
      </c>
      <c r="M6" s="3"/>
      <c r="N6" s="1">
        <v>1</v>
      </c>
      <c r="O6" s="2">
        <v>300</v>
      </c>
      <c r="P6" s="2">
        <v>1500</v>
      </c>
      <c r="Q6" s="3"/>
      <c r="R6" s="2"/>
      <c r="S6" s="2"/>
      <c r="T6" s="3"/>
      <c r="U6" s="1"/>
      <c r="V6" s="2"/>
      <c r="W6" s="3"/>
    </row>
    <row r="7" spans="1:23" ht="17" thickBot="1" x14ac:dyDescent="0.25">
      <c r="A7" s="13" t="s">
        <v>15</v>
      </c>
      <c r="B7" s="7"/>
      <c r="C7" s="8">
        <f>SUM(B5*C5,B6*C6)/1000</f>
        <v>0.5</v>
      </c>
      <c r="D7" s="8">
        <f>SUM(B5*D5,B6*D6)</f>
        <v>1700</v>
      </c>
      <c r="E7" s="9"/>
      <c r="F7" s="7"/>
      <c r="G7" s="8">
        <f>SUM(F5*G5,F6*G6)/1000</f>
        <v>0.5</v>
      </c>
      <c r="H7" s="8">
        <f>SUM(F5*H5,F6*H6)</f>
        <v>1700</v>
      </c>
      <c r="I7" s="9"/>
      <c r="J7" s="7"/>
      <c r="K7" s="8">
        <f>SUM(J5*K5,J6*K6)/1000</f>
        <v>3.3</v>
      </c>
      <c r="L7" s="8">
        <f>SUM(J5*L5,J6*L6)</f>
        <v>19500</v>
      </c>
      <c r="M7" s="10"/>
      <c r="N7" s="7"/>
      <c r="O7" s="8">
        <f>SUM(N5*O5,N6*O6)/1000</f>
        <v>3.1</v>
      </c>
      <c r="P7" s="8">
        <f>SUM(N5*P5,N6*P6)</f>
        <v>19500</v>
      </c>
      <c r="Q7" s="10"/>
      <c r="R7" s="8"/>
      <c r="S7" s="8"/>
      <c r="T7" s="9"/>
      <c r="U7" s="7"/>
      <c r="V7" s="8"/>
      <c r="W7" s="10"/>
    </row>
    <row r="8" spans="1:23" x14ac:dyDescent="0.2">
      <c r="A8" s="1" t="s">
        <v>16</v>
      </c>
      <c r="B8" s="1">
        <v>1</v>
      </c>
      <c r="C8" s="2">
        <v>150</v>
      </c>
      <c r="D8" s="2">
        <v>600</v>
      </c>
      <c r="E8" s="15">
        <v>2</v>
      </c>
      <c r="F8" s="1">
        <v>1</v>
      </c>
      <c r="G8" s="2">
        <v>15</v>
      </c>
      <c r="H8" s="2">
        <v>600</v>
      </c>
      <c r="I8" s="15">
        <v>2</v>
      </c>
      <c r="J8" s="1">
        <v>2</v>
      </c>
      <c r="K8" s="2">
        <f>O8/10</f>
        <v>40</v>
      </c>
      <c r="L8" s="2">
        <v>5500</v>
      </c>
      <c r="M8" s="15">
        <v>5</v>
      </c>
      <c r="N8" s="1">
        <v>2</v>
      </c>
      <c r="O8" s="2">
        <v>400</v>
      </c>
      <c r="P8" s="2">
        <v>5500</v>
      </c>
      <c r="Q8" s="15">
        <v>5</v>
      </c>
      <c r="R8" s="2"/>
      <c r="S8" s="2"/>
      <c r="T8" s="3"/>
      <c r="U8" s="1"/>
      <c r="V8" s="2"/>
      <c r="W8" s="3"/>
    </row>
    <row r="9" spans="1:23" x14ac:dyDescent="0.2">
      <c r="A9" s="1" t="s">
        <v>17</v>
      </c>
      <c r="B9" s="1">
        <v>1</v>
      </c>
      <c r="C9" s="11">
        <v>400</v>
      </c>
      <c r="D9" s="2">
        <v>1500</v>
      </c>
      <c r="E9" s="3"/>
      <c r="F9" s="1">
        <v>1</v>
      </c>
      <c r="G9" s="11">
        <v>400</v>
      </c>
      <c r="H9" s="2">
        <v>1500</v>
      </c>
      <c r="I9" s="3"/>
      <c r="J9" s="1">
        <v>1</v>
      </c>
      <c r="K9" s="11">
        <v>2000</v>
      </c>
      <c r="L9" s="2">
        <v>5000</v>
      </c>
      <c r="M9" s="3"/>
      <c r="N9" s="1">
        <v>1</v>
      </c>
      <c r="O9" s="11">
        <v>1500</v>
      </c>
      <c r="P9" s="2">
        <v>5000</v>
      </c>
      <c r="Q9" s="3"/>
      <c r="R9" s="2"/>
      <c r="S9" s="2"/>
      <c r="T9" s="3"/>
      <c r="U9" s="1"/>
      <c r="V9" s="2"/>
      <c r="W9" s="3"/>
    </row>
    <row r="10" spans="1:23" x14ac:dyDescent="0.2">
      <c r="A10" s="1" t="s">
        <v>18</v>
      </c>
      <c r="B10" s="1">
        <v>0</v>
      </c>
      <c r="C10" s="11">
        <v>0</v>
      </c>
      <c r="D10" s="2">
        <v>0</v>
      </c>
      <c r="E10" s="3"/>
      <c r="F10" s="1">
        <v>0</v>
      </c>
      <c r="G10" s="11">
        <v>0</v>
      </c>
      <c r="H10" s="2">
        <v>0</v>
      </c>
      <c r="I10" s="3"/>
      <c r="J10" s="1">
        <v>1</v>
      </c>
      <c r="K10" s="2">
        <f>O10/10</f>
        <v>99</v>
      </c>
      <c r="L10" s="2">
        <v>5500</v>
      </c>
      <c r="M10" s="3"/>
      <c r="N10" s="1">
        <v>1</v>
      </c>
      <c r="O10" s="11">
        <v>990</v>
      </c>
      <c r="P10" s="2">
        <v>5500</v>
      </c>
      <c r="Q10" s="3"/>
      <c r="R10" s="2"/>
      <c r="S10" s="2"/>
      <c r="T10" s="3"/>
      <c r="U10" s="1"/>
      <c r="V10" s="2"/>
      <c r="W10" s="3"/>
    </row>
    <row r="11" spans="1:23" x14ac:dyDescent="0.2">
      <c r="A11" s="1" t="s">
        <v>19</v>
      </c>
      <c r="B11" s="1">
        <v>1</v>
      </c>
      <c r="C11" s="11">
        <v>1</v>
      </c>
      <c r="D11" s="2">
        <v>100</v>
      </c>
      <c r="E11" s="3"/>
      <c r="F11" s="1">
        <v>1</v>
      </c>
      <c r="G11" s="11">
        <v>1</v>
      </c>
      <c r="H11" s="2">
        <v>100</v>
      </c>
      <c r="I11" s="3"/>
      <c r="J11" s="1">
        <v>1</v>
      </c>
      <c r="K11" s="2">
        <f>O11/10</f>
        <v>1</v>
      </c>
      <c r="L11" s="2">
        <v>200</v>
      </c>
      <c r="M11" s="3"/>
      <c r="N11" s="1">
        <v>1</v>
      </c>
      <c r="O11" s="11">
        <v>10</v>
      </c>
      <c r="P11" s="2">
        <v>200</v>
      </c>
      <c r="Q11" s="3"/>
      <c r="R11" s="2"/>
      <c r="S11" s="2"/>
      <c r="T11" s="3"/>
      <c r="U11" s="1"/>
      <c r="V11" s="2"/>
      <c r="W11" s="3"/>
    </row>
    <row r="12" spans="1:23" x14ac:dyDescent="0.2">
      <c r="A12" s="1" t="s">
        <v>20</v>
      </c>
      <c r="B12" s="1">
        <v>1</v>
      </c>
      <c r="C12" s="11">
        <v>40</v>
      </c>
      <c r="D12" s="2">
        <v>1000</v>
      </c>
      <c r="E12" s="3"/>
      <c r="F12" s="1">
        <v>1</v>
      </c>
      <c r="G12" s="11">
        <v>30</v>
      </c>
      <c r="H12" s="2">
        <v>1000</v>
      </c>
      <c r="I12" s="3"/>
      <c r="J12" s="1">
        <v>1</v>
      </c>
      <c r="K12" s="2">
        <v>38</v>
      </c>
      <c r="L12" s="2">
        <v>1000</v>
      </c>
      <c r="M12" s="3"/>
      <c r="N12" s="1">
        <v>1</v>
      </c>
      <c r="O12" s="11">
        <v>50</v>
      </c>
      <c r="P12" s="2">
        <v>1000</v>
      </c>
      <c r="Q12" s="3"/>
      <c r="R12" s="2"/>
      <c r="S12" s="2"/>
      <c r="T12" s="3"/>
      <c r="U12" s="1"/>
      <c r="V12" s="2"/>
      <c r="W12" s="3"/>
    </row>
    <row r="13" spans="1:23" x14ac:dyDescent="0.2">
      <c r="A13" s="1" t="s">
        <v>21</v>
      </c>
      <c r="B13" s="1">
        <v>1</v>
      </c>
      <c r="C13" s="11">
        <v>50</v>
      </c>
      <c r="D13" s="2">
        <v>1000</v>
      </c>
      <c r="E13" s="15">
        <v>10</v>
      </c>
      <c r="F13" s="1">
        <v>1</v>
      </c>
      <c r="G13" s="11">
        <v>6</v>
      </c>
      <c r="H13" s="2">
        <v>1000</v>
      </c>
      <c r="I13" s="15">
        <v>10</v>
      </c>
      <c r="J13" s="1">
        <v>1</v>
      </c>
      <c r="K13" s="2">
        <v>38</v>
      </c>
      <c r="L13" s="2">
        <v>8000</v>
      </c>
      <c r="M13" s="15">
        <v>40</v>
      </c>
      <c r="N13" s="1">
        <v>1</v>
      </c>
      <c r="O13" s="11">
        <v>250</v>
      </c>
      <c r="P13" s="2">
        <v>8000</v>
      </c>
      <c r="Q13" s="15">
        <v>40</v>
      </c>
      <c r="R13" s="2"/>
      <c r="S13" s="2"/>
      <c r="T13" s="3"/>
      <c r="U13" s="1"/>
      <c r="V13" s="2"/>
      <c r="W13" s="3"/>
    </row>
    <row r="14" spans="1:23" ht="17" thickBot="1" x14ac:dyDescent="0.25">
      <c r="A14" s="1" t="s">
        <v>22</v>
      </c>
      <c r="B14" s="1">
        <v>1</v>
      </c>
      <c r="C14" s="11">
        <v>150</v>
      </c>
      <c r="D14" s="2">
        <v>1500</v>
      </c>
      <c r="E14" s="15">
        <v>20</v>
      </c>
      <c r="F14" s="1">
        <v>1</v>
      </c>
      <c r="G14" s="11">
        <v>30</v>
      </c>
      <c r="H14" s="2">
        <v>1500</v>
      </c>
      <c r="I14" s="15">
        <v>20</v>
      </c>
      <c r="J14" s="1">
        <v>1</v>
      </c>
      <c r="K14" s="2">
        <f>O14/10</f>
        <v>40</v>
      </c>
      <c r="L14" s="2">
        <v>24000</v>
      </c>
      <c r="M14" s="15">
        <v>100</v>
      </c>
      <c r="N14" s="1">
        <v>1</v>
      </c>
      <c r="O14" s="11">
        <v>400</v>
      </c>
      <c r="P14" s="2">
        <v>24000</v>
      </c>
      <c r="Q14" s="15">
        <v>100</v>
      </c>
      <c r="R14" s="2"/>
      <c r="S14" s="2"/>
      <c r="T14" s="3"/>
      <c r="U14" s="1"/>
      <c r="V14" s="2"/>
      <c r="W14" s="3"/>
    </row>
    <row r="15" spans="1:23" ht="17" thickBot="1" x14ac:dyDescent="0.25">
      <c r="A15" s="14" t="s">
        <v>23</v>
      </c>
      <c r="B15" s="13"/>
      <c r="C15" s="8">
        <f>SUM(B8*C8,B9*C9,B10*C10,B11*C11,B12*C12,B13*C13,B14*C14)/1000</f>
        <v>0.79100000000000004</v>
      </c>
      <c r="D15" s="8">
        <f>SUM(B8*D8,B9*D9,B10*D10,B11*D11,B12*D12,B13*D13,B14*D14)</f>
        <v>5700</v>
      </c>
      <c r="E15" s="9">
        <f>SUM(B8*E8,B13*E13,B14*E14)</f>
        <v>32</v>
      </c>
      <c r="F15" s="13"/>
      <c r="G15" s="8">
        <f>SUM(F8*G8,F9*G9,F10*G10,F11*G11,F12*G12,F13*G13,F14*G14)/1000</f>
        <v>0.48199999999999998</v>
      </c>
      <c r="H15" s="8">
        <f>SUM(F8*H8,F9*H9,F10*H10,F11*H11,F12*H12,F13*H13,F14*H14)</f>
        <v>5700</v>
      </c>
      <c r="I15" s="9">
        <f>SUM(F8*I8,F13*I13,F14*I14)</f>
        <v>32</v>
      </c>
      <c r="J15" s="7">
        <f>SUM(J8:J14)</f>
        <v>8</v>
      </c>
      <c r="K15" s="8">
        <f>SUM(J8*K8,J9*K9,J10*K10,J11*K11,J12*K12,J13*K13,J14*K14)/1000</f>
        <v>2.2959999999999998</v>
      </c>
      <c r="L15" s="8">
        <f>SUM(J8*L8,J9*L9,J10*L10,J11*L11,J12*L12,J13*L13,J14*L14)</f>
        <v>54700</v>
      </c>
      <c r="M15" s="10">
        <f>SUM(J8*M8,J13*M13,J14*M14)</f>
        <v>150</v>
      </c>
      <c r="N15" s="7"/>
      <c r="O15" s="8">
        <f>SUM(N8*O8,N9*O9,N10*O10,N11*O11,N12*O12,N13*O13,N14*O14)/1000</f>
        <v>4</v>
      </c>
      <c r="P15" s="8">
        <f>SUM(N8*P8,N9*P9,N10*P10,N11*P11,N12*P12,N13*P13,N14*P14)</f>
        <v>54700</v>
      </c>
      <c r="Q15" s="10">
        <f>SUM(N8*Q8,N13*Q13,N14*Q14)</f>
        <v>150</v>
      </c>
      <c r="R15" s="8"/>
      <c r="S15" s="8"/>
      <c r="T15" s="8"/>
      <c r="U15" s="8"/>
      <c r="V15" s="8"/>
      <c r="W15" s="10"/>
    </row>
    <row r="16" spans="1:23" x14ac:dyDescent="0.2">
      <c r="B16" s="1"/>
      <c r="C16" s="2"/>
      <c r="D16" s="2"/>
      <c r="E16" s="3"/>
      <c r="F16" s="1"/>
      <c r="G16" s="2"/>
      <c r="H16" s="2"/>
      <c r="I16" s="3"/>
      <c r="J16" s="1"/>
      <c r="K16" s="2"/>
      <c r="L16" s="2"/>
      <c r="M16" s="3"/>
      <c r="N16" s="1"/>
      <c r="O16" s="2"/>
      <c r="P16" s="2"/>
      <c r="Q16" s="3"/>
    </row>
    <row r="17" spans="1:29" x14ac:dyDescent="0.2">
      <c r="A17" t="s">
        <v>24</v>
      </c>
      <c r="B17" s="16"/>
      <c r="C17" s="17">
        <f>C7+C15</f>
        <v>1.2909999999999999</v>
      </c>
      <c r="D17" s="17">
        <f>D7+D15</f>
        <v>7400</v>
      </c>
      <c r="E17" s="18">
        <f>E15</f>
        <v>32</v>
      </c>
      <c r="F17" s="16"/>
      <c r="G17" s="17">
        <f>G7+G15</f>
        <v>0.98199999999999998</v>
      </c>
      <c r="H17" s="17">
        <f>H7+H15</f>
        <v>7400</v>
      </c>
      <c r="I17" s="18">
        <f>I15</f>
        <v>32</v>
      </c>
      <c r="J17" s="16"/>
      <c r="K17" s="17">
        <f>K7+K15</f>
        <v>5.5960000000000001</v>
      </c>
      <c r="L17" s="17">
        <f>L7+L15</f>
        <v>74200</v>
      </c>
      <c r="M17" s="18">
        <f>M15</f>
        <v>150</v>
      </c>
      <c r="N17" s="16"/>
      <c r="O17" s="17">
        <f>O7+O15</f>
        <v>7.1</v>
      </c>
      <c r="P17" s="17">
        <f>P7+P15</f>
        <v>74200</v>
      </c>
      <c r="Q17" s="18">
        <f>Q15</f>
        <v>150</v>
      </c>
    </row>
    <row r="21" spans="1:29" x14ac:dyDescent="0.2">
      <c r="A21" t="s">
        <v>25</v>
      </c>
    </row>
    <row r="22" spans="1:29" x14ac:dyDescent="0.2">
      <c r="B22" s="27" t="s">
        <v>2</v>
      </c>
      <c r="C22" s="37"/>
      <c r="D22" s="28"/>
      <c r="E22" s="43" t="s">
        <v>3</v>
      </c>
      <c r="F22" s="43"/>
      <c r="G22" s="43"/>
      <c r="H22" s="43" t="s">
        <v>4</v>
      </c>
      <c r="I22" s="43"/>
      <c r="J22" s="43"/>
      <c r="K22" s="43" t="s">
        <v>5</v>
      </c>
      <c r="L22" s="43"/>
      <c r="M22" s="43"/>
      <c r="N22" s="43" t="s">
        <v>6</v>
      </c>
      <c r="O22" s="43"/>
      <c r="P22" s="43"/>
      <c r="Q22" s="43" t="s">
        <v>7</v>
      </c>
      <c r="R22" s="43"/>
      <c r="S22" s="43"/>
      <c r="T22" s="22"/>
      <c r="V22" s="22"/>
      <c r="W22" s="22"/>
      <c r="Y22" s="22"/>
      <c r="Z22" s="22"/>
    </row>
    <row r="23" spans="1:29" x14ac:dyDescent="0.2">
      <c r="A23" t="s">
        <v>26</v>
      </c>
      <c r="B23" s="36" t="s">
        <v>10</v>
      </c>
      <c r="C23" s="38" t="s">
        <v>28</v>
      </c>
      <c r="D23" s="40" t="s">
        <v>29</v>
      </c>
      <c r="E23" s="36" t="s">
        <v>10</v>
      </c>
      <c r="F23" s="38" t="s">
        <v>28</v>
      </c>
      <c r="G23" s="40" t="s">
        <v>29</v>
      </c>
      <c r="H23" s="36" t="s">
        <v>10</v>
      </c>
      <c r="I23" s="38" t="s">
        <v>28</v>
      </c>
      <c r="J23" s="40" t="s">
        <v>29</v>
      </c>
      <c r="K23" s="36" t="s">
        <v>10</v>
      </c>
      <c r="L23" s="38" t="s">
        <v>28</v>
      </c>
      <c r="M23" s="40" t="s">
        <v>29</v>
      </c>
      <c r="N23" s="36" t="s">
        <v>10</v>
      </c>
      <c r="O23" s="38" t="s">
        <v>27</v>
      </c>
      <c r="P23" s="40" t="s">
        <v>29</v>
      </c>
      <c r="Q23" s="36" t="s">
        <v>10</v>
      </c>
      <c r="R23" s="38" t="s">
        <v>27</v>
      </c>
      <c r="S23" s="40" t="s">
        <v>29</v>
      </c>
      <c r="U23" s="22"/>
      <c r="V23" s="22"/>
      <c r="W23" s="22"/>
      <c r="Y23" s="22"/>
      <c r="Z23" s="22"/>
      <c r="AB23" s="22"/>
      <c r="AC23" s="22"/>
    </row>
    <row r="24" spans="1:29" x14ac:dyDescent="0.2">
      <c r="A24">
        <v>1</v>
      </c>
      <c r="B24" s="23">
        <f>$A24*C$15</f>
        <v>0.79100000000000004</v>
      </c>
      <c r="C24" s="39">
        <f>($A24*D$15)/1024</f>
        <v>5.56640625</v>
      </c>
      <c r="D24" s="41">
        <f>A24*E15</f>
        <v>32</v>
      </c>
      <c r="E24" s="23">
        <f>$A24*G$15</f>
        <v>0.48199999999999998</v>
      </c>
      <c r="F24" s="39">
        <f>($A24*H$15)/1024</f>
        <v>5.56640625</v>
      </c>
      <c r="G24" s="44">
        <f>A24*I15</f>
        <v>32</v>
      </c>
      <c r="H24" s="23">
        <f>$A24*K$15</f>
        <v>2.2959999999999998</v>
      </c>
      <c r="I24" s="39">
        <f>($A24*L$15)/1024</f>
        <v>53.41796875</v>
      </c>
      <c r="J24" s="44">
        <f>A24*M15</f>
        <v>150</v>
      </c>
      <c r="K24" s="23">
        <f>$A24*O$15</f>
        <v>4</v>
      </c>
      <c r="L24" s="39">
        <f>($A24*P$15)/1024</f>
        <v>53.41796875</v>
      </c>
      <c r="M24" s="44">
        <f>A24*Q15</f>
        <v>150</v>
      </c>
      <c r="N24" s="23">
        <f>$A24*S$15</f>
        <v>0</v>
      </c>
      <c r="O24" s="34">
        <f>$A24*T$15</f>
        <v>0</v>
      </c>
      <c r="P24" s="34"/>
      <c r="Q24" s="23">
        <f>$A24*V$15</f>
        <v>0</v>
      </c>
      <c r="R24" s="34">
        <f>$A24*W$15</f>
        <v>0</v>
      </c>
      <c r="S24" s="25"/>
    </row>
    <row r="25" spans="1:29" x14ac:dyDescent="0.2">
      <c r="A25">
        <f>A24+1</f>
        <v>2</v>
      </c>
      <c r="B25" s="23">
        <f t="shared" ref="B25" si="0">$A25*C$15</f>
        <v>1.5820000000000001</v>
      </c>
      <c r="C25" s="39">
        <f>($A25*D$15)/1024</f>
        <v>11.1328125</v>
      </c>
      <c r="D25" s="41">
        <f>A25*E15</f>
        <v>64</v>
      </c>
      <c r="E25" s="23">
        <f>$A25*G$15</f>
        <v>0.96399999999999997</v>
      </c>
      <c r="F25" s="39">
        <f>($A25*H$15)/1024</f>
        <v>11.1328125</v>
      </c>
      <c r="G25" s="44">
        <f>A25*I15</f>
        <v>64</v>
      </c>
      <c r="H25" s="23">
        <f>$A25*K$15</f>
        <v>4.5919999999999996</v>
      </c>
      <c r="I25" s="39">
        <f>($A25*L$15)/1024</f>
        <v>106.8359375</v>
      </c>
      <c r="J25" s="44">
        <f>A25*M15</f>
        <v>300</v>
      </c>
      <c r="K25" s="23">
        <f>$A25*O$15</f>
        <v>8</v>
      </c>
      <c r="L25" s="39">
        <f>($A25*P$15)/1024</f>
        <v>106.8359375</v>
      </c>
      <c r="M25" s="44">
        <f>A25*Q15</f>
        <v>300</v>
      </c>
      <c r="N25" s="23">
        <f>$A25*S$15</f>
        <v>0</v>
      </c>
      <c r="O25" s="34">
        <f>$A25*T$15</f>
        <v>0</v>
      </c>
      <c r="P25" s="34"/>
      <c r="Q25" s="23">
        <f>$A25*V$15</f>
        <v>0</v>
      </c>
      <c r="R25" s="34">
        <f>$A25*W$15</f>
        <v>0</v>
      </c>
      <c r="S25" s="25"/>
    </row>
    <row r="26" spans="1:29" x14ac:dyDescent="0.2">
      <c r="A26">
        <f t="shared" ref="A26:A43" si="1">A25+1</f>
        <v>3</v>
      </c>
      <c r="B26" s="23">
        <f t="shared" ref="B26" si="2">$A26*C$15</f>
        <v>2.3730000000000002</v>
      </c>
      <c r="C26" s="39">
        <f>($A26*D$15)/1024</f>
        <v>16.69921875</v>
      </c>
      <c r="D26" s="41">
        <f>A26*E15</f>
        <v>96</v>
      </c>
      <c r="E26" s="23">
        <f>$A26*G$15</f>
        <v>1.446</v>
      </c>
      <c r="F26" s="39">
        <f>($A26*H$15)/1024</f>
        <v>16.69921875</v>
      </c>
      <c r="G26" s="44">
        <f>A26*I15</f>
        <v>96</v>
      </c>
      <c r="H26" s="23">
        <f>$A26*K$15</f>
        <v>6.8879999999999999</v>
      </c>
      <c r="I26" s="39">
        <f>($A26*L$15)/1024</f>
        <v>160.25390625</v>
      </c>
      <c r="J26" s="44">
        <f>A26*M15</f>
        <v>450</v>
      </c>
      <c r="K26" s="23">
        <f>$A26*O$15</f>
        <v>12</v>
      </c>
      <c r="L26" s="39">
        <f>($A26*P$15)/1024</f>
        <v>160.25390625</v>
      </c>
      <c r="M26" s="44">
        <f>A26*Q15</f>
        <v>450</v>
      </c>
      <c r="N26" s="23">
        <f>$A26*S$15</f>
        <v>0</v>
      </c>
      <c r="O26" s="34">
        <f>$A26*T$15</f>
        <v>0</v>
      </c>
      <c r="P26" s="25"/>
      <c r="Q26" s="23">
        <f>$A26*V$15</f>
        <v>0</v>
      </c>
      <c r="R26" s="34">
        <f>$A26*W$15</f>
        <v>0</v>
      </c>
      <c r="S26" s="25"/>
    </row>
    <row r="27" spans="1:29" x14ac:dyDescent="0.2">
      <c r="A27">
        <f t="shared" si="1"/>
        <v>4</v>
      </c>
      <c r="B27" s="23">
        <f t="shared" ref="B27" si="3">$A27*C$15</f>
        <v>3.1640000000000001</v>
      </c>
      <c r="C27" s="39">
        <f>($A27*D$15)/1024</f>
        <v>22.265625</v>
      </c>
      <c r="D27" s="41">
        <f>A27*E15</f>
        <v>128</v>
      </c>
      <c r="E27" s="23">
        <f>$A27*G$15</f>
        <v>1.9279999999999999</v>
      </c>
      <c r="F27" s="39">
        <f>($A27*H$15)/1024</f>
        <v>22.265625</v>
      </c>
      <c r="G27" s="44">
        <f>A27*I15</f>
        <v>128</v>
      </c>
      <c r="H27" s="23">
        <f>$A27*K$15</f>
        <v>9.1839999999999993</v>
      </c>
      <c r="I27" s="39">
        <f>($A27*L$15)/1024</f>
        <v>213.671875</v>
      </c>
      <c r="J27" s="44">
        <f>A27*M15</f>
        <v>600</v>
      </c>
      <c r="K27" s="23">
        <f>$A27*O$15</f>
        <v>16</v>
      </c>
      <c r="L27" s="39">
        <f>($A27*P$15)/1024</f>
        <v>213.671875</v>
      </c>
      <c r="M27" s="44">
        <f>A27*Q15</f>
        <v>600</v>
      </c>
      <c r="N27" s="23">
        <f>$A27*S$15</f>
        <v>0</v>
      </c>
      <c r="O27" s="34">
        <f>$A27*T$15</f>
        <v>0</v>
      </c>
      <c r="P27" s="25"/>
      <c r="Q27" s="23">
        <f>$A27*V$15</f>
        <v>0</v>
      </c>
      <c r="R27" s="34">
        <f>$A27*W$15</f>
        <v>0</v>
      </c>
      <c r="S27" s="25"/>
    </row>
    <row r="28" spans="1:29" x14ac:dyDescent="0.2">
      <c r="A28">
        <f t="shared" si="1"/>
        <v>5</v>
      </c>
      <c r="B28" s="23">
        <f t="shared" ref="B28" si="4">$A28*C$15</f>
        <v>3.9550000000000001</v>
      </c>
      <c r="C28" s="39">
        <f>($A28*D$15)/1024</f>
        <v>27.83203125</v>
      </c>
      <c r="D28" s="41">
        <f>A28*E15</f>
        <v>160</v>
      </c>
      <c r="E28" s="23">
        <f>$A28*G$15</f>
        <v>2.41</v>
      </c>
      <c r="F28" s="39">
        <f>($A28*H$15)/1024</f>
        <v>27.83203125</v>
      </c>
      <c r="G28" s="44">
        <f>A28*I15</f>
        <v>160</v>
      </c>
      <c r="H28" s="23">
        <f>$A28*K$15</f>
        <v>11.479999999999999</v>
      </c>
      <c r="I28" s="39">
        <f>($A28*L$15)/1024</f>
        <v>267.08984375</v>
      </c>
      <c r="J28" s="44">
        <f>A28*M15</f>
        <v>750</v>
      </c>
      <c r="K28" s="23">
        <f>$A28*O$15</f>
        <v>20</v>
      </c>
      <c r="L28" s="39">
        <f t="shared" ref="L28:L43" si="5">($A28*P$15)/1024</f>
        <v>267.08984375</v>
      </c>
      <c r="M28" s="44">
        <f>A28*Q15</f>
        <v>750</v>
      </c>
      <c r="N28" s="23">
        <f>$A28*S$15</f>
        <v>0</v>
      </c>
      <c r="O28" s="34">
        <f>$A28*T$15</f>
        <v>0</v>
      </c>
      <c r="P28" s="25"/>
      <c r="Q28" s="23">
        <f>$A28*V$15</f>
        <v>0</v>
      </c>
      <c r="R28" s="34">
        <f>$A28*W$15</f>
        <v>0</v>
      </c>
      <c r="S28" s="25"/>
    </row>
    <row r="29" spans="1:29" x14ac:dyDescent="0.2">
      <c r="A29">
        <f t="shared" si="1"/>
        <v>6</v>
      </c>
      <c r="B29" s="23">
        <f t="shared" ref="B29" si="6">$A29*C$15</f>
        <v>4.7460000000000004</v>
      </c>
      <c r="C29" s="39">
        <f>($A29*D$15)/1024</f>
        <v>33.3984375</v>
      </c>
      <c r="D29" s="41">
        <f>A29*E15</f>
        <v>192</v>
      </c>
      <c r="E29" s="23">
        <f>$A29*G$15</f>
        <v>2.8919999999999999</v>
      </c>
      <c r="F29" s="39">
        <f>($A29*H$15)/1024</f>
        <v>33.3984375</v>
      </c>
      <c r="G29" s="44">
        <f>A29*I15</f>
        <v>192</v>
      </c>
      <c r="H29" s="23">
        <f>$A29*K$15</f>
        <v>13.776</v>
      </c>
      <c r="I29" s="39">
        <f>($A29*L$15)/1024</f>
        <v>320.5078125</v>
      </c>
      <c r="J29" s="44">
        <f>A29*M15</f>
        <v>900</v>
      </c>
      <c r="K29" s="23">
        <f>$A29*O$15</f>
        <v>24</v>
      </c>
      <c r="L29" s="39">
        <f t="shared" si="5"/>
        <v>320.5078125</v>
      </c>
      <c r="M29" s="44">
        <f>A29*Q15</f>
        <v>900</v>
      </c>
      <c r="N29" s="23">
        <f>$A29*S$15</f>
        <v>0</v>
      </c>
      <c r="O29" s="34">
        <f>$A29*T$15</f>
        <v>0</v>
      </c>
      <c r="P29" s="25"/>
      <c r="Q29" s="23">
        <f>$A29*V$15</f>
        <v>0</v>
      </c>
      <c r="R29" s="34">
        <f>$A29*W$15</f>
        <v>0</v>
      </c>
      <c r="S29" s="25"/>
    </row>
    <row r="30" spans="1:29" x14ac:dyDescent="0.2">
      <c r="A30">
        <f t="shared" si="1"/>
        <v>7</v>
      </c>
      <c r="B30" s="23">
        <f t="shared" ref="B30" si="7">$A30*C$15</f>
        <v>5.5369999999999999</v>
      </c>
      <c r="C30" s="39">
        <f>($A30*D$15)/1024</f>
        <v>38.96484375</v>
      </c>
      <c r="D30" s="41">
        <f>A30*E15</f>
        <v>224</v>
      </c>
      <c r="E30" s="23">
        <f>$A30*G$15</f>
        <v>3.3739999999999997</v>
      </c>
      <c r="F30" s="39">
        <f>($A30*H$15)/1024</f>
        <v>38.96484375</v>
      </c>
      <c r="G30" s="44">
        <f>A30*I15</f>
        <v>224</v>
      </c>
      <c r="H30" s="23">
        <f>$A30*K$15</f>
        <v>16.071999999999999</v>
      </c>
      <c r="I30" s="39">
        <f>($A30*L$15)/1024</f>
        <v>373.92578125</v>
      </c>
      <c r="J30" s="44">
        <f>A30*M15</f>
        <v>1050</v>
      </c>
      <c r="K30" s="23">
        <f>$A30*O$15</f>
        <v>28</v>
      </c>
      <c r="L30" s="39">
        <f t="shared" si="5"/>
        <v>373.92578125</v>
      </c>
      <c r="M30" s="44">
        <f>A30*Q15</f>
        <v>1050</v>
      </c>
      <c r="N30" s="23">
        <f>$A30*S$15</f>
        <v>0</v>
      </c>
      <c r="O30" s="34">
        <f>$A30*T$15</f>
        <v>0</v>
      </c>
      <c r="P30" s="25"/>
      <c r="Q30" s="23">
        <f>$A30*V$15</f>
        <v>0</v>
      </c>
      <c r="R30" s="34">
        <f>$A30*W$15</f>
        <v>0</v>
      </c>
      <c r="S30" s="25"/>
    </row>
    <row r="31" spans="1:29" x14ac:dyDescent="0.2">
      <c r="A31">
        <f t="shared" si="1"/>
        <v>8</v>
      </c>
      <c r="B31" s="23">
        <f t="shared" ref="B31" si="8">$A31*C$15</f>
        <v>6.3280000000000003</v>
      </c>
      <c r="C31" s="39">
        <f>($A31*D$15)/1024</f>
        <v>44.53125</v>
      </c>
      <c r="D31" s="41">
        <f>A31*E15</f>
        <v>256</v>
      </c>
      <c r="E31" s="23">
        <f>$A31*G$15</f>
        <v>3.8559999999999999</v>
      </c>
      <c r="F31" s="39">
        <f>($A31*H$15)/1024</f>
        <v>44.53125</v>
      </c>
      <c r="G31" s="44">
        <f>A31*I15</f>
        <v>256</v>
      </c>
      <c r="H31" s="23">
        <f>$A31*K$15</f>
        <v>18.367999999999999</v>
      </c>
      <c r="I31" s="39">
        <f>($A31*L$15)/1024</f>
        <v>427.34375</v>
      </c>
      <c r="J31" s="44">
        <f>A31*M15</f>
        <v>1200</v>
      </c>
      <c r="K31" s="23">
        <f>$A31*O$15</f>
        <v>32</v>
      </c>
      <c r="L31" s="39">
        <f t="shared" si="5"/>
        <v>427.34375</v>
      </c>
      <c r="M31" s="44">
        <f>A31*Q15</f>
        <v>1200</v>
      </c>
      <c r="N31" s="23">
        <f>$A31*S$15</f>
        <v>0</v>
      </c>
      <c r="O31" s="34">
        <f>$A31*T$15</f>
        <v>0</v>
      </c>
      <c r="P31" s="25"/>
      <c r="Q31" s="23">
        <f>$A31*V$15</f>
        <v>0</v>
      </c>
      <c r="R31" s="34">
        <f>$A31*W$15</f>
        <v>0</v>
      </c>
      <c r="S31" s="25"/>
    </row>
    <row r="32" spans="1:29" x14ac:dyDescent="0.2">
      <c r="A32">
        <f t="shared" si="1"/>
        <v>9</v>
      </c>
      <c r="B32" s="23">
        <f t="shared" ref="B32" si="9">$A32*C$15</f>
        <v>7.1190000000000007</v>
      </c>
      <c r="C32" s="39">
        <f>($A32*D$15)/1024</f>
        <v>50.09765625</v>
      </c>
      <c r="D32" s="41">
        <f>A32*E15</f>
        <v>288</v>
      </c>
      <c r="E32" s="23">
        <f>$A32*G$15</f>
        <v>4.3380000000000001</v>
      </c>
      <c r="F32" s="39">
        <f>($A32*H$15)/1024</f>
        <v>50.09765625</v>
      </c>
      <c r="G32" s="44">
        <f>A32*I15</f>
        <v>288</v>
      </c>
      <c r="H32" s="23">
        <f>$A32*K$15</f>
        <v>20.663999999999998</v>
      </c>
      <c r="I32" s="39">
        <f>($A32*L$15)/1024</f>
        <v>480.76171875</v>
      </c>
      <c r="J32" s="44">
        <f>A32*M15</f>
        <v>1350</v>
      </c>
      <c r="K32" s="23">
        <f>$A32*O$15</f>
        <v>36</v>
      </c>
      <c r="L32" s="39">
        <f t="shared" si="5"/>
        <v>480.76171875</v>
      </c>
      <c r="M32" s="44">
        <f>A32*Q15</f>
        <v>1350</v>
      </c>
      <c r="N32" s="23">
        <f>$A32*S$15</f>
        <v>0</v>
      </c>
      <c r="O32" s="34">
        <f>$A32*T$15</f>
        <v>0</v>
      </c>
      <c r="P32" s="25"/>
      <c r="Q32" s="23">
        <f>$A32*V$15</f>
        <v>0</v>
      </c>
      <c r="R32" s="34">
        <f>$A32*W$15</f>
        <v>0</v>
      </c>
      <c r="S32" s="25"/>
    </row>
    <row r="33" spans="1:19" x14ac:dyDescent="0.2">
      <c r="A33">
        <f t="shared" si="1"/>
        <v>10</v>
      </c>
      <c r="B33" s="23">
        <f t="shared" ref="B33" si="10">$A33*C$15</f>
        <v>7.91</v>
      </c>
      <c r="C33" s="39">
        <f>($A33*D$15)/1024</f>
        <v>55.6640625</v>
      </c>
      <c r="D33" s="41">
        <f>A33*E15</f>
        <v>320</v>
      </c>
      <c r="E33" s="23">
        <f>$A33*G$15</f>
        <v>4.82</v>
      </c>
      <c r="F33" s="39">
        <f>($A33*H$15)/1024</f>
        <v>55.6640625</v>
      </c>
      <c r="G33" s="44">
        <f>A33*I15</f>
        <v>320</v>
      </c>
      <c r="H33" s="23">
        <f>$A33*K$15</f>
        <v>22.959999999999997</v>
      </c>
      <c r="I33" s="39">
        <f>($A33*L$15)/1024</f>
        <v>534.1796875</v>
      </c>
      <c r="J33" s="44">
        <f>A33*M15</f>
        <v>1500</v>
      </c>
      <c r="K33" s="23">
        <f>$A33*O$15</f>
        <v>40</v>
      </c>
      <c r="L33" s="39">
        <f t="shared" si="5"/>
        <v>534.1796875</v>
      </c>
      <c r="M33" s="44">
        <f>A33*Q15</f>
        <v>1500</v>
      </c>
      <c r="N33" s="23">
        <f>$A33*S$15</f>
        <v>0</v>
      </c>
      <c r="O33" s="34">
        <f>$A33*T$15</f>
        <v>0</v>
      </c>
      <c r="P33" s="25"/>
      <c r="Q33" s="23">
        <f>$A33*V$15</f>
        <v>0</v>
      </c>
      <c r="R33" s="34">
        <f>$A33*W$15</f>
        <v>0</v>
      </c>
      <c r="S33" s="25"/>
    </row>
    <row r="34" spans="1:19" x14ac:dyDescent="0.2">
      <c r="A34">
        <f t="shared" si="1"/>
        <v>11</v>
      </c>
      <c r="B34" s="23">
        <f t="shared" ref="B34" si="11">$A34*C$15</f>
        <v>8.7010000000000005</v>
      </c>
      <c r="C34" s="39">
        <f>($A34*D$15)/1024</f>
        <v>61.23046875</v>
      </c>
      <c r="D34" s="41">
        <f>A34*E15</f>
        <v>352</v>
      </c>
      <c r="E34" s="23">
        <f>$A34*G$15</f>
        <v>5.3019999999999996</v>
      </c>
      <c r="F34" s="39">
        <f>($A34*H$15)/1024</f>
        <v>61.23046875</v>
      </c>
      <c r="G34" s="44">
        <f>A34*I15</f>
        <v>352</v>
      </c>
      <c r="H34" s="23">
        <f>$A34*K$15</f>
        <v>25.255999999999997</v>
      </c>
      <c r="I34" s="39">
        <f>($A34*L$15)/1024</f>
        <v>587.59765625</v>
      </c>
      <c r="J34" s="44">
        <f>A34*M15</f>
        <v>1650</v>
      </c>
      <c r="K34" s="23">
        <f>$A34*O$15</f>
        <v>44</v>
      </c>
      <c r="L34" s="39">
        <f t="shared" si="5"/>
        <v>587.59765625</v>
      </c>
      <c r="M34" s="44">
        <f>A34*Q15</f>
        <v>1650</v>
      </c>
      <c r="N34" s="23">
        <f>$A34*S$15</f>
        <v>0</v>
      </c>
      <c r="O34" s="34">
        <f>$A34*T$15</f>
        <v>0</v>
      </c>
      <c r="P34" s="25"/>
      <c r="Q34" s="23">
        <f>$A34*V$15</f>
        <v>0</v>
      </c>
      <c r="R34" s="34">
        <f>$A34*W$15</f>
        <v>0</v>
      </c>
      <c r="S34" s="25"/>
    </row>
    <row r="35" spans="1:19" x14ac:dyDescent="0.2">
      <c r="A35">
        <f t="shared" si="1"/>
        <v>12</v>
      </c>
      <c r="B35" s="23">
        <f t="shared" ref="B35" si="12">$A35*C$15</f>
        <v>9.4920000000000009</v>
      </c>
      <c r="C35" s="39">
        <f>($A35*D$15)/1024</f>
        <v>66.796875</v>
      </c>
      <c r="D35" s="41">
        <f>A35*E15</f>
        <v>384</v>
      </c>
      <c r="E35" s="23">
        <f>$A35*G$15</f>
        <v>5.7839999999999998</v>
      </c>
      <c r="F35" s="39">
        <f>($A35*H$15)/1024</f>
        <v>66.796875</v>
      </c>
      <c r="G35" s="44">
        <f>A35*I15</f>
        <v>384</v>
      </c>
      <c r="H35" s="23">
        <f>$A35*K$15</f>
        <v>27.552</v>
      </c>
      <c r="I35" s="39">
        <f>($A35*L$15)/1024</f>
        <v>641.015625</v>
      </c>
      <c r="J35" s="44">
        <f>A35*M15</f>
        <v>1800</v>
      </c>
      <c r="K35" s="23">
        <f>$A35*O$15</f>
        <v>48</v>
      </c>
      <c r="L35" s="39">
        <f t="shared" si="5"/>
        <v>641.015625</v>
      </c>
      <c r="M35" s="44">
        <f>A35*Q15</f>
        <v>1800</v>
      </c>
      <c r="N35" s="23">
        <f>$A35*S$15</f>
        <v>0</v>
      </c>
      <c r="O35" s="34">
        <f>$A35*T$15</f>
        <v>0</v>
      </c>
      <c r="P35" s="25"/>
      <c r="Q35" s="23">
        <f>$A35*V$15</f>
        <v>0</v>
      </c>
      <c r="R35" s="34">
        <f>$A35*W$15</f>
        <v>0</v>
      </c>
      <c r="S35" s="25"/>
    </row>
    <row r="36" spans="1:19" x14ac:dyDescent="0.2">
      <c r="A36">
        <f t="shared" si="1"/>
        <v>13</v>
      </c>
      <c r="B36" s="23">
        <f t="shared" ref="B36" si="13">$A36*C$15</f>
        <v>10.283000000000001</v>
      </c>
      <c r="C36" s="39">
        <f>($A36*D$15)/1024</f>
        <v>72.36328125</v>
      </c>
      <c r="D36" s="41">
        <f>A36*E15</f>
        <v>416</v>
      </c>
      <c r="E36" s="23">
        <f>$A36*G$15</f>
        <v>6.266</v>
      </c>
      <c r="F36" s="39">
        <f>($A36*H$15)/1024</f>
        <v>72.36328125</v>
      </c>
      <c r="G36" s="44">
        <f>A36*I15</f>
        <v>416</v>
      </c>
      <c r="H36" s="23">
        <f>$A36*K$15</f>
        <v>29.847999999999999</v>
      </c>
      <c r="I36" s="39">
        <f>($A36*L$15)/1024</f>
        <v>694.43359375</v>
      </c>
      <c r="J36" s="44">
        <f>A36*M15</f>
        <v>1950</v>
      </c>
      <c r="K36" s="23">
        <f>$A36*O$15</f>
        <v>52</v>
      </c>
      <c r="L36" s="39">
        <f t="shared" si="5"/>
        <v>694.43359375</v>
      </c>
      <c r="M36" s="44">
        <f>A36*Q15</f>
        <v>1950</v>
      </c>
      <c r="N36" s="23">
        <f>$A36*S$15</f>
        <v>0</v>
      </c>
      <c r="O36" s="34">
        <f>$A36*T$15</f>
        <v>0</v>
      </c>
      <c r="P36" s="25"/>
      <c r="Q36" s="23">
        <f>$A36*V$15</f>
        <v>0</v>
      </c>
      <c r="R36" s="34">
        <f>$A36*W$15</f>
        <v>0</v>
      </c>
      <c r="S36" s="25"/>
    </row>
    <row r="37" spans="1:19" x14ac:dyDescent="0.2">
      <c r="A37">
        <f t="shared" si="1"/>
        <v>14</v>
      </c>
      <c r="B37" s="23">
        <f t="shared" ref="B37" si="14">$A37*C$15</f>
        <v>11.074</v>
      </c>
      <c r="C37" s="39">
        <f>($A37*D$15)/1024</f>
        <v>77.9296875</v>
      </c>
      <c r="D37" s="41">
        <f>A37*E15</f>
        <v>448</v>
      </c>
      <c r="E37" s="23">
        <f>$A37*G$15</f>
        <v>6.7479999999999993</v>
      </c>
      <c r="F37" s="39">
        <f>($A37*H$15)/1024</f>
        <v>77.9296875</v>
      </c>
      <c r="G37" s="44">
        <f>A37*I15</f>
        <v>448</v>
      </c>
      <c r="H37" s="23">
        <f>$A37*K$15</f>
        <v>32.143999999999998</v>
      </c>
      <c r="I37" s="39">
        <f>($A37*L$15)/1024</f>
        <v>747.8515625</v>
      </c>
      <c r="J37" s="44">
        <f>A37*M15</f>
        <v>2100</v>
      </c>
      <c r="K37" s="23">
        <f>$A37*O$15</f>
        <v>56</v>
      </c>
      <c r="L37" s="39">
        <f t="shared" si="5"/>
        <v>747.8515625</v>
      </c>
      <c r="M37" s="44">
        <f>A37*Q15</f>
        <v>2100</v>
      </c>
      <c r="N37" s="23">
        <f>$A37*S$15</f>
        <v>0</v>
      </c>
      <c r="O37" s="34">
        <f>$A37*T$15</f>
        <v>0</v>
      </c>
      <c r="P37" s="25"/>
      <c r="Q37" s="23">
        <f>$A37*V$15</f>
        <v>0</v>
      </c>
      <c r="R37" s="34">
        <f>$A37*W$15</f>
        <v>0</v>
      </c>
      <c r="S37" s="25"/>
    </row>
    <row r="38" spans="1:19" x14ac:dyDescent="0.2">
      <c r="A38">
        <f t="shared" si="1"/>
        <v>15</v>
      </c>
      <c r="B38" s="23">
        <f t="shared" ref="B38" si="15">$A38*C$15</f>
        <v>11.865</v>
      </c>
      <c r="C38" s="39">
        <f>($A38*D$15)/1024</f>
        <v>83.49609375</v>
      </c>
      <c r="D38" s="41">
        <f>A38*E15</f>
        <v>480</v>
      </c>
      <c r="E38" s="23">
        <f>$A38*G$15</f>
        <v>7.2299999999999995</v>
      </c>
      <c r="F38" s="39">
        <f>($A38*H$15)/1024</f>
        <v>83.49609375</v>
      </c>
      <c r="G38" s="44">
        <f>A38*I15</f>
        <v>480</v>
      </c>
      <c r="H38" s="23">
        <f>$A38*K$15</f>
        <v>34.44</v>
      </c>
      <c r="I38" s="39">
        <f>($A38*L$15)/1024</f>
        <v>801.26953125</v>
      </c>
      <c r="J38" s="44">
        <f>A38*M15</f>
        <v>2250</v>
      </c>
      <c r="K38" s="23">
        <f>$A38*O$15</f>
        <v>60</v>
      </c>
      <c r="L38" s="39">
        <f t="shared" si="5"/>
        <v>801.26953125</v>
      </c>
      <c r="M38" s="44">
        <f>A38*Q15</f>
        <v>2250</v>
      </c>
      <c r="N38" s="23">
        <f>$A38*S$15</f>
        <v>0</v>
      </c>
      <c r="O38" s="34">
        <f>$A38*T$15</f>
        <v>0</v>
      </c>
      <c r="P38" s="25"/>
      <c r="Q38" s="23">
        <f>$A38*V$15</f>
        <v>0</v>
      </c>
      <c r="R38" s="34">
        <f>$A38*W$15</f>
        <v>0</v>
      </c>
      <c r="S38" s="25"/>
    </row>
    <row r="39" spans="1:19" x14ac:dyDescent="0.2">
      <c r="A39">
        <f t="shared" si="1"/>
        <v>16</v>
      </c>
      <c r="B39" s="23">
        <f t="shared" ref="B39" si="16">$A39*C$15</f>
        <v>12.656000000000001</v>
      </c>
      <c r="C39" s="39">
        <f>($A39*D$15)/1024</f>
        <v>89.0625</v>
      </c>
      <c r="D39" s="41">
        <f>A39*E15</f>
        <v>512</v>
      </c>
      <c r="E39" s="23">
        <f>$A39*G$15</f>
        <v>7.7119999999999997</v>
      </c>
      <c r="F39" s="39">
        <f>($A39*H$15)/1024</f>
        <v>89.0625</v>
      </c>
      <c r="G39" s="44">
        <f>A39*I15</f>
        <v>512</v>
      </c>
      <c r="H39" s="23">
        <f>$A39*K$15</f>
        <v>36.735999999999997</v>
      </c>
      <c r="I39" s="39">
        <f>($A39*L$15)/1024</f>
        <v>854.6875</v>
      </c>
      <c r="J39" s="44">
        <f>A39*M15</f>
        <v>2400</v>
      </c>
      <c r="K39" s="23">
        <f>$A39*O$15</f>
        <v>64</v>
      </c>
      <c r="L39" s="39">
        <f t="shared" si="5"/>
        <v>854.6875</v>
      </c>
      <c r="M39" s="44">
        <f>A39*Q15</f>
        <v>2400</v>
      </c>
      <c r="N39" s="23">
        <f>$A39*S$15</f>
        <v>0</v>
      </c>
      <c r="O39" s="34">
        <f>$A39*T$15</f>
        <v>0</v>
      </c>
      <c r="P39" s="25"/>
      <c r="Q39" s="23">
        <f>$A39*V$15</f>
        <v>0</v>
      </c>
      <c r="R39" s="34">
        <f>$A39*W$15</f>
        <v>0</v>
      </c>
      <c r="S39" s="25"/>
    </row>
    <row r="40" spans="1:19" x14ac:dyDescent="0.2">
      <c r="A40">
        <f t="shared" si="1"/>
        <v>17</v>
      </c>
      <c r="B40" s="23">
        <f t="shared" ref="B40" si="17">$A40*C$15</f>
        <v>13.447000000000001</v>
      </c>
      <c r="C40" s="39">
        <f>($A40*D$15)/1024</f>
        <v>94.62890625</v>
      </c>
      <c r="D40" s="41">
        <f>A40*E15</f>
        <v>544</v>
      </c>
      <c r="E40" s="23">
        <f>$A40*G$15</f>
        <v>8.1939999999999991</v>
      </c>
      <c r="F40" s="39">
        <f>($A40*H$15)/1024</f>
        <v>94.62890625</v>
      </c>
      <c r="G40" s="44">
        <f>A40*I15</f>
        <v>544</v>
      </c>
      <c r="H40" s="23">
        <f>$A40*K$15</f>
        <v>39.031999999999996</v>
      </c>
      <c r="I40" s="39">
        <f>($A40*L$15)/1024</f>
        <v>908.10546875</v>
      </c>
      <c r="J40" s="44">
        <f>A40*M15</f>
        <v>2550</v>
      </c>
      <c r="K40" s="23">
        <f>$A40*O$15</f>
        <v>68</v>
      </c>
      <c r="L40" s="39">
        <f t="shared" si="5"/>
        <v>908.10546875</v>
      </c>
      <c r="M40" s="44">
        <f>A40*Q15</f>
        <v>2550</v>
      </c>
      <c r="N40" s="23">
        <f>$A40*S$15</f>
        <v>0</v>
      </c>
      <c r="O40" s="34">
        <f>$A40*T$15</f>
        <v>0</v>
      </c>
      <c r="P40" s="25"/>
      <c r="Q40" s="23">
        <f>$A40*V$15</f>
        <v>0</v>
      </c>
      <c r="R40" s="34">
        <f>$A40*W$15</f>
        <v>0</v>
      </c>
      <c r="S40" s="25"/>
    </row>
    <row r="41" spans="1:19" x14ac:dyDescent="0.2">
      <c r="A41">
        <f t="shared" si="1"/>
        <v>18</v>
      </c>
      <c r="B41" s="23">
        <f t="shared" ref="B41" si="18">$A41*C$15</f>
        <v>14.238000000000001</v>
      </c>
      <c r="C41" s="39">
        <f>($A41*D$15)/1024</f>
        <v>100.1953125</v>
      </c>
      <c r="D41" s="41">
        <f>A41*E15</f>
        <v>576</v>
      </c>
      <c r="E41" s="23">
        <f>$A41*G$15</f>
        <v>8.6760000000000002</v>
      </c>
      <c r="F41" s="39">
        <f>($A41*H$15)/1024</f>
        <v>100.1953125</v>
      </c>
      <c r="G41" s="44">
        <f>A41*I15</f>
        <v>576</v>
      </c>
      <c r="H41" s="23">
        <f>$A41*K$15</f>
        <v>41.327999999999996</v>
      </c>
      <c r="I41" s="39">
        <f>($A41*L$15)/1024</f>
        <v>961.5234375</v>
      </c>
      <c r="J41" s="44">
        <f>A41*M15</f>
        <v>2700</v>
      </c>
      <c r="K41" s="23">
        <f>$A41*O$15</f>
        <v>72</v>
      </c>
      <c r="L41" s="39">
        <f t="shared" si="5"/>
        <v>961.5234375</v>
      </c>
      <c r="M41" s="44">
        <f>A41*Q15</f>
        <v>2700</v>
      </c>
      <c r="N41" s="23">
        <f>$A41*S$15</f>
        <v>0</v>
      </c>
      <c r="O41" s="34">
        <f>$A41*T$15</f>
        <v>0</v>
      </c>
      <c r="P41" s="25"/>
      <c r="Q41" s="23">
        <f>$A41*V$15</f>
        <v>0</v>
      </c>
      <c r="R41" s="34">
        <f>$A41*W$15</f>
        <v>0</v>
      </c>
      <c r="S41" s="25"/>
    </row>
    <row r="42" spans="1:19" x14ac:dyDescent="0.2">
      <c r="A42">
        <f t="shared" si="1"/>
        <v>19</v>
      </c>
      <c r="B42" s="23">
        <f t="shared" ref="B42" si="19">$A42*C$15</f>
        <v>15.029</v>
      </c>
      <c r="C42" s="39">
        <f>($A42*D$15)/1024</f>
        <v>105.76171875</v>
      </c>
      <c r="D42" s="41">
        <f>A42*E15</f>
        <v>608</v>
      </c>
      <c r="E42" s="23">
        <f>$A42*G$15</f>
        <v>9.1579999999999995</v>
      </c>
      <c r="F42" s="39">
        <f>($A42*H$15)/1024</f>
        <v>105.76171875</v>
      </c>
      <c r="G42" s="44">
        <f>A42*I15</f>
        <v>608</v>
      </c>
      <c r="H42" s="23">
        <f>$A42*K$15</f>
        <v>43.623999999999995</v>
      </c>
      <c r="I42" s="39">
        <f>($A42*L$15)/1024</f>
        <v>1014.94140625</v>
      </c>
      <c r="J42" s="44">
        <f>A42*M15</f>
        <v>2850</v>
      </c>
      <c r="K42" s="23">
        <f>$A42*O$15</f>
        <v>76</v>
      </c>
      <c r="L42" s="39">
        <f t="shared" si="5"/>
        <v>1014.94140625</v>
      </c>
      <c r="M42" s="44">
        <f>A42*Q15</f>
        <v>2850</v>
      </c>
      <c r="N42" s="23">
        <f>$A42*S$15</f>
        <v>0</v>
      </c>
      <c r="O42" s="34">
        <f>$A42*T$15</f>
        <v>0</v>
      </c>
      <c r="P42" s="25"/>
      <c r="Q42" s="23">
        <f>$A42*V$15</f>
        <v>0</v>
      </c>
      <c r="R42" s="34">
        <f>$A42*W$15</f>
        <v>0</v>
      </c>
      <c r="S42" s="25"/>
    </row>
    <row r="43" spans="1:19" x14ac:dyDescent="0.2">
      <c r="A43">
        <f t="shared" si="1"/>
        <v>20</v>
      </c>
      <c r="B43" s="24">
        <f>$A43*C$15</f>
        <v>15.82</v>
      </c>
      <c r="C43" s="47">
        <f>($A43*D$15)/1024</f>
        <v>111.328125</v>
      </c>
      <c r="D43" s="42">
        <f>A43*E15</f>
        <v>640</v>
      </c>
      <c r="E43" s="24">
        <f>$A43*G$15</f>
        <v>9.64</v>
      </c>
      <c r="F43" s="47">
        <f>($A43*H$15)/1024</f>
        <v>111.328125</v>
      </c>
      <c r="G43" s="45">
        <f>A43*I15</f>
        <v>640</v>
      </c>
      <c r="H43" s="24">
        <f>$A43*K$15</f>
        <v>45.919999999999995</v>
      </c>
      <c r="I43" s="47">
        <f>($A43*L$15)/1024</f>
        <v>1068.359375</v>
      </c>
      <c r="J43" s="45">
        <f>A43*M15</f>
        <v>3000</v>
      </c>
      <c r="K43" s="24">
        <f>$A43*O$15</f>
        <v>80</v>
      </c>
      <c r="L43" s="47">
        <f t="shared" si="5"/>
        <v>1068.359375</v>
      </c>
      <c r="M43" s="45">
        <f>A43*Q15</f>
        <v>3000</v>
      </c>
      <c r="N43" s="24">
        <f>$A43*S$15</f>
        <v>0</v>
      </c>
      <c r="O43" s="35">
        <f>$A43*T$15</f>
        <v>0</v>
      </c>
      <c r="P43" s="26"/>
      <c r="Q43" s="24">
        <f>$A43*V$15</f>
        <v>0</v>
      </c>
      <c r="R43" s="35">
        <f>$A43*W$15</f>
        <v>0</v>
      </c>
      <c r="S43" s="26"/>
    </row>
  </sheetData>
  <mergeCells count="12">
    <mergeCell ref="E22:G22"/>
    <mergeCell ref="H22:J22"/>
    <mergeCell ref="K22:M22"/>
    <mergeCell ref="N22:P22"/>
    <mergeCell ref="Q22:S22"/>
    <mergeCell ref="U3:W3"/>
    <mergeCell ref="B3:E3"/>
    <mergeCell ref="J3:M3"/>
    <mergeCell ref="R3:T3"/>
    <mergeCell ref="N3:Q3"/>
    <mergeCell ref="F3:I3"/>
    <mergeCell ref="B22:D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04EA0-BEB2-2D4D-AB49-307F1D632573}">
  <dimension ref="A1:G5"/>
  <sheetViews>
    <sheetView workbookViewId="0">
      <selection activeCell="F39" sqref="F39"/>
    </sheetView>
  </sheetViews>
  <sheetFormatPr baseColWidth="10" defaultRowHeight="16" x14ac:dyDescent="0.2"/>
  <cols>
    <col min="1" max="1" width="16" bestFit="1" customWidth="1"/>
    <col min="2" max="2" width="4.5" bestFit="1" customWidth="1"/>
    <col min="3" max="3" width="13" bestFit="1" customWidth="1"/>
    <col min="4" max="4" width="9.33203125" bestFit="1" customWidth="1"/>
    <col min="5" max="5" width="4.5" bestFit="1" customWidth="1"/>
    <col min="6" max="6" width="12.83203125" bestFit="1" customWidth="1"/>
    <col min="7" max="7" width="9.33203125" bestFit="1" customWidth="1"/>
  </cols>
  <sheetData>
    <row r="1" spans="1:7" x14ac:dyDescent="0.2">
      <c r="A1" s="48" t="s">
        <v>31</v>
      </c>
      <c r="B1" s="48"/>
      <c r="C1" s="48" t="s">
        <v>2</v>
      </c>
      <c r="D1" s="48"/>
      <c r="E1" s="48"/>
      <c r="F1" s="48" t="s">
        <v>5</v>
      </c>
      <c r="G1" s="48"/>
    </row>
    <row r="2" spans="1:7" x14ac:dyDescent="0.2">
      <c r="A2" s="48"/>
      <c r="B2" s="51" t="s">
        <v>10</v>
      </c>
      <c r="C2" s="51" t="s">
        <v>44</v>
      </c>
      <c r="D2" s="51" t="s">
        <v>45</v>
      </c>
      <c r="E2" s="51" t="s">
        <v>10</v>
      </c>
      <c r="F2" s="51" t="s">
        <v>44</v>
      </c>
      <c r="G2" s="51" t="s">
        <v>45</v>
      </c>
    </row>
    <row r="3" spans="1:7" x14ac:dyDescent="0.2">
      <c r="A3" s="48" t="s">
        <v>15</v>
      </c>
      <c r="B3" s="50">
        <f>Sheet1!C7</f>
        <v>0.5</v>
      </c>
      <c r="C3" s="50">
        <f>(Sheet1!D7)/1024</f>
        <v>1.66015625</v>
      </c>
      <c r="D3" s="50">
        <f>Sheet1!E7</f>
        <v>0</v>
      </c>
      <c r="E3" s="50">
        <f>Sheet1!O7</f>
        <v>3.1</v>
      </c>
      <c r="F3" s="50">
        <f>(Sheet1!P7)/1024</f>
        <v>19.04296875</v>
      </c>
      <c r="G3" s="50">
        <f>Sheet1!Q7</f>
        <v>0</v>
      </c>
    </row>
    <row r="4" spans="1:7" x14ac:dyDescent="0.2">
      <c r="A4" s="48" t="s">
        <v>23</v>
      </c>
      <c r="B4" s="50">
        <f>Sheet1!C15</f>
        <v>0.79100000000000004</v>
      </c>
      <c r="C4" s="50">
        <f>(Sheet1!D15)/1024</f>
        <v>5.56640625</v>
      </c>
      <c r="D4" s="50">
        <f>Sheet1!E15</f>
        <v>32</v>
      </c>
      <c r="E4" s="50">
        <f>Sheet1!O15</f>
        <v>4</v>
      </c>
      <c r="F4" s="50">
        <f>(Sheet1!P15)/1024</f>
        <v>53.41796875</v>
      </c>
      <c r="G4" s="50">
        <f>Sheet1!Q15</f>
        <v>150</v>
      </c>
    </row>
    <row r="5" spans="1:7" x14ac:dyDescent="0.2">
      <c r="A5" s="48" t="s">
        <v>24</v>
      </c>
      <c r="B5" s="50">
        <f>Sheet1!C17</f>
        <v>1.2909999999999999</v>
      </c>
      <c r="C5" s="50">
        <f>(Sheet1!D17)/1024</f>
        <v>7.2265625</v>
      </c>
      <c r="D5" s="50">
        <f>Sheet1!E17</f>
        <v>32</v>
      </c>
      <c r="E5" s="50">
        <f>Sheet1!O17</f>
        <v>7.1</v>
      </c>
      <c r="F5" s="50">
        <f>(Sheet1!P17)/1024</f>
        <v>72.4609375</v>
      </c>
      <c r="G5" s="50">
        <f>Sheet1!Q17</f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0A9E6-81B6-1248-8047-08D204A815BC}">
  <dimension ref="A1:G22"/>
  <sheetViews>
    <sheetView workbookViewId="0">
      <selection activeCell="C22" sqref="C22"/>
    </sheetView>
  </sheetViews>
  <sheetFormatPr baseColWidth="10" defaultRowHeight="16" x14ac:dyDescent="0.2"/>
  <cols>
    <col min="1" max="1" width="21" customWidth="1"/>
  </cols>
  <sheetData>
    <row r="1" spans="1:7" x14ac:dyDescent="0.2">
      <c r="A1" s="48" t="s">
        <v>31</v>
      </c>
      <c r="B1" s="48"/>
      <c r="C1" s="48" t="s">
        <v>2</v>
      </c>
      <c r="D1" s="48"/>
      <c r="E1" s="48"/>
      <c r="F1" s="48" t="s">
        <v>5</v>
      </c>
      <c r="G1" s="48"/>
    </row>
    <row r="2" spans="1:7" x14ac:dyDescent="0.2">
      <c r="A2" s="48" t="s">
        <v>30</v>
      </c>
      <c r="B2" s="48" t="s">
        <v>10</v>
      </c>
      <c r="C2" s="48" t="s">
        <v>44</v>
      </c>
      <c r="D2" s="48" t="s">
        <v>45</v>
      </c>
      <c r="E2" s="48" t="s">
        <v>10</v>
      </c>
      <c r="F2" s="48" t="s">
        <v>44</v>
      </c>
      <c r="G2" s="48" t="s">
        <v>45</v>
      </c>
    </row>
    <row r="3" spans="1:7" x14ac:dyDescent="0.2">
      <c r="A3" s="48">
        <v>1</v>
      </c>
      <c r="B3" s="49">
        <f>Sheet1!B24</f>
        <v>0.79100000000000004</v>
      </c>
      <c r="C3" s="50">
        <f>Sheet1!C24</f>
        <v>5.56640625</v>
      </c>
      <c r="D3" s="50">
        <f>Sheet1!D24</f>
        <v>32</v>
      </c>
      <c r="E3" s="49">
        <f>Sheet1!K24</f>
        <v>4</v>
      </c>
      <c r="F3" s="50">
        <f>Sheet1!L24</f>
        <v>53.41796875</v>
      </c>
      <c r="G3" s="50">
        <f>Sheet1!M24</f>
        <v>150</v>
      </c>
    </row>
    <row r="4" spans="1:7" x14ac:dyDescent="0.2">
      <c r="A4" s="48">
        <v>2</v>
      </c>
      <c r="B4" s="49">
        <f>Sheet1!B25</f>
        <v>1.5820000000000001</v>
      </c>
      <c r="C4" s="50">
        <f>Sheet1!C25</f>
        <v>11.1328125</v>
      </c>
      <c r="D4" s="50">
        <f>Sheet1!D25</f>
        <v>64</v>
      </c>
      <c r="E4" s="49">
        <f>Sheet1!K25</f>
        <v>8</v>
      </c>
      <c r="F4" s="50">
        <f>Sheet1!L25</f>
        <v>106.8359375</v>
      </c>
      <c r="G4" s="50">
        <f>Sheet1!M25</f>
        <v>300</v>
      </c>
    </row>
    <row r="5" spans="1:7" x14ac:dyDescent="0.2">
      <c r="A5" s="48">
        <v>3</v>
      </c>
      <c r="B5" s="49">
        <f>Sheet1!B26</f>
        <v>2.3730000000000002</v>
      </c>
      <c r="C5" s="50">
        <f>Sheet1!C26</f>
        <v>16.69921875</v>
      </c>
      <c r="D5" s="50">
        <f>Sheet1!D26</f>
        <v>96</v>
      </c>
      <c r="E5" s="49">
        <f>Sheet1!K26</f>
        <v>12</v>
      </c>
      <c r="F5" s="50">
        <f>Sheet1!L26</f>
        <v>160.25390625</v>
      </c>
      <c r="G5" s="50">
        <f>Sheet1!M26</f>
        <v>450</v>
      </c>
    </row>
    <row r="6" spans="1:7" x14ac:dyDescent="0.2">
      <c r="A6" s="48">
        <v>4</v>
      </c>
      <c r="B6" s="49">
        <f>Sheet1!B27</f>
        <v>3.1640000000000001</v>
      </c>
      <c r="C6" s="50">
        <f>Sheet1!C27</f>
        <v>22.265625</v>
      </c>
      <c r="D6" s="50">
        <f>Sheet1!D27</f>
        <v>128</v>
      </c>
      <c r="E6" s="49">
        <f>Sheet1!K27</f>
        <v>16</v>
      </c>
      <c r="F6" s="50">
        <f>Sheet1!L27</f>
        <v>213.671875</v>
      </c>
      <c r="G6" s="50">
        <f>Sheet1!M27</f>
        <v>600</v>
      </c>
    </row>
    <row r="7" spans="1:7" x14ac:dyDescent="0.2">
      <c r="A7" s="48">
        <v>5</v>
      </c>
      <c r="B7" s="49">
        <f>Sheet1!B28</f>
        <v>3.9550000000000001</v>
      </c>
      <c r="C7" s="50">
        <f>Sheet1!C28</f>
        <v>27.83203125</v>
      </c>
      <c r="D7" s="50">
        <f>Sheet1!D28</f>
        <v>160</v>
      </c>
      <c r="E7" s="49">
        <f>Sheet1!K28</f>
        <v>20</v>
      </c>
      <c r="F7" s="50">
        <f>Sheet1!L28</f>
        <v>267.08984375</v>
      </c>
      <c r="G7" s="50">
        <f>Sheet1!M28</f>
        <v>750</v>
      </c>
    </row>
    <row r="8" spans="1:7" x14ac:dyDescent="0.2">
      <c r="A8" s="48">
        <v>6</v>
      </c>
      <c r="B8" s="49">
        <f>Sheet1!B29</f>
        <v>4.7460000000000004</v>
      </c>
      <c r="C8" s="50">
        <f>Sheet1!C29</f>
        <v>33.3984375</v>
      </c>
      <c r="D8" s="50">
        <f>Sheet1!D29</f>
        <v>192</v>
      </c>
      <c r="E8" s="49">
        <f>Sheet1!K29</f>
        <v>24</v>
      </c>
      <c r="F8" s="50">
        <f>Sheet1!L29</f>
        <v>320.5078125</v>
      </c>
      <c r="G8" s="50">
        <f>Sheet1!M29</f>
        <v>900</v>
      </c>
    </row>
    <row r="9" spans="1:7" x14ac:dyDescent="0.2">
      <c r="A9" s="48">
        <v>7</v>
      </c>
      <c r="B9" s="49">
        <f>Sheet1!B30</f>
        <v>5.5369999999999999</v>
      </c>
      <c r="C9" s="50">
        <f>Sheet1!C30</f>
        <v>38.96484375</v>
      </c>
      <c r="D9" s="50">
        <f>Sheet1!D30</f>
        <v>224</v>
      </c>
      <c r="E9" s="49">
        <f>Sheet1!K30</f>
        <v>28</v>
      </c>
      <c r="F9" s="50">
        <f>Sheet1!L30</f>
        <v>373.92578125</v>
      </c>
      <c r="G9" s="50">
        <f>Sheet1!M30</f>
        <v>1050</v>
      </c>
    </row>
    <row r="10" spans="1:7" x14ac:dyDescent="0.2">
      <c r="A10" s="48">
        <v>8</v>
      </c>
      <c r="B10" s="49">
        <f>Sheet1!B31</f>
        <v>6.3280000000000003</v>
      </c>
      <c r="C10" s="50">
        <f>Sheet1!C31</f>
        <v>44.53125</v>
      </c>
      <c r="D10" s="50">
        <f>Sheet1!D31</f>
        <v>256</v>
      </c>
      <c r="E10" s="49">
        <f>Sheet1!K31</f>
        <v>32</v>
      </c>
      <c r="F10" s="50">
        <f>Sheet1!L31</f>
        <v>427.34375</v>
      </c>
      <c r="G10" s="50">
        <f>Sheet1!M31</f>
        <v>1200</v>
      </c>
    </row>
    <row r="11" spans="1:7" x14ac:dyDescent="0.2">
      <c r="A11" s="48">
        <v>9</v>
      </c>
      <c r="B11" s="49">
        <f>Sheet1!B32</f>
        <v>7.1190000000000007</v>
      </c>
      <c r="C11" s="50">
        <f>Sheet1!C32</f>
        <v>50.09765625</v>
      </c>
      <c r="D11" s="50">
        <f>Sheet1!D32</f>
        <v>288</v>
      </c>
      <c r="E11" s="49">
        <f>Sheet1!K32</f>
        <v>36</v>
      </c>
      <c r="F11" s="50">
        <f>Sheet1!L32</f>
        <v>480.76171875</v>
      </c>
      <c r="G11" s="50">
        <f>Sheet1!M32</f>
        <v>1350</v>
      </c>
    </row>
    <row r="12" spans="1:7" x14ac:dyDescent="0.2">
      <c r="A12" s="48">
        <v>10</v>
      </c>
      <c r="B12" s="49">
        <f>Sheet1!B33</f>
        <v>7.91</v>
      </c>
      <c r="C12" s="50">
        <f>Sheet1!C33</f>
        <v>55.6640625</v>
      </c>
      <c r="D12" s="50">
        <f>Sheet1!D33</f>
        <v>320</v>
      </c>
      <c r="E12" s="49">
        <f>Sheet1!K33</f>
        <v>40</v>
      </c>
      <c r="F12" s="50">
        <f>Sheet1!L33</f>
        <v>534.1796875</v>
      </c>
      <c r="G12" s="50">
        <f>Sheet1!M33</f>
        <v>1500</v>
      </c>
    </row>
    <row r="13" spans="1:7" x14ac:dyDescent="0.2">
      <c r="A13" s="48">
        <v>11</v>
      </c>
      <c r="B13" s="49">
        <f>Sheet1!B34</f>
        <v>8.7010000000000005</v>
      </c>
      <c r="C13" s="50">
        <f>Sheet1!C34</f>
        <v>61.23046875</v>
      </c>
      <c r="D13" s="50">
        <f>Sheet1!D34</f>
        <v>352</v>
      </c>
      <c r="E13" s="49">
        <f>Sheet1!K34</f>
        <v>44</v>
      </c>
      <c r="F13" s="50">
        <f>Sheet1!L34</f>
        <v>587.59765625</v>
      </c>
      <c r="G13" s="50">
        <f>Sheet1!M34</f>
        <v>1650</v>
      </c>
    </row>
    <row r="14" spans="1:7" x14ac:dyDescent="0.2">
      <c r="A14" s="48">
        <v>12</v>
      </c>
      <c r="B14" s="49">
        <f>Sheet1!B35</f>
        <v>9.4920000000000009</v>
      </c>
      <c r="C14" s="50">
        <f>Sheet1!C35</f>
        <v>66.796875</v>
      </c>
      <c r="D14" s="50">
        <f>Sheet1!D35</f>
        <v>384</v>
      </c>
      <c r="E14" s="49">
        <f>Sheet1!K35</f>
        <v>48</v>
      </c>
      <c r="F14" s="50">
        <f>Sheet1!L35</f>
        <v>641.015625</v>
      </c>
      <c r="G14" s="50">
        <f>Sheet1!M35</f>
        <v>1800</v>
      </c>
    </row>
    <row r="15" spans="1:7" x14ac:dyDescent="0.2">
      <c r="A15" s="48">
        <v>13</v>
      </c>
      <c r="B15" s="49">
        <f>Sheet1!B36</f>
        <v>10.283000000000001</v>
      </c>
      <c r="C15" s="50">
        <f>Sheet1!C36</f>
        <v>72.36328125</v>
      </c>
      <c r="D15" s="50">
        <f>Sheet1!D36</f>
        <v>416</v>
      </c>
      <c r="E15" s="49">
        <f>Sheet1!K36</f>
        <v>52</v>
      </c>
      <c r="F15" s="50">
        <f>Sheet1!L36</f>
        <v>694.43359375</v>
      </c>
      <c r="G15" s="50">
        <f>Sheet1!M36</f>
        <v>1950</v>
      </c>
    </row>
    <row r="16" spans="1:7" x14ac:dyDescent="0.2">
      <c r="A16" s="48">
        <v>14</v>
      </c>
      <c r="B16" s="49">
        <f>Sheet1!B37</f>
        <v>11.074</v>
      </c>
      <c r="C16" s="50">
        <f>Sheet1!C37</f>
        <v>77.9296875</v>
      </c>
      <c r="D16" s="50">
        <f>Sheet1!D37</f>
        <v>448</v>
      </c>
      <c r="E16" s="49">
        <f>Sheet1!K37</f>
        <v>56</v>
      </c>
      <c r="F16" s="50">
        <f>Sheet1!L37</f>
        <v>747.8515625</v>
      </c>
      <c r="G16" s="50">
        <f>Sheet1!M37</f>
        <v>2100</v>
      </c>
    </row>
    <row r="17" spans="1:7" x14ac:dyDescent="0.2">
      <c r="A17" s="48">
        <v>15</v>
      </c>
      <c r="B17" s="49">
        <f>Sheet1!B38</f>
        <v>11.865</v>
      </c>
      <c r="C17" s="50">
        <f>Sheet1!C38</f>
        <v>83.49609375</v>
      </c>
      <c r="D17" s="50">
        <f>Sheet1!D38</f>
        <v>480</v>
      </c>
      <c r="E17" s="49">
        <f>Sheet1!K38</f>
        <v>60</v>
      </c>
      <c r="F17" s="50">
        <f>Sheet1!L38</f>
        <v>801.26953125</v>
      </c>
      <c r="G17" s="50">
        <f>Sheet1!M38</f>
        <v>2250</v>
      </c>
    </row>
    <row r="18" spans="1:7" x14ac:dyDescent="0.2">
      <c r="A18" s="48">
        <v>16</v>
      </c>
      <c r="B18" s="49">
        <f>Sheet1!B39</f>
        <v>12.656000000000001</v>
      </c>
      <c r="C18" s="50">
        <f>Sheet1!C39</f>
        <v>89.0625</v>
      </c>
      <c r="D18" s="50">
        <f>Sheet1!D39</f>
        <v>512</v>
      </c>
      <c r="E18" s="49">
        <f>Sheet1!K39</f>
        <v>64</v>
      </c>
      <c r="F18" s="50">
        <f>Sheet1!L39</f>
        <v>854.6875</v>
      </c>
      <c r="G18" s="50">
        <f>Sheet1!M39</f>
        <v>2400</v>
      </c>
    </row>
    <row r="19" spans="1:7" x14ac:dyDescent="0.2">
      <c r="A19" s="48">
        <v>17</v>
      </c>
      <c r="B19" s="49">
        <f>Sheet1!B40</f>
        <v>13.447000000000001</v>
      </c>
      <c r="C19" s="50">
        <f>Sheet1!C40</f>
        <v>94.62890625</v>
      </c>
      <c r="D19" s="50">
        <f>Sheet1!D40</f>
        <v>544</v>
      </c>
      <c r="E19" s="49">
        <f>Sheet1!K40</f>
        <v>68</v>
      </c>
      <c r="F19" s="50">
        <f>Sheet1!L40</f>
        <v>908.10546875</v>
      </c>
      <c r="G19" s="50">
        <f>Sheet1!M40</f>
        <v>2550</v>
      </c>
    </row>
    <row r="20" spans="1:7" x14ac:dyDescent="0.2">
      <c r="A20" s="48">
        <v>18</v>
      </c>
      <c r="B20" s="49">
        <f>Sheet1!B41</f>
        <v>14.238000000000001</v>
      </c>
      <c r="C20" s="50">
        <f>Sheet1!C41</f>
        <v>100.1953125</v>
      </c>
      <c r="D20" s="50">
        <f>Sheet1!D41</f>
        <v>576</v>
      </c>
      <c r="E20" s="49">
        <f>Sheet1!K41</f>
        <v>72</v>
      </c>
      <c r="F20" s="50">
        <f>Sheet1!L41</f>
        <v>961.5234375</v>
      </c>
      <c r="G20" s="50">
        <f>Sheet1!M41</f>
        <v>2700</v>
      </c>
    </row>
    <row r="21" spans="1:7" x14ac:dyDescent="0.2">
      <c r="A21" s="48">
        <v>19</v>
      </c>
      <c r="B21" s="49">
        <f>Sheet1!B42</f>
        <v>15.029</v>
      </c>
      <c r="C21" s="50">
        <f>Sheet1!C42</f>
        <v>105.76171875</v>
      </c>
      <c r="D21" s="50">
        <f>Sheet1!D42</f>
        <v>608</v>
      </c>
      <c r="E21" s="49">
        <f>Sheet1!K42</f>
        <v>76</v>
      </c>
      <c r="F21" s="50">
        <f>Sheet1!L42</f>
        <v>1014.94140625</v>
      </c>
      <c r="G21" s="50">
        <f>Sheet1!M42</f>
        <v>2850</v>
      </c>
    </row>
    <row r="22" spans="1:7" x14ac:dyDescent="0.2">
      <c r="A22" s="48">
        <v>20</v>
      </c>
      <c r="B22" s="49">
        <f>Sheet1!B43</f>
        <v>15.82</v>
      </c>
      <c r="C22" s="50">
        <f>Sheet1!C43</f>
        <v>111.328125</v>
      </c>
      <c r="D22" s="50">
        <f>Sheet1!D43</f>
        <v>640</v>
      </c>
      <c r="E22" s="49">
        <f>Sheet1!K43</f>
        <v>80</v>
      </c>
      <c r="F22" s="50">
        <f>Sheet1!L43</f>
        <v>1068.359375</v>
      </c>
      <c r="G22" s="50">
        <f>Sheet1!M43</f>
        <v>3000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FE546-8080-2A45-A22C-2BF119538D85}">
  <dimension ref="A1:D26"/>
  <sheetViews>
    <sheetView tabSelected="1" workbookViewId="0">
      <selection activeCell="L8" sqref="L8"/>
    </sheetView>
  </sheetViews>
  <sheetFormatPr baseColWidth="10" defaultRowHeight="16" x14ac:dyDescent="0.2"/>
  <sheetData>
    <row r="1" spans="1:4" x14ac:dyDescent="0.2">
      <c r="A1" t="s">
        <v>32</v>
      </c>
    </row>
    <row r="2" spans="1:4" x14ac:dyDescent="0.2">
      <c r="A2" t="s">
        <v>43</v>
      </c>
    </row>
    <row r="3" spans="1:4" x14ac:dyDescent="0.2">
      <c r="A3" t="s">
        <v>34</v>
      </c>
    </row>
    <row r="4" spans="1:4" x14ac:dyDescent="0.2">
      <c r="A4" s="46" t="s">
        <v>33</v>
      </c>
      <c r="D4" t="s">
        <v>46</v>
      </c>
    </row>
    <row r="5" spans="1:4" x14ac:dyDescent="0.2">
      <c r="D5" t="s">
        <v>47</v>
      </c>
    </row>
    <row r="6" spans="1:4" x14ac:dyDescent="0.2">
      <c r="A6" t="s">
        <v>35</v>
      </c>
    </row>
    <row r="9" spans="1:4" x14ac:dyDescent="0.2">
      <c r="A9" t="s">
        <v>36</v>
      </c>
    </row>
    <row r="10" spans="1:4" x14ac:dyDescent="0.2">
      <c r="A10" t="s">
        <v>37</v>
      </c>
    </row>
    <row r="21" spans="1:1" x14ac:dyDescent="0.2">
      <c r="A21" t="s">
        <v>38</v>
      </c>
    </row>
    <row r="22" spans="1:1" x14ac:dyDescent="0.2">
      <c r="A22" t="s">
        <v>39</v>
      </c>
    </row>
    <row r="23" spans="1:1" x14ac:dyDescent="0.2">
      <c r="A23" t="s">
        <v>40</v>
      </c>
    </row>
    <row r="24" spans="1:1" x14ac:dyDescent="0.2">
      <c r="A24" t="s">
        <v>41</v>
      </c>
    </row>
    <row r="26" spans="1:1" x14ac:dyDescent="0.2">
      <c r="A26" t="s">
        <v>42</v>
      </c>
    </row>
  </sheetData>
  <hyperlinks>
    <hyperlink ref="A4" r:id="rId1" xr:uid="{BC1E629E-D46A-2246-8F32-9A8BBF84D467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Table1</vt:lpstr>
      <vt:lpstr>Table2</vt:lpstr>
      <vt:lpstr>readme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Harold Rosenberg</dc:creator>
  <cp:keywords/>
  <dc:description/>
  <cp:lastModifiedBy>Rebecca Yo</cp:lastModifiedBy>
  <cp:revision/>
  <dcterms:created xsi:type="dcterms:W3CDTF">2019-06-18T13:50:08Z</dcterms:created>
  <dcterms:modified xsi:type="dcterms:W3CDTF">2020-02-25T17:06:38Z</dcterms:modified>
  <cp:category/>
  <cp:contentStatus/>
</cp:coreProperties>
</file>