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it\weathervane\doc\sourceFiles\"/>
    </mc:Choice>
  </mc:AlternateContent>
  <xr:revisionPtr revIDLastSave="0" documentId="13_ncr:1_{FDD3036C-6D9E-4489-938E-0FD9A093B287}" xr6:coauthVersionLast="46" xr6:coauthVersionMax="46" xr10:uidLastSave="{00000000-0000-0000-0000-000000000000}"/>
  <bookViews>
    <workbookView xWindow="1215" yWindow="1800" windowWidth="21840" windowHeight="12735" xr2:uid="{AF3EA68B-9CB6-DF4D-B5EE-93D818FB3527}"/>
  </bookViews>
  <sheets>
    <sheet name="data" sheetId="5" r:id="rId1"/>
    <sheet name="Table1" sheetId="2" r:id="rId2"/>
    <sheet name="Table2" sheetId="3" r:id="rId3"/>
    <sheet name="Table3" sheetId="6" r:id="rId4"/>
    <sheet name="readm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2" l="1"/>
  <c r="D11" i="2"/>
  <c r="C12" i="2"/>
  <c r="C11" i="2"/>
  <c r="B12" i="2"/>
  <c r="B11" i="2"/>
  <c r="AJ17" i="5"/>
  <c r="AK15" i="5"/>
  <c r="AK17" i="5" s="1"/>
  <c r="AJ15" i="5"/>
  <c r="AI15" i="5"/>
  <c r="AJ7" i="5"/>
  <c r="AI7" i="5"/>
  <c r="B5" i="2"/>
  <c r="C5" i="2"/>
  <c r="E5" i="2"/>
  <c r="H5" i="2"/>
  <c r="D13" i="2" l="1"/>
  <c r="C13" i="2"/>
  <c r="B13" i="2"/>
  <c r="AI17" i="5"/>
  <c r="J22" i="6"/>
  <c r="I22" i="6"/>
  <c r="H22" i="6"/>
  <c r="G22" i="6"/>
  <c r="F22" i="6"/>
  <c r="E22" i="6"/>
  <c r="C22" i="6"/>
  <c r="B22" i="6"/>
  <c r="J21" i="6"/>
  <c r="I21" i="6"/>
  <c r="H21" i="6"/>
  <c r="G21" i="6"/>
  <c r="F21" i="6"/>
  <c r="E21" i="6"/>
  <c r="C21" i="6"/>
  <c r="B21" i="6"/>
  <c r="J20" i="6"/>
  <c r="I20" i="6"/>
  <c r="H20" i="6"/>
  <c r="G20" i="6"/>
  <c r="F20" i="6"/>
  <c r="E20" i="6"/>
  <c r="C20" i="6"/>
  <c r="B20" i="6"/>
  <c r="J19" i="6"/>
  <c r="I19" i="6"/>
  <c r="H19" i="6"/>
  <c r="G19" i="6"/>
  <c r="F19" i="6"/>
  <c r="E19" i="6"/>
  <c r="C19" i="6"/>
  <c r="B19" i="6"/>
  <c r="J18" i="6"/>
  <c r="I18" i="6"/>
  <c r="H18" i="6"/>
  <c r="G18" i="6"/>
  <c r="F18" i="6"/>
  <c r="E18" i="6"/>
  <c r="C18" i="6"/>
  <c r="B18" i="6"/>
  <c r="J17" i="6"/>
  <c r="I17" i="6"/>
  <c r="H17" i="6"/>
  <c r="G17" i="6"/>
  <c r="F17" i="6"/>
  <c r="E17" i="6"/>
  <c r="C17" i="6"/>
  <c r="B17" i="6"/>
  <c r="J16" i="6"/>
  <c r="I16" i="6"/>
  <c r="H16" i="6"/>
  <c r="G16" i="6"/>
  <c r="F16" i="6"/>
  <c r="E16" i="6"/>
  <c r="C16" i="6"/>
  <c r="B16" i="6"/>
  <c r="J15" i="6"/>
  <c r="I15" i="6"/>
  <c r="H15" i="6"/>
  <c r="G15" i="6"/>
  <c r="F15" i="6"/>
  <c r="E15" i="6"/>
  <c r="C15" i="6"/>
  <c r="B15" i="6"/>
  <c r="J14" i="6"/>
  <c r="I14" i="6"/>
  <c r="H14" i="6"/>
  <c r="G14" i="6"/>
  <c r="F14" i="6"/>
  <c r="E14" i="6"/>
  <c r="C14" i="6"/>
  <c r="B14" i="6"/>
  <c r="J13" i="6"/>
  <c r="I13" i="6"/>
  <c r="H13" i="6"/>
  <c r="G13" i="6"/>
  <c r="F13" i="6"/>
  <c r="E13" i="6"/>
  <c r="C13" i="6"/>
  <c r="B13" i="6"/>
  <c r="J12" i="6"/>
  <c r="I12" i="6"/>
  <c r="H12" i="6"/>
  <c r="G12" i="6"/>
  <c r="F12" i="6"/>
  <c r="E12" i="6"/>
  <c r="C12" i="6"/>
  <c r="B12" i="6"/>
  <c r="J11" i="6"/>
  <c r="I11" i="6"/>
  <c r="H11" i="6"/>
  <c r="G11" i="6"/>
  <c r="F11" i="6"/>
  <c r="E11" i="6"/>
  <c r="C11" i="6"/>
  <c r="B11" i="6"/>
  <c r="J10" i="6"/>
  <c r="I10" i="6"/>
  <c r="H10" i="6"/>
  <c r="G10" i="6"/>
  <c r="F10" i="6"/>
  <c r="E10" i="6"/>
  <c r="C10" i="6"/>
  <c r="B10" i="6"/>
  <c r="J9" i="6"/>
  <c r="I9" i="6"/>
  <c r="H9" i="6"/>
  <c r="G9" i="6"/>
  <c r="F9" i="6"/>
  <c r="E9" i="6"/>
  <c r="C9" i="6"/>
  <c r="B9" i="6"/>
  <c r="J8" i="6"/>
  <c r="I8" i="6"/>
  <c r="H8" i="6"/>
  <c r="G8" i="6"/>
  <c r="F8" i="6"/>
  <c r="E8" i="6"/>
  <c r="C8" i="6"/>
  <c r="B8" i="6"/>
  <c r="J7" i="6"/>
  <c r="I7" i="6"/>
  <c r="H7" i="6"/>
  <c r="G7" i="6"/>
  <c r="F7" i="6"/>
  <c r="E7" i="6"/>
  <c r="C7" i="6"/>
  <c r="B7" i="6"/>
  <c r="J6" i="6"/>
  <c r="I6" i="6"/>
  <c r="H6" i="6"/>
  <c r="G6" i="6"/>
  <c r="F6" i="6"/>
  <c r="E6" i="6"/>
  <c r="C6" i="6"/>
  <c r="B6" i="6"/>
  <c r="J5" i="6"/>
  <c r="I5" i="6"/>
  <c r="H5" i="6"/>
  <c r="G5" i="6"/>
  <c r="F5" i="6"/>
  <c r="E5" i="6"/>
  <c r="C5" i="6"/>
  <c r="B5" i="6"/>
  <c r="J4" i="6"/>
  <c r="I4" i="6"/>
  <c r="H4" i="6"/>
  <c r="G4" i="6"/>
  <c r="F4" i="6"/>
  <c r="E4" i="6"/>
  <c r="C4" i="6"/>
  <c r="B4" i="6"/>
  <c r="J3" i="6"/>
  <c r="I3" i="6"/>
  <c r="H3" i="6"/>
  <c r="G3" i="6"/>
  <c r="F3" i="6"/>
  <c r="E3" i="6"/>
  <c r="C3" i="6"/>
  <c r="B3" i="6"/>
  <c r="J22" i="3"/>
  <c r="H22" i="3"/>
  <c r="G22" i="3"/>
  <c r="F22" i="3"/>
  <c r="E22" i="3"/>
  <c r="C22" i="3"/>
  <c r="B22" i="3"/>
  <c r="J21" i="3"/>
  <c r="H21" i="3"/>
  <c r="G21" i="3"/>
  <c r="F21" i="3"/>
  <c r="E21" i="3"/>
  <c r="C21" i="3"/>
  <c r="B21" i="3"/>
  <c r="J20" i="3"/>
  <c r="H20" i="3"/>
  <c r="G20" i="3"/>
  <c r="F20" i="3"/>
  <c r="E20" i="3"/>
  <c r="C20" i="3"/>
  <c r="B20" i="3"/>
  <c r="J19" i="3"/>
  <c r="H19" i="3"/>
  <c r="G19" i="3"/>
  <c r="F19" i="3"/>
  <c r="E19" i="3"/>
  <c r="C19" i="3"/>
  <c r="B19" i="3"/>
  <c r="J18" i="3"/>
  <c r="H18" i="3"/>
  <c r="G18" i="3"/>
  <c r="F18" i="3"/>
  <c r="E18" i="3"/>
  <c r="C18" i="3"/>
  <c r="B18" i="3"/>
  <c r="J17" i="3"/>
  <c r="H17" i="3"/>
  <c r="G17" i="3"/>
  <c r="F17" i="3"/>
  <c r="E17" i="3"/>
  <c r="C17" i="3"/>
  <c r="B17" i="3"/>
  <c r="J16" i="3"/>
  <c r="H16" i="3"/>
  <c r="G16" i="3"/>
  <c r="F16" i="3"/>
  <c r="E16" i="3"/>
  <c r="C16" i="3"/>
  <c r="B16" i="3"/>
  <c r="J15" i="3"/>
  <c r="H15" i="3"/>
  <c r="G15" i="3"/>
  <c r="F15" i="3"/>
  <c r="E15" i="3"/>
  <c r="C15" i="3"/>
  <c r="B15" i="3"/>
  <c r="J14" i="3"/>
  <c r="H14" i="3"/>
  <c r="G14" i="3"/>
  <c r="F14" i="3"/>
  <c r="E14" i="3"/>
  <c r="C14" i="3"/>
  <c r="B14" i="3"/>
  <c r="J13" i="3"/>
  <c r="H13" i="3"/>
  <c r="G13" i="3"/>
  <c r="F13" i="3"/>
  <c r="E13" i="3"/>
  <c r="C13" i="3"/>
  <c r="B13" i="3"/>
  <c r="J12" i="3"/>
  <c r="H12" i="3"/>
  <c r="G12" i="3"/>
  <c r="F12" i="3"/>
  <c r="E12" i="3"/>
  <c r="C12" i="3"/>
  <c r="B12" i="3"/>
  <c r="J11" i="3"/>
  <c r="H11" i="3"/>
  <c r="G11" i="3"/>
  <c r="F11" i="3"/>
  <c r="E11" i="3"/>
  <c r="C11" i="3"/>
  <c r="B11" i="3"/>
  <c r="J10" i="3"/>
  <c r="H10" i="3"/>
  <c r="G10" i="3"/>
  <c r="F10" i="3"/>
  <c r="E10" i="3"/>
  <c r="C10" i="3"/>
  <c r="B10" i="3"/>
  <c r="J9" i="3"/>
  <c r="H9" i="3"/>
  <c r="G9" i="3"/>
  <c r="F9" i="3"/>
  <c r="E9" i="3"/>
  <c r="C9" i="3"/>
  <c r="B9" i="3"/>
  <c r="J8" i="3"/>
  <c r="H8" i="3"/>
  <c r="G8" i="3"/>
  <c r="F8" i="3"/>
  <c r="E8" i="3"/>
  <c r="C8" i="3"/>
  <c r="B8" i="3"/>
  <c r="J7" i="3"/>
  <c r="H7" i="3"/>
  <c r="G7" i="3"/>
  <c r="F7" i="3"/>
  <c r="E7" i="3"/>
  <c r="C7" i="3"/>
  <c r="B7" i="3"/>
  <c r="J6" i="3"/>
  <c r="H6" i="3"/>
  <c r="G6" i="3"/>
  <c r="F6" i="3"/>
  <c r="E6" i="3"/>
  <c r="C6" i="3"/>
  <c r="B6" i="3"/>
  <c r="J5" i="3"/>
  <c r="H5" i="3"/>
  <c r="G5" i="3"/>
  <c r="F5" i="3"/>
  <c r="E5" i="3"/>
  <c r="C5" i="3"/>
  <c r="B5" i="3"/>
  <c r="J4" i="3"/>
  <c r="H4" i="3"/>
  <c r="G4" i="3"/>
  <c r="F4" i="3"/>
  <c r="E4" i="3"/>
  <c r="C4" i="3"/>
  <c r="B4" i="3"/>
  <c r="J3" i="3"/>
  <c r="H3" i="3"/>
  <c r="G3" i="3"/>
  <c r="F3" i="3"/>
  <c r="E3" i="3"/>
  <c r="C3" i="3"/>
  <c r="B3" i="3"/>
  <c r="F5" i="2"/>
  <c r="J5" i="2"/>
  <c r="J4" i="2"/>
  <c r="J3" i="2"/>
  <c r="I3" i="2"/>
  <c r="H4" i="2"/>
  <c r="H3" i="2"/>
  <c r="G5" i="2"/>
  <c r="G4" i="2"/>
  <c r="G3" i="2"/>
  <c r="D3" i="2"/>
  <c r="F4" i="2"/>
  <c r="F3" i="2"/>
  <c r="E4" i="2"/>
  <c r="E3" i="2"/>
  <c r="B4" i="2"/>
  <c r="B3" i="2"/>
  <c r="C4" i="2"/>
  <c r="C3" i="2"/>
  <c r="A25" i="5"/>
  <c r="Q24" i="5"/>
  <c r="P24" i="5"/>
  <c r="O24" i="5"/>
  <c r="N24" i="5"/>
  <c r="B24" i="5"/>
  <c r="Y15" i="5"/>
  <c r="Y17" i="5" s="1"/>
  <c r="X15" i="5"/>
  <c r="M24" i="5" s="1"/>
  <c r="W15" i="5"/>
  <c r="L24" i="5" s="1"/>
  <c r="U15" i="5"/>
  <c r="U17" i="5" s="1"/>
  <c r="T15" i="5"/>
  <c r="K24" i="5" s="1"/>
  <c r="S15" i="5"/>
  <c r="J24" i="5" s="1"/>
  <c r="Q15" i="5"/>
  <c r="Q17" i="5" s="1"/>
  <c r="P15" i="5"/>
  <c r="I24" i="5" s="1"/>
  <c r="N15" i="5"/>
  <c r="M15" i="5"/>
  <c r="M17" i="5" s="1"/>
  <c r="L15" i="5"/>
  <c r="K15" i="5"/>
  <c r="F24" i="5" s="1"/>
  <c r="I15" i="5"/>
  <c r="I17" i="5" s="1"/>
  <c r="H15" i="5"/>
  <c r="H17" i="5" s="1"/>
  <c r="G15" i="5"/>
  <c r="D24" i="5" s="1"/>
  <c r="E15" i="5"/>
  <c r="E17" i="5" s="1"/>
  <c r="D15" i="5"/>
  <c r="C15" i="5"/>
  <c r="O14" i="5"/>
  <c r="O11" i="5"/>
  <c r="O10" i="5"/>
  <c r="O8" i="5"/>
  <c r="O15" i="5" s="1"/>
  <c r="H24" i="5" s="1"/>
  <c r="X7" i="5"/>
  <c r="W7" i="5"/>
  <c r="W17" i="5" s="1"/>
  <c r="T7" i="5"/>
  <c r="S7" i="5"/>
  <c r="P7" i="5"/>
  <c r="P17" i="5" s="1"/>
  <c r="O7" i="5"/>
  <c r="L7" i="5"/>
  <c r="K7" i="5"/>
  <c r="K17" i="5" s="1"/>
  <c r="H7" i="5"/>
  <c r="G7" i="5"/>
  <c r="D7" i="5"/>
  <c r="C7" i="5"/>
  <c r="D4" i="2" l="1"/>
  <c r="I4" i="2"/>
  <c r="S17" i="5"/>
  <c r="T17" i="5"/>
  <c r="D17" i="5"/>
  <c r="H25" i="5"/>
  <c r="C24" i="5"/>
  <c r="E24" i="5"/>
  <c r="C17" i="5"/>
  <c r="G17" i="5"/>
  <c r="X17" i="5"/>
  <c r="I25" i="5"/>
  <c r="O17" i="5"/>
  <c r="K25" i="5"/>
  <c r="L25" i="5"/>
  <c r="L17" i="5"/>
  <c r="M25" i="5"/>
  <c r="G24" i="5"/>
  <c r="B25" i="5"/>
  <c r="N25" i="5"/>
  <c r="J25" i="5"/>
  <c r="C25" i="5"/>
  <c r="O25" i="5"/>
  <c r="D25" i="5"/>
  <c r="P25" i="5"/>
  <c r="E25" i="5"/>
  <c r="Q25" i="5"/>
  <c r="F25" i="5"/>
  <c r="A26" i="5"/>
  <c r="G25" i="5"/>
  <c r="D5" i="2" l="1"/>
  <c r="D21" i="3"/>
  <c r="D20" i="3"/>
  <c r="D18" i="3"/>
  <c r="D16" i="3"/>
  <c r="D14" i="3"/>
  <c r="D11" i="3"/>
  <c r="D10" i="3"/>
  <c r="D7" i="3"/>
  <c r="D5" i="3"/>
  <c r="D3" i="3"/>
  <c r="D22" i="3"/>
  <c r="D19" i="3"/>
  <c r="D17" i="3"/>
  <c r="D15" i="3"/>
  <c r="D13" i="3"/>
  <c r="D12" i="3"/>
  <c r="D9" i="3"/>
  <c r="D8" i="3"/>
  <c r="D6" i="3"/>
  <c r="D4" i="3"/>
  <c r="I16" i="3"/>
  <c r="I15" i="3"/>
  <c r="I22" i="3"/>
  <c r="I14" i="3"/>
  <c r="I6" i="3"/>
  <c r="I13" i="3"/>
  <c r="I5" i="3"/>
  <c r="I12" i="3"/>
  <c r="I4" i="3"/>
  <c r="I11" i="3"/>
  <c r="I3" i="3"/>
  <c r="I10" i="3"/>
  <c r="I9" i="3"/>
  <c r="I8" i="3"/>
  <c r="I7" i="3"/>
  <c r="I5" i="2"/>
  <c r="I21" i="3"/>
  <c r="I20" i="3"/>
  <c r="I19" i="3"/>
  <c r="I18" i="3"/>
  <c r="I17" i="3"/>
  <c r="O26" i="5"/>
  <c r="C26" i="5"/>
  <c r="N26" i="5"/>
  <c r="B26" i="5"/>
  <c r="M26" i="5"/>
  <c r="E26" i="5"/>
  <c r="L26" i="5"/>
  <c r="A27" i="5"/>
  <c r="K26" i="5"/>
  <c r="D26" i="5"/>
  <c r="J26" i="5"/>
  <c r="F26" i="5"/>
  <c r="Q26" i="5"/>
  <c r="I26" i="5"/>
  <c r="H26" i="5"/>
  <c r="G26" i="5"/>
  <c r="P26" i="5"/>
  <c r="J27" i="5" l="1"/>
  <c r="M27" i="5"/>
  <c r="I27" i="5"/>
  <c r="H27" i="5"/>
  <c r="K27" i="5"/>
  <c r="G27" i="5"/>
  <c r="A28" i="5"/>
  <c r="F27" i="5"/>
  <c r="L27" i="5"/>
  <c r="Q27" i="5"/>
  <c r="E27" i="5"/>
  <c r="P27" i="5"/>
  <c r="D27" i="5"/>
  <c r="O27" i="5"/>
  <c r="C27" i="5"/>
  <c r="N27" i="5"/>
  <c r="B27" i="5"/>
  <c r="Q28" i="5" l="1"/>
  <c r="E28" i="5"/>
  <c r="P28" i="5"/>
  <c r="D28" i="5"/>
  <c r="O28" i="5"/>
  <c r="C28" i="5"/>
  <c r="G28" i="5"/>
  <c r="N28" i="5"/>
  <c r="B28" i="5"/>
  <c r="M28" i="5"/>
  <c r="L28" i="5"/>
  <c r="A29" i="5"/>
  <c r="K28" i="5"/>
  <c r="J28" i="5"/>
  <c r="H28" i="5"/>
  <c r="F28" i="5"/>
  <c r="I28" i="5"/>
  <c r="L29" i="5" l="1"/>
  <c r="K29" i="5"/>
  <c r="C29" i="5"/>
  <c r="N29" i="5"/>
  <c r="J29" i="5"/>
  <c r="O29" i="5"/>
  <c r="M29" i="5"/>
  <c r="I29" i="5"/>
  <c r="H29" i="5"/>
  <c r="G29" i="5"/>
  <c r="B29" i="5"/>
  <c r="A30" i="5"/>
  <c r="F29" i="5"/>
  <c r="Q29" i="5"/>
  <c r="E29" i="5"/>
  <c r="P29" i="5"/>
  <c r="D29" i="5"/>
  <c r="G30" i="5" l="1"/>
  <c r="J30" i="5"/>
  <c r="I30" i="5"/>
  <c r="H30" i="5"/>
  <c r="A31" i="5"/>
  <c r="F30" i="5"/>
  <c r="Q30" i="5"/>
  <c r="E30" i="5"/>
  <c r="P30" i="5"/>
  <c r="D30" i="5"/>
  <c r="O30" i="5"/>
  <c r="C30" i="5"/>
  <c r="N30" i="5"/>
  <c r="B30" i="5"/>
  <c r="M30" i="5"/>
  <c r="L30" i="5"/>
  <c r="K30" i="5"/>
  <c r="N31" i="5" l="1"/>
  <c r="B31" i="5"/>
  <c r="M31" i="5"/>
  <c r="C31" i="5"/>
  <c r="L31" i="5"/>
  <c r="P31" i="5"/>
  <c r="K31" i="5"/>
  <c r="E31" i="5"/>
  <c r="D31" i="5"/>
  <c r="J31" i="5"/>
  <c r="O31" i="5"/>
  <c r="I31" i="5"/>
  <c r="Q31" i="5"/>
  <c r="H31" i="5"/>
  <c r="G31" i="5"/>
  <c r="A32" i="5"/>
  <c r="F31" i="5"/>
  <c r="I32" i="5" l="1"/>
  <c r="L32" i="5"/>
  <c r="H32" i="5"/>
  <c r="G32" i="5"/>
  <c r="A33" i="5"/>
  <c r="F32" i="5"/>
  <c r="Q32" i="5"/>
  <c r="E32" i="5"/>
  <c r="P32" i="5"/>
  <c r="D32" i="5"/>
  <c r="O32" i="5"/>
  <c r="C32" i="5"/>
  <c r="J32" i="5"/>
  <c r="N32" i="5"/>
  <c r="B32" i="5"/>
  <c r="K32" i="5"/>
  <c r="M32" i="5"/>
  <c r="P33" i="5" l="1"/>
  <c r="D33" i="5"/>
  <c r="O33" i="5"/>
  <c r="C33" i="5"/>
  <c r="G33" i="5"/>
  <c r="N33" i="5"/>
  <c r="B33" i="5"/>
  <c r="E33" i="5"/>
  <c r="M33" i="5"/>
  <c r="Q33" i="5"/>
  <c r="L33" i="5"/>
  <c r="K33" i="5"/>
  <c r="F33" i="5"/>
  <c r="J33" i="5"/>
  <c r="A34" i="5"/>
  <c r="I33" i="5"/>
  <c r="H33" i="5"/>
  <c r="K34" i="5" l="1"/>
  <c r="J34" i="5"/>
  <c r="I34" i="5"/>
  <c r="H34" i="5"/>
  <c r="N34" i="5"/>
  <c r="G34" i="5"/>
  <c r="B34" i="5"/>
  <c r="M34" i="5"/>
  <c r="A35" i="5"/>
  <c r="F34" i="5"/>
  <c r="Q34" i="5"/>
  <c r="E34" i="5"/>
  <c r="P34" i="5"/>
  <c r="D34" i="5"/>
  <c r="L34" i="5"/>
  <c r="O34" i="5"/>
  <c r="C34" i="5"/>
  <c r="A36" i="5" l="1"/>
  <c r="F35" i="5"/>
  <c r="Q35" i="5"/>
  <c r="E35" i="5"/>
  <c r="P35" i="5"/>
  <c r="D35" i="5"/>
  <c r="H35" i="5"/>
  <c r="G35" i="5"/>
  <c r="O35" i="5"/>
  <c r="C35" i="5"/>
  <c r="N35" i="5"/>
  <c r="B35" i="5"/>
  <c r="M35" i="5"/>
  <c r="L35" i="5"/>
  <c r="I35" i="5"/>
  <c r="K35" i="5"/>
  <c r="J35" i="5"/>
  <c r="M36" i="5" l="1"/>
  <c r="L36" i="5"/>
  <c r="O36" i="5"/>
  <c r="K36" i="5"/>
  <c r="D36" i="5"/>
  <c r="J36" i="5"/>
  <c r="I36" i="5"/>
  <c r="H36" i="5"/>
  <c r="P36" i="5"/>
  <c r="C36" i="5"/>
  <c r="B36" i="5"/>
  <c r="G36" i="5"/>
  <c r="A37" i="5"/>
  <c r="F36" i="5"/>
  <c r="Q36" i="5"/>
  <c r="E36" i="5"/>
  <c r="N36" i="5"/>
  <c r="H37" i="5" l="1"/>
  <c r="K37" i="5"/>
  <c r="I37" i="5"/>
  <c r="G37" i="5"/>
  <c r="A38" i="5"/>
  <c r="F37" i="5"/>
  <c r="Q37" i="5"/>
  <c r="E37" i="5"/>
  <c r="J37" i="5"/>
  <c r="P37" i="5"/>
  <c r="D37" i="5"/>
  <c r="O37" i="5"/>
  <c r="C37" i="5"/>
  <c r="N37" i="5"/>
  <c r="B37" i="5"/>
  <c r="M37" i="5"/>
  <c r="L37" i="5"/>
  <c r="O38" i="5" l="1"/>
  <c r="C38" i="5"/>
  <c r="Q38" i="5"/>
  <c r="N38" i="5"/>
  <c r="B38" i="5"/>
  <c r="A39" i="5"/>
  <c r="M38" i="5"/>
  <c r="P38" i="5"/>
  <c r="L38" i="5"/>
  <c r="K38" i="5"/>
  <c r="D38" i="5"/>
  <c r="J38" i="5"/>
  <c r="I38" i="5"/>
  <c r="H38" i="5"/>
  <c r="F38" i="5"/>
  <c r="E38" i="5"/>
  <c r="G38" i="5"/>
  <c r="J39" i="5" l="1"/>
  <c r="I39" i="5"/>
  <c r="H39" i="5"/>
  <c r="L39" i="5"/>
  <c r="G39" i="5"/>
  <c r="M39" i="5"/>
  <c r="A40" i="5"/>
  <c r="F39" i="5"/>
  <c r="Q39" i="5"/>
  <c r="E39" i="5"/>
  <c r="P39" i="5"/>
  <c r="D39" i="5"/>
  <c r="K39" i="5"/>
  <c r="O39" i="5"/>
  <c r="C39" i="5"/>
  <c r="N39" i="5"/>
  <c r="B39" i="5"/>
  <c r="Q40" i="5" l="1"/>
  <c r="E40" i="5"/>
  <c r="H40" i="5"/>
  <c r="P40" i="5"/>
  <c r="D40" i="5"/>
  <c r="O40" i="5"/>
  <c r="C40" i="5"/>
  <c r="N40" i="5"/>
  <c r="B40" i="5"/>
  <c r="M40" i="5"/>
  <c r="L40" i="5"/>
  <c r="G40" i="5"/>
  <c r="K40" i="5"/>
  <c r="J40" i="5"/>
  <c r="F40" i="5"/>
  <c r="I40" i="5"/>
  <c r="A41" i="5"/>
  <c r="L41" i="5" l="1"/>
  <c r="O41" i="5"/>
  <c r="K41" i="5"/>
  <c r="N41" i="5"/>
  <c r="M41" i="5"/>
  <c r="J41" i="5"/>
  <c r="I41" i="5"/>
  <c r="H41" i="5"/>
  <c r="B41" i="5"/>
  <c r="G41" i="5"/>
  <c r="C41" i="5"/>
  <c r="A42" i="5"/>
  <c r="F41" i="5"/>
  <c r="Q41" i="5"/>
  <c r="E41" i="5"/>
  <c r="P41" i="5"/>
  <c r="D41" i="5"/>
  <c r="G42" i="5" l="1"/>
  <c r="A43" i="5"/>
  <c r="F42" i="5"/>
  <c r="Q42" i="5"/>
  <c r="E42" i="5"/>
  <c r="P42" i="5"/>
  <c r="D42" i="5"/>
  <c r="J42" i="5"/>
  <c r="H42" i="5"/>
  <c r="O42" i="5"/>
  <c r="C42" i="5"/>
  <c r="N42" i="5"/>
  <c r="B42" i="5"/>
  <c r="M42" i="5"/>
  <c r="I42" i="5"/>
  <c r="L42" i="5"/>
  <c r="K42" i="5"/>
  <c r="N43" i="5" l="1"/>
  <c r="B43" i="5"/>
  <c r="O43" i="5"/>
  <c r="M43" i="5"/>
  <c r="Q43" i="5"/>
  <c r="L43" i="5"/>
  <c r="E43" i="5"/>
  <c r="K43" i="5"/>
  <c r="P43" i="5"/>
  <c r="J43" i="5"/>
  <c r="I43" i="5"/>
  <c r="C43" i="5"/>
  <c r="H43" i="5"/>
  <c r="G43" i="5"/>
  <c r="D43" i="5"/>
  <c r="F43" i="5"/>
</calcChain>
</file>

<file path=xl/sharedStrings.xml><?xml version="1.0" encoding="utf-8"?>
<sst xmlns="http://schemas.openxmlformats.org/spreadsheetml/2006/main" count="143" uniqueCount="48">
  <si>
    <t>Weathervane Version:</t>
  </si>
  <si>
    <t>micro</t>
  </si>
  <si>
    <t>microLowCpu</t>
  </si>
  <si>
    <t>smallLowCpu</t>
  </si>
  <si>
    <t>small</t>
  </si>
  <si>
    <t>medium</t>
  </si>
  <si>
    <t>large</t>
  </si>
  <si>
    <t>Tier</t>
  </si>
  <si>
    <t>Instances</t>
  </si>
  <si>
    <t>CPU</t>
  </si>
  <si>
    <t>Memory</t>
  </si>
  <si>
    <t>Disk</t>
  </si>
  <si>
    <t>Driver</t>
  </si>
  <si>
    <t>DriverController</t>
  </si>
  <si>
    <t>Total Driver</t>
  </si>
  <si>
    <t>Web</t>
  </si>
  <si>
    <t>AppServer</t>
  </si>
  <si>
    <t>Bid Server</t>
  </si>
  <si>
    <t>CoordinationServer</t>
  </si>
  <si>
    <t>MessageServer</t>
  </si>
  <si>
    <t>DbServer</t>
  </si>
  <si>
    <t>NosqlServer</t>
  </si>
  <si>
    <t>Total App</t>
  </si>
  <si>
    <t>Total</t>
  </si>
  <si>
    <t>SUT Required Free CPU/Memory</t>
  </si>
  <si>
    <t>Num Instances</t>
  </si>
  <si>
    <t>Memory (MiB)</t>
  </si>
  <si>
    <t>Number of&lt;BR&gt;Application&lt;BR&gt;Instances</t>
  </si>
  <si>
    <t>Configuration&lt;BR&gt;Size</t>
  </si>
  <si>
    <t>To convert spreadsheets to markdown tables:</t>
  </si>
  <si>
    <t>https://tableconvert.com/</t>
  </si>
  <si>
    <t>Go to the website</t>
  </si>
  <si>
    <t xml:space="preserve">Click "Import" </t>
  </si>
  <si>
    <t>Paste into the popup box</t>
  </si>
  <si>
    <t>Click Import Data</t>
  </si>
  <si>
    <t>Click Copy at the bottom</t>
  </si>
  <si>
    <t>right side of the page</t>
  </si>
  <si>
    <t>next to the markdown</t>
  </si>
  <si>
    <t>text</t>
  </si>
  <si>
    <t>Paste this into usersGuide.md</t>
  </si>
  <si>
    <t>Copy all of the yellow cells from the spreadsheet you want to convert (Table1, Table2, etc.)</t>
  </si>
  <si>
    <t>Memory&lt;BR&gt;(GiB)</t>
  </si>
  <si>
    <t>Disk&lt;BR&gt;(GiB)</t>
  </si>
  <si>
    <t>(there are other excel to markdown converters online too)</t>
  </si>
  <si>
    <t>Also see this page: https://tableconvert.com/Excel-Converter/excel-to-markdown-table.html</t>
  </si>
  <si>
    <t>xsmall</t>
  </si>
  <si>
    <t>small2</t>
  </si>
  <si>
    <t>small2-applimit2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</si>
</sst>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21" xfId="0" applyBorder="1"/>
    <xf numFmtId="43" fontId="0" fillId="0" borderId="2" xfId="1" applyFont="1" applyBorder="1"/>
    <xf numFmtId="43" fontId="0" fillId="0" borderId="15" xfId="1" applyFont="1" applyBorder="1"/>
    <xf numFmtId="43" fontId="0" fillId="0" borderId="3" xfId="1" applyFont="1" applyBorder="1"/>
    <xf numFmtId="43" fontId="0" fillId="0" borderId="17" xfId="1" applyFont="1" applyBorder="1"/>
    <xf numFmtId="0" fontId="2" fillId="0" borderId="0" xfId="2"/>
    <xf numFmtId="0" fontId="0" fillId="2" borderId="0" xfId="0" applyFill="1"/>
    <xf numFmtId="43" fontId="0" fillId="2" borderId="0" xfId="0" applyNumberFormat="1" applyFill="1"/>
    <xf numFmtId="2" fontId="0" fillId="2" borderId="0" xfId="0" applyNumberFormat="1" applyFill="1"/>
    <xf numFmtId="0" fontId="0" fillId="2" borderId="0" xfId="0" applyFont="1" applyFill="1"/>
    <xf numFmtId="0" fontId="0" fillId="0" borderId="20" xfId="0" applyBorder="1"/>
    <xf numFmtId="2" fontId="0" fillId="0" borderId="0" xfId="0" applyNumberFormat="1"/>
    <xf numFmtId="164" fontId="0" fillId="0" borderId="3" xfId="1" applyNumberFormat="1" applyFont="1" applyBorder="1"/>
    <xf numFmtId="164" fontId="0" fillId="0" borderId="17" xfId="1" applyNumberFormat="1" applyFont="1" applyBorder="1"/>
    <xf numFmtId="165" fontId="0" fillId="2" borderId="0" xfId="0" applyNumberFormat="1" applyFill="1"/>
    <xf numFmtId="0" fontId="0" fillId="0" borderId="1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50800</xdr:colOff>
      <xdr:row>5</xdr:row>
      <xdr:rowOff>12700</xdr:rowOff>
    </xdr:from>
    <xdr:to>
      <xdr:col>3</xdr:col>
      <xdr:colOff>546100</xdr:colOff>
      <xdr:row>7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3BE85B-979B-794A-8CD3-1F2AF2AEE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1800" y="1028700"/>
          <a:ext cx="1320800" cy="482600"/>
        </a:xfrm>
        <a:prstGeom prst="rect">
          <a:avLst/>
        </a:prstGeom>
      </xdr:spPr>
    </xdr:pic>
    <xdr:clientData/>
  </xdr:twoCellAnchor>
  <xdr:twoCellAnchor editAs="oneCell">
    <xdr:from>
      <xdr:col>2</xdr:col>
      <xdr:colOff>12700</xdr:colOff>
      <xdr:row>8</xdr:row>
      <xdr:rowOff>0</xdr:rowOff>
    </xdr:from>
    <xdr:to>
      <xdr:col>5</xdr:col>
      <xdr:colOff>342900</xdr:colOff>
      <xdr:row>19</xdr:row>
      <xdr:rowOff>66665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97F42E7-1C16-6A44-B8C6-C91D8AF76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3700" y="1625600"/>
          <a:ext cx="2806700" cy="230186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3</xdr:col>
      <xdr:colOff>419100</xdr:colOff>
      <xdr:row>23</xdr:row>
      <xdr:rowOff>12700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EBF32BD-2405-5E45-B34F-81FEC6D31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51000" y="4064000"/>
          <a:ext cx="1244600" cy="622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tableconver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F6D4A-63AF-A141-9CAC-36EA1776C204}">
  <dimension ref="A1:AK43"/>
  <sheetViews>
    <sheetView tabSelected="1" topLeftCell="AB1" workbookViewId="0">
      <selection activeCell="AE14" sqref="AE14"/>
    </sheetView>
  </sheetViews>
  <sheetFormatPr defaultColWidth="11" defaultRowHeight="15.75" x14ac:dyDescent="0.25"/>
  <sheetData>
    <row r="1" spans="1:37" x14ac:dyDescent="0.25">
      <c r="A1" t="s">
        <v>0</v>
      </c>
      <c r="B1">
        <v>2.1</v>
      </c>
    </row>
    <row r="2" spans="1:37" ht="16.5" thickBot="1" x14ac:dyDescent="0.3"/>
    <row r="3" spans="1:37" x14ac:dyDescent="0.25">
      <c r="B3" s="34" t="s">
        <v>1</v>
      </c>
      <c r="C3" s="31"/>
      <c r="D3" s="31"/>
      <c r="E3" s="35"/>
      <c r="F3" s="34" t="s">
        <v>2</v>
      </c>
      <c r="G3" s="31"/>
      <c r="H3" s="31"/>
      <c r="I3" s="35"/>
      <c r="J3" s="34" t="s">
        <v>45</v>
      </c>
      <c r="K3" s="31"/>
      <c r="L3" s="31"/>
      <c r="M3" s="35"/>
      <c r="N3" s="30" t="s">
        <v>3</v>
      </c>
      <c r="O3" s="31"/>
      <c r="P3" s="31"/>
      <c r="Q3" s="36"/>
      <c r="R3" s="30" t="s">
        <v>4</v>
      </c>
      <c r="S3" s="31"/>
      <c r="T3" s="31"/>
      <c r="U3" s="31"/>
      <c r="V3" s="30" t="s">
        <v>46</v>
      </c>
      <c r="W3" s="31"/>
      <c r="X3" s="31"/>
      <c r="Y3" s="31"/>
      <c r="Z3" s="30" t="s">
        <v>5</v>
      </c>
      <c r="AA3" s="31"/>
      <c r="AB3" s="31"/>
      <c r="AC3" s="31"/>
      <c r="AD3" s="30" t="s">
        <v>6</v>
      </c>
      <c r="AE3" s="31"/>
      <c r="AF3" s="31"/>
      <c r="AG3" s="31"/>
      <c r="AH3" s="30" t="s">
        <v>47</v>
      </c>
      <c r="AI3" s="31"/>
      <c r="AJ3" s="31"/>
      <c r="AK3" s="31"/>
    </row>
    <row r="4" spans="1:37" ht="16.5" thickBot="1" x14ac:dyDescent="0.3">
      <c r="A4" t="s">
        <v>7</v>
      </c>
      <c r="B4" s="3" t="s">
        <v>8</v>
      </c>
      <c r="C4" s="4" t="s">
        <v>9</v>
      </c>
      <c r="D4" s="4" t="s">
        <v>10</v>
      </c>
      <c r="E4" s="25" t="s">
        <v>11</v>
      </c>
      <c r="F4" s="3" t="s">
        <v>8</v>
      </c>
      <c r="G4" s="4" t="s">
        <v>9</v>
      </c>
      <c r="H4" s="4" t="s">
        <v>10</v>
      </c>
      <c r="I4" s="25" t="s">
        <v>11</v>
      </c>
      <c r="J4" s="3" t="s">
        <v>8</v>
      </c>
      <c r="K4" s="4" t="s">
        <v>9</v>
      </c>
      <c r="L4" s="4" t="s">
        <v>10</v>
      </c>
      <c r="M4" s="25" t="s">
        <v>11</v>
      </c>
      <c r="N4" s="15" t="s">
        <v>8</v>
      </c>
      <c r="O4" s="4" t="s">
        <v>9</v>
      </c>
      <c r="P4" s="4" t="s">
        <v>10</v>
      </c>
      <c r="Q4" s="5" t="s">
        <v>11</v>
      </c>
      <c r="R4" s="15" t="s">
        <v>8</v>
      </c>
      <c r="S4" s="4" t="s">
        <v>9</v>
      </c>
      <c r="T4" s="4" t="s">
        <v>10</v>
      </c>
      <c r="U4" s="4" t="s">
        <v>11</v>
      </c>
      <c r="V4" s="15" t="s">
        <v>8</v>
      </c>
      <c r="W4" s="4" t="s">
        <v>9</v>
      </c>
      <c r="X4" s="4" t="s">
        <v>10</v>
      </c>
      <c r="Y4" s="4" t="s">
        <v>11</v>
      </c>
      <c r="AH4" s="15" t="s">
        <v>8</v>
      </c>
      <c r="AI4" s="4" t="s">
        <v>9</v>
      </c>
      <c r="AJ4" s="4" t="s">
        <v>10</v>
      </c>
      <c r="AK4" s="4" t="s">
        <v>11</v>
      </c>
    </row>
    <row r="5" spans="1:37" x14ac:dyDescent="0.25">
      <c r="A5" s="10" t="s">
        <v>12</v>
      </c>
      <c r="B5" s="1">
        <v>1</v>
      </c>
      <c r="C5">
        <v>450</v>
      </c>
      <c r="D5">
        <v>1300</v>
      </c>
      <c r="E5" s="2"/>
      <c r="F5" s="1">
        <v>1</v>
      </c>
      <c r="G5">
        <v>450</v>
      </c>
      <c r="H5">
        <v>1300</v>
      </c>
      <c r="I5" s="2"/>
      <c r="J5" s="1">
        <v>3</v>
      </c>
      <c r="K5">
        <v>750</v>
      </c>
      <c r="L5">
        <v>2700</v>
      </c>
      <c r="M5" s="2"/>
      <c r="N5" s="1">
        <v>4</v>
      </c>
      <c r="O5">
        <v>750</v>
      </c>
      <c r="P5">
        <v>4500</v>
      </c>
      <c r="Q5" s="2"/>
      <c r="R5" s="1">
        <v>4</v>
      </c>
      <c r="S5">
        <v>700</v>
      </c>
      <c r="T5">
        <v>3700</v>
      </c>
      <c r="V5" s="1">
        <v>4</v>
      </c>
      <c r="W5">
        <v>700</v>
      </c>
      <c r="X5">
        <v>3700</v>
      </c>
      <c r="AH5" s="1">
        <v>4</v>
      </c>
      <c r="AI5">
        <v>700</v>
      </c>
      <c r="AJ5">
        <v>3700</v>
      </c>
    </row>
    <row r="6" spans="1:37" ht="16.5" thickBot="1" x14ac:dyDescent="0.3">
      <c r="A6" s="1" t="s">
        <v>13</v>
      </c>
      <c r="B6" s="1">
        <v>1</v>
      </c>
      <c r="C6">
        <v>50</v>
      </c>
      <c r="D6">
        <v>400</v>
      </c>
      <c r="E6" s="2"/>
      <c r="F6" s="1">
        <v>1</v>
      </c>
      <c r="G6">
        <v>50</v>
      </c>
      <c r="H6">
        <v>400</v>
      </c>
      <c r="I6" s="2"/>
      <c r="J6" s="1">
        <v>1</v>
      </c>
      <c r="K6">
        <v>300</v>
      </c>
      <c r="L6">
        <v>1500</v>
      </c>
      <c r="M6" s="2"/>
      <c r="N6" s="1">
        <v>1</v>
      </c>
      <c r="O6">
        <v>300</v>
      </c>
      <c r="P6">
        <v>1500</v>
      </c>
      <c r="Q6" s="2"/>
      <c r="R6" s="1">
        <v>1</v>
      </c>
      <c r="S6">
        <v>300</v>
      </c>
      <c r="T6">
        <v>1500</v>
      </c>
      <c r="V6" s="1">
        <v>1</v>
      </c>
      <c r="W6">
        <v>300</v>
      </c>
      <c r="X6">
        <v>1500</v>
      </c>
      <c r="AH6" s="1">
        <v>1</v>
      </c>
      <c r="AI6">
        <v>300</v>
      </c>
      <c r="AJ6">
        <v>1500</v>
      </c>
    </row>
    <row r="7" spans="1:37" ht="16.5" thickBot="1" x14ac:dyDescent="0.3">
      <c r="A7" s="11" t="s">
        <v>14</v>
      </c>
      <c r="B7" s="6"/>
      <c r="C7" s="7">
        <f>SUM(B5*C5,B6*C6)/1000</f>
        <v>0.5</v>
      </c>
      <c r="D7" s="7">
        <f>SUM(B5*D5,B6*D6)</f>
        <v>1700</v>
      </c>
      <c r="E7" s="8"/>
      <c r="F7" s="6"/>
      <c r="G7" s="7">
        <f>SUM(F5*G5,F6*G6)/1000</f>
        <v>0.5</v>
      </c>
      <c r="H7" s="7">
        <f>SUM(F5*H5,F6*H6)</f>
        <v>1700</v>
      </c>
      <c r="I7" s="8"/>
      <c r="J7" s="6"/>
      <c r="K7" s="7">
        <f>SUM(J5*K5,J6*K6)/1000</f>
        <v>2.5499999999999998</v>
      </c>
      <c r="L7" s="7">
        <f>SUM(J5*L5,J6*L6)</f>
        <v>9600</v>
      </c>
      <c r="M7" s="8"/>
      <c r="N7" s="6"/>
      <c r="O7" s="7">
        <f>SUM(N5*O5,N6*O6)/1000</f>
        <v>3.3</v>
      </c>
      <c r="P7" s="7">
        <f>SUM(N5*P5,N6*P6)</f>
        <v>19500</v>
      </c>
      <c r="Q7" s="9"/>
      <c r="R7" s="6"/>
      <c r="S7" s="7">
        <f>SUM(R5*S5,R6*S6)/1000</f>
        <v>3.1</v>
      </c>
      <c r="T7" s="7">
        <f>SUM(R5*T5,R6*T6)</f>
        <v>16300</v>
      </c>
      <c r="U7" s="7"/>
      <c r="V7" s="6"/>
      <c r="W7" s="7">
        <f>SUM(V5*W5,V6*W6)/1000</f>
        <v>3.1</v>
      </c>
      <c r="X7" s="7">
        <f>SUM(V5*X5,V6*X6)</f>
        <v>16300</v>
      </c>
      <c r="Y7" s="7"/>
      <c r="AH7" s="6"/>
      <c r="AI7" s="7">
        <f>SUM(AH5*AI5,AH6*AI6)/1000</f>
        <v>3.1</v>
      </c>
      <c r="AJ7" s="7">
        <f>SUM(AH5*AJ5,AH6*AJ6)</f>
        <v>16300</v>
      </c>
      <c r="AK7" s="7"/>
    </row>
    <row r="8" spans="1:37" x14ac:dyDescent="0.25">
      <c r="A8" s="1" t="s">
        <v>15</v>
      </c>
      <c r="B8" s="1">
        <v>1</v>
      </c>
      <c r="C8">
        <v>150</v>
      </c>
      <c r="D8">
        <v>600</v>
      </c>
      <c r="E8" s="2">
        <v>2</v>
      </c>
      <c r="F8" s="1">
        <v>1</v>
      </c>
      <c r="G8">
        <v>15</v>
      </c>
      <c r="H8">
        <v>600</v>
      </c>
      <c r="I8" s="2">
        <v>2</v>
      </c>
      <c r="J8" s="1">
        <v>2</v>
      </c>
      <c r="K8">
        <v>275</v>
      </c>
      <c r="L8">
        <v>2000</v>
      </c>
      <c r="M8" s="2">
        <v>2</v>
      </c>
      <c r="N8" s="1">
        <v>2</v>
      </c>
      <c r="O8">
        <f>S8/10</f>
        <v>40</v>
      </c>
      <c r="P8">
        <v>5500</v>
      </c>
      <c r="Q8" s="2">
        <v>5</v>
      </c>
      <c r="R8" s="1">
        <v>2</v>
      </c>
      <c r="S8">
        <v>400</v>
      </c>
      <c r="T8">
        <v>5500</v>
      </c>
      <c r="U8">
        <v>5</v>
      </c>
      <c r="V8" s="1">
        <v>2</v>
      </c>
      <c r="W8">
        <v>520</v>
      </c>
      <c r="X8">
        <v>5500</v>
      </c>
      <c r="Y8">
        <v>5</v>
      </c>
      <c r="AH8" s="1">
        <v>2</v>
      </c>
      <c r="AI8">
        <v>780</v>
      </c>
      <c r="AJ8">
        <v>5500</v>
      </c>
      <c r="AK8">
        <v>6</v>
      </c>
    </row>
    <row r="9" spans="1:37" x14ac:dyDescent="0.25">
      <c r="A9" s="1" t="s">
        <v>16</v>
      </c>
      <c r="B9" s="1">
        <v>1</v>
      </c>
      <c r="C9">
        <v>400</v>
      </c>
      <c r="D9">
        <v>1500</v>
      </c>
      <c r="E9" s="2"/>
      <c r="F9" s="1">
        <v>1</v>
      </c>
      <c r="G9">
        <v>400</v>
      </c>
      <c r="H9">
        <v>1500</v>
      </c>
      <c r="I9" s="2"/>
      <c r="J9" s="1">
        <v>1</v>
      </c>
      <c r="K9">
        <v>750</v>
      </c>
      <c r="L9">
        <v>2700</v>
      </c>
      <c r="M9" s="2"/>
      <c r="N9" s="1">
        <v>1</v>
      </c>
      <c r="O9">
        <v>2000</v>
      </c>
      <c r="P9">
        <v>5000</v>
      </c>
      <c r="Q9" s="2"/>
      <c r="R9" s="1">
        <v>1</v>
      </c>
      <c r="S9">
        <v>1500</v>
      </c>
      <c r="T9">
        <v>5000</v>
      </c>
      <c r="V9" s="1">
        <v>1</v>
      </c>
      <c r="W9">
        <v>1500</v>
      </c>
      <c r="X9">
        <v>5000</v>
      </c>
      <c r="AH9" s="1">
        <v>1</v>
      </c>
      <c r="AI9">
        <v>2000</v>
      </c>
      <c r="AJ9">
        <v>5000</v>
      </c>
    </row>
    <row r="10" spans="1:37" x14ac:dyDescent="0.25">
      <c r="A10" s="1" t="s">
        <v>17</v>
      </c>
      <c r="B10" s="1">
        <v>0</v>
      </c>
      <c r="C10">
        <v>0</v>
      </c>
      <c r="D10">
        <v>0</v>
      </c>
      <c r="E10" s="2"/>
      <c r="F10" s="1">
        <v>0</v>
      </c>
      <c r="G10">
        <v>0</v>
      </c>
      <c r="H10">
        <v>0</v>
      </c>
      <c r="I10" s="2"/>
      <c r="J10" s="1">
        <v>1</v>
      </c>
      <c r="K10">
        <v>800</v>
      </c>
      <c r="L10">
        <v>2500</v>
      </c>
      <c r="M10" s="2"/>
      <c r="N10" s="1">
        <v>1</v>
      </c>
      <c r="O10">
        <f>S10/10</f>
        <v>99</v>
      </c>
      <c r="P10">
        <v>5500</v>
      </c>
      <c r="Q10" s="2"/>
      <c r="R10" s="1">
        <v>1</v>
      </c>
      <c r="S10">
        <v>990</v>
      </c>
      <c r="T10">
        <v>5500</v>
      </c>
      <c r="V10" s="1">
        <v>1</v>
      </c>
      <c r="W10">
        <v>1300</v>
      </c>
      <c r="X10">
        <v>6000</v>
      </c>
      <c r="AH10" s="1">
        <v>1</v>
      </c>
      <c r="AI10">
        <v>1950</v>
      </c>
      <c r="AJ10">
        <v>6000</v>
      </c>
    </row>
    <row r="11" spans="1:37" x14ac:dyDescent="0.25">
      <c r="A11" s="1" t="s">
        <v>18</v>
      </c>
      <c r="B11" s="1">
        <v>1</v>
      </c>
      <c r="C11">
        <v>1</v>
      </c>
      <c r="D11">
        <v>100</v>
      </c>
      <c r="E11" s="2"/>
      <c r="F11" s="1">
        <v>1</v>
      </c>
      <c r="G11">
        <v>1</v>
      </c>
      <c r="H11">
        <v>100</v>
      </c>
      <c r="I11" s="2"/>
      <c r="J11" s="1">
        <v>1</v>
      </c>
      <c r="K11">
        <v>10</v>
      </c>
      <c r="L11">
        <v>60</v>
      </c>
      <c r="M11" s="2"/>
      <c r="N11" s="1">
        <v>1</v>
      </c>
      <c r="O11">
        <f>S11/10</f>
        <v>1</v>
      </c>
      <c r="P11">
        <v>200</v>
      </c>
      <c r="Q11" s="2"/>
      <c r="R11" s="1">
        <v>1</v>
      </c>
      <c r="S11">
        <v>10</v>
      </c>
      <c r="T11">
        <v>200</v>
      </c>
      <c r="V11" s="1">
        <v>1</v>
      </c>
      <c r="W11">
        <v>10</v>
      </c>
      <c r="X11">
        <v>100</v>
      </c>
      <c r="AH11" s="1">
        <v>1</v>
      </c>
      <c r="AI11">
        <v>20</v>
      </c>
      <c r="AJ11">
        <v>100</v>
      </c>
    </row>
    <row r="12" spans="1:37" x14ac:dyDescent="0.25">
      <c r="A12" s="1" t="s">
        <v>19</v>
      </c>
      <c r="B12" s="1">
        <v>1</v>
      </c>
      <c r="C12">
        <v>40</v>
      </c>
      <c r="D12">
        <v>1000</v>
      </c>
      <c r="E12" s="2"/>
      <c r="F12" s="1">
        <v>1</v>
      </c>
      <c r="G12">
        <v>30</v>
      </c>
      <c r="H12">
        <v>1000</v>
      </c>
      <c r="I12" s="2"/>
      <c r="J12" s="1">
        <v>1</v>
      </c>
      <c r="K12">
        <v>30</v>
      </c>
      <c r="L12">
        <v>250</v>
      </c>
      <c r="M12" s="2"/>
      <c r="N12" s="1">
        <v>1</v>
      </c>
      <c r="O12">
        <v>38</v>
      </c>
      <c r="P12">
        <v>1000</v>
      </c>
      <c r="Q12" s="2"/>
      <c r="R12" s="1">
        <v>1</v>
      </c>
      <c r="S12">
        <v>50</v>
      </c>
      <c r="T12">
        <v>1000</v>
      </c>
      <c r="V12" s="1">
        <v>1</v>
      </c>
      <c r="W12">
        <v>100</v>
      </c>
      <c r="X12">
        <v>500</v>
      </c>
      <c r="AH12" s="1">
        <v>1</v>
      </c>
      <c r="AI12">
        <v>150</v>
      </c>
      <c r="AJ12">
        <v>500</v>
      </c>
    </row>
    <row r="13" spans="1:37" x14ac:dyDescent="0.25">
      <c r="A13" s="1" t="s">
        <v>20</v>
      </c>
      <c r="B13" s="1">
        <v>1</v>
      </c>
      <c r="C13">
        <v>50</v>
      </c>
      <c r="D13">
        <v>1000</v>
      </c>
      <c r="E13" s="2">
        <v>10</v>
      </c>
      <c r="F13" s="1">
        <v>1</v>
      </c>
      <c r="G13">
        <v>6</v>
      </c>
      <c r="H13">
        <v>1000</v>
      </c>
      <c r="I13" s="2">
        <v>10</v>
      </c>
      <c r="J13" s="1">
        <v>1</v>
      </c>
      <c r="K13">
        <v>200</v>
      </c>
      <c r="L13">
        <v>1300</v>
      </c>
      <c r="M13" s="2">
        <v>5</v>
      </c>
      <c r="N13" s="1">
        <v>1</v>
      </c>
      <c r="O13">
        <v>38</v>
      </c>
      <c r="P13">
        <v>8000</v>
      </c>
      <c r="Q13" s="2">
        <v>40</v>
      </c>
      <c r="R13" s="1">
        <v>1</v>
      </c>
      <c r="S13">
        <v>250</v>
      </c>
      <c r="T13">
        <v>8000</v>
      </c>
      <c r="U13">
        <v>40</v>
      </c>
      <c r="V13" s="1">
        <v>1</v>
      </c>
      <c r="W13">
        <v>330</v>
      </c>
      <c r="X13">
        <v>4000</v>
      </c>
      <c r="Y13">
        <v>10</v>
      </c>
      <c r="AH13" s="1">
        <v>1</v>
      </c>
      <c r="AI13">
        <v>500</v>
      </c>
      <c r="AJ13">
        <v>4000</v>
      </c>
      <c r="AK13">
        <v>10</v>
      </c>
    </row>
    <row r="14" spans="1:37" ht="16.5" thickBot="1" x14ac:dyDescent="0.3">
      <c r="A14" s="1" t="s">
        <v>21</v>
      </c>
      <c r="B14" s="1">
        <v>1</v>
      </c>
      <c r="C14">
        <v>150</v>
      </c>
      <c r="D14">
        <v>1500</v>
      </c>
      <c r="E14" s="2">
        <v>20</v>
      </c>
      <c r="F14" s="1">
        <v>1</v>
      </c>
      <c r="G14">
        <v>30</v>
      </c>
      <c r="H14">
        <v>1500</v>
      </c>
      <c r="I14" s="2">
        <v>20</v>
      </c>
      <c r="J14" s="1">
        <v>1</v>
      </c>
      <c r="K14">
        <v>250</v>
      </c>
      <c r="L14">
        <v>2000</v>
      </c>
      <c r="M14" s="2">
        <v>50</v>
      </c>
      <c r="N14" s="1">
        <v>1</v>
      </c>
      <c r="O14">
        <f>S14/10</f>
        <v>40</v>
      </c>
      <c r="P14">
        <v>24000</v>
      </c>
      <c r="Q14" s="2">
        <v>100</v>
      </c>
      <c r="R14" s="1">
        <v>1</v>
      </c>
      <c r="S14">
        <v>400</v>
      </c>
      <c r="T14">
        <v>24000</v>
      </c>
      <c r="U14">
        <v>100</v>
      </c>
      <c r="V14" s="1">
        <v>1</v>
      </c>
      <c r="W14">
        <v>520</v>
      </c>
      <c r="X14">
        <v>6000</v>
      </c>
      <c r="Y14">
        <v>60</v>
      </c>
      <c r="AH14" s="1">
        <v>1</v>
      </c>
      <c r="AI14">
        <v>780</v>
      </c>
      <c r="AJ14">
        <v>6000</v>
      </c>
      <c r="AK14">
        <v>65</v>
      </c>
    </row>
    <row r="15" spans="1:37" ht="16.5" thickBot="1" x14ac:dyDescent="0.3">
      <c r="A15" s="11" t="s">
        <v>22</v>
      </c>
      <c r="B15" s="11"/>
      <c r="C15" s="7">
        <f>SUM(B8*C8,B9*C9,B10*C10,B11*C11,B12*C12,B13*C13,B14*C14)/1000</f>
        <v>0.79100000000000004</v>
      </c>
      <c r="D15" s="7">
        <f>SUM(B8*D8,B9*D9,B10*D10,B11*D11,B12*D12,B13*D13,B14*D14)</f>
        <v>5700</v>
      </c>
      <c r="E15" s="8">
        <f>SUM(B8*E8,B13*E13,B14*E14)</f>
        <v>32</v>
      </c>
      <c r="F15" s="11"/>
      <c r="G15" s="7">
        <f>SUM(F8*G8,F9*G9,F10*G10,F11*G11,F12*G12,F13*G13,F14*G14)/1000</f>
        <v>0.48199999999999998</v>
      </c>
      <c r="H15" s="7">
        <f>SUM(F8*H8,F9*H9,F10*H10,F11*H11,F12*H12,F13*H13,F14*H14)</f>
        <v>5700</v>
      </c>
      <c r="I15" s="8">
        <f>SUM(F8*I8,F13*I13,F14*I14)</f>
        <v>32</v>
      </c>
      <c r="J15" s="11"/>
      <c r="K15" s="7">
        <f>SUM(J8*K8,J9*K9,J10*K10,J11*K11,J12*K12,J13*K13,J14*K14)/1000</f>
        <v>2.59</v>
      </c>
      <c r="L15" s="7">
        <f>SUM(J8*L8,J9*L9,J10*L10,J11*L11,J12*L12,J13*L13,J14*L14)</f>
        <v>12810</v>
      </c>
      <c r="M15" s="8">
        <f>SUM(J8*M8,J13*M13,J14*M14)</f>
        <v>59</v>
      </c>
      <c r="N15" s="6">
        <f>SUM(N8:N14)</f>
        <v>8</v>
      </c>
      <c r="O15" s="7">
        <f>SUM(N8*O8,N9*O9,N10*O10,N11*O11,N12*O12,N13*O13,N14*O14)/1000</f>
        <v>2.2959999999999998</v>
      </c>
      <c r="P15" s="7">
        <f>SUM(N8*P8,N9*P9,N10*P10,N11*P11,N12*P12,N13*P13,N14*P14)</f>
        <v>54700</v>
      </c>
      <c r="Q15" s="9">
        <f>SUM(N8*Q8,N13*Q13,N14*Q14)</f>
        <v>150</v>
      </c>
      <c r="R15" s="6"/>
      <c r="S15" s="7">
        <f>SUM(R8*S8,R9*S9,R10*S10,R11*S11,R12*S12,R13*S13,R14*S14)/1000</f>
        <v>4</v>
      </c>
      <c r="T15" s="7">
        <f>SUM(R8*T8,R9*T9,R10*T10,R11*T11,R12*T12,R13*T13,R14*T14)</f>
        <v>54700</v>
      </c>
      <c r="U15" s="7">
        <f>SUM(R8*U8,R13*U13,R14*U14)</f>
        <v>150</v>
      </c>
      <c r="V15" s="6"/>
      <c r="W15" s="7">
        <f>SUM(V8*W8,V9*W9,V10*W10,V11*W11,V12*W12,V13*W13,V14*W14)/1000</f>
        <v>4.8</v>
      </c>
      <c r="X15" s="7">
        <f>SUM(V8*X8,V9*X9,V10*X10,V11*X11,V12*X12,V13*X13,V14*X14)</f>
        <v>32600</v>
      </c>
      <c r="Y15" s="7">
        <f>SUM(V8*Y8,V13*Y13,V14*Y14)</f>
        <v>80</v>
      </c>
      <c r="AH15" s="6"/>
      <c r="AI15" s="7">
        <f>SUM(AH8*AI8,AH9*AI9,AH10*AI10,AH11*AI11,AH12*AI12,AH13*AI13,AH14*AI14)/1000</f>
        <v>6.96</v>
      </c>
      <c r="AJ15" s="7">
        <f>SUM(AH8*AJ8,AH9*AJ9,AH10*AJ10,AH11*AJ11,AH12*AJ12,AH13*AJ13,AH14*AJ14)</f>
        <v>32600</v>
      </c>
      <c r="AK15" s="7">
        <f>SUM(AH8*AK8,AH13*AK13,AH14*AK14)</f>
        <v>87</v>
      </c>
    </row>
    <row r="16" spans="1:37" x14ac:dyDescent="0.25">
      <c r="B16" s="1"/>
      <c r="E16" s="2"/>
      <c r="F16" s="1"/>
      <c r="I16" s="2"/>
      <c r="J16" s="1"/>
      <c r="M16" s="2"/>
      <c r="N16" s="1"/>
      <c r="Q16" s="2"/>
      <c r="R16" s="1"/>
      <c r="U16" s="2"/>
      <c r="V16" s="1"/>
      <c r="Y16" s="2"/>
      <c r="AH16" s="1"/>
      <c r="AK16" s="2"/>
    </row>
    <row r="17" spans="1:37" x14ac:dyDescent="0.25">
      <c r="A17" t="s">
        <v>23</v>
      </c>
      <c r="B17" s="12"/>
      <c r="C17" s="13">
        <f>C7+C15</f>
        <v>1.2909999999999999</v>
      </c>
      <c r="D17" s="13">
        <f>D7+D15</f>
        <v>7400</v>
      </c>
      <c r="E17" s="14">
        <f>E15</f>
        <v>32</v>
      </c>
      <c r="F17" s="12"/>
      <c r="G17" s="13">
        <f>G7+G15</f>
        <v>0.98199999999999998</v>
      </c>
      <c r="H17" s="13">
        <f>H7+H15</f>
        <v>7400</v>
      </c>
      <c r="I17" s="14">
        <f>I15</f>
        <v>32</v>
      </c>
      <c r="J17" s="12"/>
      <c r="K17" s="13">
        <f>K7+K15</f>
        <v>5.14</v>
      </c>
      <c r="L17" s="13">
        <f>L7+L15</f>
        <v>22410</v>
      </c>
      <c r="M17" s="14">
        <f>M15</f>
        <v>59</v>
      </c>
      <c r="N17" s="12"/>
      <c r="O17" s="13">
        <f>O7+O15</f>
        <v>5.5960000000000001</v>
      </c>
      <c r="P17" s="13">
        <f>P7+P15</f>
        <v>74200</v>
      </c>
      <c r="Q17" s="14">
        <f>Q15</f>
        <v>150</v>
      </c>
      <c r="R17" s="12"/>
      <c r="S17" s="13">
        <f>S7+S15</f>
        <v>7.1</v>
      </c>
      <c r="T17" s="13">
        <f>T7+T15</f>
        <v>71000</v>
      </c>
      <c r="U17" s="14">
        <f>U15</f>
        <v>150</v>
      </c>
      <c r="V17" s="12"/>
      <c r="W17" s="13">
        <f>W7+W15</f>
        <v>7.9</v>
      </c>
      <c r="X17" s="13">
        <f>X7+X15</f>
        <v>48900</v>
      </c>
      <c r="Y17" s="14">
        <f>Y15</f>
        <v>80</v>
      </c>
      <c r="AH17" s="12"/>
      <c r="AI17" s="13">
        <f>AI7+AI15</f>
        <v>10.06</v>
      </c>
      <c r="AJ17" s="13">
        <f>AJ7+AJ15</f>
        <v>48900</v>
      </c>
      <c r="AK17" s="14">
        <f>AK15</f>
        <v>87</v>
      </c>
    </row>
    <row r="18" spans="1:37" x14ac:dyDescent="0.25">
      <c r="L18" s="26"/>
      <c r="X18" s="26"/>
    </row>
    <row r="19" spans="1:37" x14ac:dyDescent="0.25">
      <c r="L19" s="26"/>
      <c r="X19" s="26"/>
    </row>
    <row r="20" spans="1:37" x14ac:dyDescent="0.25">
      <c r="L20" s="26"/>
      <c r="X20" s="26"/>
    </row>
    <row r="21" spans="1:37" x14ac:dyDescent="0.25">
      <c r="A21" t="s">
        <v>24</v>
      </c>
    </row>
    <row r="22" spans="1:37" x14ac:dyDescent="0.25">
      <c r="B22" s="32" t="s">
        <v>1</v>
      </c>
      <c r="C22" s="33"/>
      <c r="D22" s="32" t="s">
        <v>2</v>
      </c>
      <c r="E22" s="33"/>
      <c r="F22" s="32" t="s">
        <v>45</v>
      </c>
      <c r="G22" s="33"/>
      <c r="H22" s="32" t="s">
        <v>3</v>
      </c>
      <c r="I22" s="33"/>
      <c r="J22" s="32" t="s">
        <v>4</v>
      </c>
      <c r="K22" s="33"/>
      <c r="L22" s="32" t="s">
        <v>46</v>
      </c>
      <c r="M22" s="33"/>
      <c r="N22" s="32" t="s">
        <v>5</v>
      </c>
      <c r="O22" s="33"/>
      <c r="P22" s="32" t="s">
        <v>6</v>
      </c>
      <c r="Q22" s="33"/>
    </row>
    <row r="23" spans="1:37" x14ac:dyDescent="0.25">
      <c r="A23" t="s">
        <v>25</v>
      </c>
      <c r="B23" s="1" t="s">
        <v>9</v>
      </c>
      <c r="C23" s="2" t="s">
        <v>26</v>
      </c>
      <c r="D23" s="1" t="s">
        <v>9</v>
      </c>
      <c r="E23" s="2" t="s">
        <v>26</v>
      </c>
      <c r="F23" s="1" t="s">
        <v>9</v>
      </c>
      <c r="G23" s="2" t="s">
        <v>26</v>
      </c>
      <c r="H23" s="1" t="s">
        <v>9</v>
      </c>
      <c r="I23" s="2" t="s">
        <v>26</v>
      </c>
      <c r="J23" s="1" t="s">
        <v>9</v>
      </c>
      <c r="K23" s="2" t="s">
        <v>26</v>
      </c>
      <c r="L23" s="1" t="s">
        <v>9</v>
      </c>
      <c r="M23" s="2" t="s">
        <v>26</v>
      </c>
      <c r="N23" s="1" t="s">
        <v>9</v>
      </c>
      <c r="O23" s="2" t="s">
        <v>26</v>
      </c>
      <c r="P23" s="1" t="s">
        <v>9</v>
      </c>
      <c r="Q23" s="2" t="s">
        <v>26</v>
      </c>
    </row>
    <row r="24" spans="1:37" x14ac:dyDescent="0.25">
      <c r="A24">
        <v>1</v>
      </c>
      <c r="B24" s="16">
        <f>$A24*C$15</f>
        <v>0.79100000000000004</v>
      </c>
      <c r="C24" s="27">
        <f>$A24*D$15</f>
        <v>5700</v>
      </c>
      <c r="D24" s="16">
        <f>$A24*G$15</f>
        <v>0.48199999999999998</v>
      </c>
      <c r="E24" s="27">
        <f>$A24*H$15</f>
        <v>5700</v>
      </c>
      <c r="F24" s="16">
        <f t="shared" ref="F24:G43" si="0">$A24*K$15</f>
        <v>2.59</v>
      </c>
      <c r="G24" s="27">
        <f t="shared" si="0"/>
        <v>12810</v>
      </c>
      <c r="H24" s="16">
        <f t="shared" ref="H24:I43" si="1">$A24*O$15</f>
        <v>2.2959999999999998</v>
      </c>
      <c r="I24" s="27">
        <f t="shared" si="1"/>
        <v>54700</v>
      </c>
      <c r="J24" s="16">
        <f t="shared" ref="J24:K43" si="2">$A24*S$15</f>
        <v>4</v>
      </c>
      <c r="K24" s="27">
        <f t="shared" si="2"/>
        <v>54700</v>
      </c>
      <c r="L24" s="16">
        <f>$A24*W$15</f>
        <v>4.8</v>
      </c>
      <c r="M24" s="27">
        <f>$A24*X$15</f>
        <v>32600</v>
      </c>
      <c r="N24" s="16">
        <f t="shared" ref="N24:O43" si="3">$A24*AA$15</f>
        <v>0</v>
      </c>
      <c r="O24" s="18">
        <f t="shared" si="3"/>
        <v>0</v>
      </c>
      <c r="P24" s="16">
        <f t="shared" ref="P24:Q43" si="4">$A24*AE$15</f>
        <v>0</v>
      </c>
      <c r="Q24" s="18">
        <f t="shared" si="4"/>
        <v>0</v>
      </c>
    </row>
    <row r="25" spans="1:37" x14ac:dyDescent="0.25">
      <c r="A25">
        <f>A24+1</f>
        <v>2</v>
      </c>
      <c r="B25" s="16">
        <f t="shared" ref="B25:C40" si="5">$A25*C$15</f>
        <v>1.5820000000000001</v>
      </c>
      <c r="C25" s="27">
        <f t="shared" si="5"/>
        <v>11400</v>
      </c>
      <c r="D25" s="16">
        <f t="shared" ref="D25:E43" si="6">$A25*G$15</f>
        <v>0.96399999999999997</v>
      </c>
      <c r="E25" s="27">
        <f t="shared" si="6"/>
        <v>11400</v>
      </c>
      <c r="F25" s="16">
        <f t="shared" si="0"/>
        <v>5.18</v>
      </c>
      <c r="G25" s="27">
        <f t="shared" si="0"/>
        <v>25620</v>
      </c>
      <c r="H25" s="16">
        <f t="shared" si="1"/>
        <v>4.5919999999999996</v>
      </c>
      <c r="I25" s="27">
        <f t="shared" si="1"/>
        <v>109400</v>
      </c>
      <c r="J25" s="16">
        <f t="shared" si="2"/>
        <v>8</v>
      </c>
      <c r="K25" s="27">
        <f t="shared" si="2"/>
        <v>109400</v>
      </c>
      <c r="L25" s="16">
        <f t="shared" ref="L25:M43" si="7">$A25*W$15</f>
        <v>9.6</v>
      </c>
      <c r="M25" s="27">
        <f t="shared" si="7"/>
        <v>65200</v>
      </c>
      <c r="N25" s="16">
        <f t="shared" si="3"/>
        <v>0</v>
      </c>
      <c r="O25" s="18">
        <f t="shared" si="3"/>
        <v>0</v>
      </c>
      <c r="P25" s="16">
        <f t="shared" si="4"/>
        <v>0</v>
      </c>
      <c r="Q25" s="18">
        <f t="shared" si="4"/>
        <v>0</v>
      </c>
    </row>
    <row r="26" spans="1:37" x14ac:dyDescent="0.25">
      <c r="A26">
        <f t="shared" ref="A26:A43" si="8">A25+1</f>
        <v>3</v>
      </c>
      <c r="B26" s="16">
        <f t="shared" si="5"/>
        <v>2.3730000000000002</v>
      </c>
      <c r="C26" s="27">
        <f t="shared" si="5"/>
        <v>17100</v>
      </c>
      <c r="D26" s="16">
        <f t="shared" si="6"/>
        <v>1.446</v>
      </c>
      <c r="E26" s="27">
        <f t="shared" si="6"/>
        <v>17100</v>
      </c>
      <c r="F26" s="16">
        <f t="shared" si="0"/>
        <v>7.77</v>
      </c>
      <c r="G26" s="27">
        <f t="shared" si="0"/>
        <v>38430</v>
      </c>
      <c r="H26" s="16">
        <f t="shared" si="1"/>
        <v>6.8879999999999999</v>
      </c>
      <c r="I26" s="27">
        <f t="shared" si="1"/>
        <v>164100</v>
      </c>
      <c r="J26" s="16">
        <f t="shared" si="2"/>
        <v>12</v>
      </c>
      <c r="K26" s="27">
        <f t="shared" si="2"/>
        <v>164100</v>
      </c>
      <c r="L26" s="16">
        <f t="shared" si="7"/>
        <v>14.399999999999999</v>
      </c>
      <c r="M26" s="27">
        <f t="shared" si="7"/>
        <v>97800</v>
      </c>
      <c r="N26" s="16">
        <f t="shared" si="3"/>
        <v>0</v>
      </c>
      <c r="O26" s="18">
        <f t="shared" si="3"/>
        <v>0</v>
      </c>
      <c r="P26" s="16">
        <f t="shared" si="4"/>
        <v>0</v>
      </c>
      <c r="Q26" s="18">
        <f t="shared" si="4"/>
        <v>0</v>
      </c>
    </row>
    <row r="27" spans="1:37" x14ac:dyDescent="0.25">
      <c r="A27">
        <f t="shared" si="8"/>
        <v>4</v>
      </c>
      <c r="B27" s="16">
        <f t="shared" si="5"/>
        <v>3.1640000000000001</v>
      </c>
      <c r="C27" s="27">
        <f t="shared" si="5"/>
        <v>22800</v>
      </c>
      <c r="D27" s="16">
        <f t="shared" si="6"/>
        <v>1.9279999999999999</v>
      </c>
      <c r="E27" s="27">
        <f t="shared" si="6"/>
        <v>22800</v>
      </c>
      <c r="F27" s="16">
        <f t="shared" si="0"/>
        <v>10.36</v>
      </c>
      <c r="G27" s="27">
        <f t="shared" si="0"/>
        <v>51240</v>
      </c>
      <c r="H27" s="16">
        <f t="shared" si="1"/>
        <v>9.1839999999999993</v>
      </c>
      <c r="I27" s="27">
        <f t="shared" si="1"/>
        <v>218800</v>
      </c>
      <c r="J27" s="16">
        <f t="shared" si="2"/>
        <v>16</v>
      </c>
      <c r="K27" s="27">
        <f t="shared" si="2"/>
        <v>218800</v>
      </c>
      <c r="L27" s="16">
        <f t="shared" si="7"/>
        <v>19.2</v>
      </c>
      <c r="M27" s="27">
        <f t="shared" si="7"/>
        <v>130400</v>
      </c>
      <c r="N27" s="16">
        <f t="shared" si="3"/>
        <v>0</v>
      </c>
      <c r="O27" s="18">
        <f t="shared" si="3"/>
        <v>0</v>
      </c>
      <c r="P27" s="16">
        <f t="shared" si="4"/>
        <v>0</v>
      </c>
      <c r="Q27" s="18">
        <f t="shared" si="4"/>
        <v>0</v>
      </c>
    </row>
    <row r="28" spans="1:37" x14ac:dyDescent="0.25">
      <c r="A28">
        <f t="shared" si="8"/>
        <v>5</v>
      </c>
      <c r="B28" s="16">
        <f t="shared" si="5"/>
        <v>3.9550000000000001</v>
      </c>
      <c r="C28" s="27">
        <f t="shared" si="5"/>
        <v>28500</v>
      </c>
      <c r="D28" s="16">
        <f t="shared" si="6"/>
        <v>2.41</v>
      </c>
      <c r="E28" s="27">
        <f t="shared" si="6"/>
        <v>28500</v>
      </c>
      <c r="F28" s="16">
        <f t="shared" si="0"/>
        <v>12.95</v>
      </c>
      <c r="G28" s="27">
        <f t="shared" si="0"/>
        <v>64050</v>
      </c>
      <c r="H28" s="16">
        <f t="shared" si="1"/>
        <v>11.479999999999999</v>
      </c>
      <c r="I28" s="27">
        <f t="shared" si="1"/>
        <v>273500</v>
      </c>
      <c r="J28" s="16">
        <f t="shared" si="2"/>
        <v>20</v>
      </c>
      <c r="K28" s="27">
        <f t="shared" si="2"/>
        <v>273500</v>
      </c>
      <c r="L28" s="16">
        <f t="shared" si="7"/>
        <v>24</v>
      </c>
      <c r="M28" s="27">
        <f t="shared" si="7"/>
        <v>163000</v>
      </c>
      <c r="N28" s="16">
        <f t="shared" si="3"/>
        <v>0</v>
      </c>
      <c r="O28" s="18">
        <f t="shared" si="3"/>
        <v>0</v>
      </c>
      <c r="P28" s="16">
        <f t="shared" si="4"/>
        <v>0</v>
      </c>
      <c r="Q28" s="18">
        <f t="shared" si="4"/>
        <v>0</v>
      </c>
    </row>
    <row r="29" spans="1:37" x14ac:dyDescent="0.25">
      <c r="A29">
        <f t="shared" si="8"/>
        <v>6</v>
      </c>
      <c r="B29" s="16">
        <f t="shared" si="5"/>
        <v>4.7460000000000004</v>
      </c>
      <c r="C29" s="27">
        <f t="shared" si="5"/>
        <v>34200</v>
      </c>
      <c r="D29" s="16">
        <f t="shared" si="6"/>
        <v>2.8919999999999999</v>
      </c>
      <c r="E29" s="27">
        <f t="shared" si="6"/>
        <v>34200</v>
      </c>
      <c r="F29" s="16">
        <f t="shared" si="0"/>
        <v>15.54</v>
      </c>
      <c r="G29" s="27">
        <f t="shared" si="0"/>
        <v>76860</v>
      </c>
      <c r="H29" s="16">
        <f t="shared" si="1"/>
        <v>13.776</v>
      </c>
      <c r="I29" s="27">
        <f t="shared" si="1"/>
        <v>328200</v>
      </c>
      <c r="J29" s="16">
        <f t="shared" si="2"/>
        <v>24</v>
      </c>
      <c r="K29" s="27">
        <f t="shared" si="2"/>
        <v>328200</v>
      </c>
      <c r="L29" s="16">
        <f t="shared" si="7"/>
        <v>28.799999999999997</v>
      </c>
      <c r="M29" s="27">
        <f t="shared" si="7"/>
        <v>195600</v>
      </c>
      <c r="N29" s="16">
        <f t="shared" si="3"/>
        <v>0</v>
      </c>
      <c r="O29" s="18">
        <f t="shared" si="3"/>
        <v>0</v>
      </c>
      <c r="P29" s="16">
        <f t="shared" si="4"/>
        <v>0</v>
      </c>
      <c r="Q29" s="18">
        <f t="shared" si="4"/>
        <v>0</v>
      </c>
    </row>
    <row r="30" spans="1:37" x14ac:dyDescent="0.25">
      <c r="A30">
        <f t="shared" si="8"/>
        <v>7</v>
      </c>
      <c r="B30" s="16">
        <f t="shared" si="5"/>
        <v>5.5369999999999999</v>
      </c>
      <c r="C30" s="27">
        <f t="shared" si="5"/>
        <v>39900</v>
      </c>
      <c r="D30" s="16">
        <f t="shared" si="6"/>
        <v>3.3739999999999997</v>
      </c>
      <c r="E30" s="27">
        <f t="shared" si="6"/>
        <v>39900</v>
      </c>
      <c r="F30" s="16">
        <f t="shared" si="0"/>
        <v>18.13</v>
      </c>
      <c r="G30" s="27">
        <f t="shared" si="0"/>
        <v>89670</v>
      </c>
      <c r="H30" s="16">
        <f t="shared" si="1"/>
        <v>16.071999999999999</v>
      </c>
      <c r="I30" s="27">
        <f t="shared" si="1"/>
        <v>382900</v>
      </c>
      <c r="J30" s="16">
        <f t="shared" si="2"/>
        <v>28</v>
      </c>
      <c r="K30" s="27">
        <f t="shared" si="2"/>
        <v>382900</v>
      </c>
      <c r="L30" s="16">
        <f t="shared" si="7"/>
        <v>33.6</v>
      </c>
      <c r="M30" s="27">
        <f t="shared" si="7"/>
        <v>228200</v>
      </c>
      <c r="N30" s="16">
        <f t="shared" si="3"/>
        <v>0</v>
      </c>
      <c r="O30" s="18">
        <f t="shared" si="3"/>
        <v>0</v>
      </c>
      <c r="P30" s="16">
        <f t="shared" si="4"/>
        <v>0</v>
      </c>
      <c r="Q30" s="18">
        <f t="shared" si="4"/>
        <v>0</v>
      </c>
    </row>
    <row r="31" spans="1:37" x14ac:dyDescent="0.25">
      <c r="A31">
        <f t="shared" si="8"/>
        <v>8</v>
      </c>
      <c r="B31" s="16">
        <f t="shared" si="5"/>
        <v>6.3280000000000003</v>
      </c>
      <c r="C31" s="27">
        <f t="shared" si="5"/>
        <v>45600</v>
      </c>
      <c r="D31" s="16">
        <f t="shared" si="6"/>
        <v>3.8559999999999999</v>
      </c>
      <c r="E31" s="27">
        <f t="shared" si="6"/>
        <v>45600</v>
      </c>
      <c r="F31" s="16">
        <f t="shared" si="0"/>
        <v>20.72</v>
      </c>
      <c r="G31" s="27">
        <f t="shared" si="0"/>
        <v>102480</v>
      </c>
      <c r="H31" s="16">
        <f t="shared" si="1"/>
        <v>18.367999999999999</v>
      </c>
      <c r="I31" s="27">
        <f t="shared" si="1"/>
        <v>437600</v>
      </c>
      <c r="J31" s="16">
        <f t="shared" si="2"/>
        <v>32</v>
      </c>
      <c r="K31" s="27">
        <f t="shared" si="2"/>
        <v>437600</v>
      </c>
      <c r="L31" s="16">
        <f t="shared" si="7"/>
        <v>38.4</v>
      </c>
      <c r="M31" s="27">
        <f t="shared" si="7"/>
        <v>260800</v>
      </c>
      <c r="N31" s="16">
        <f t="shared" si="3"/>
        <v>0</v>
      </c>
      <c r="O31" s="18">
        <f t="shared" si="3"/>
        <v>0</v>
      </c>
      <c r="P31" s="16">
        <f t="shared" si="4"/>
        <v>0</v>
      </c>
      <c r="Q31" s="18">
        <f t="shared" si="4"/>
        <v>0</v>
      </c>
    </row>
    <row r="32" spans="1:37" x14ac:dyDescent="0.25">
      <c r="A32">
        <f t="shared" si="8"/>
        <v>9</v>
      </c>
      <c r="B32" s="16">
        <f t="shared" si="5"/>
        <v>7.1190000000000007</v>
      </c>
      <c r="C32" s="27">
        <f t="shared" si="5"/>
        <v>51300</v>
      </c>
      <c r="D32" s="16">
        <f t="shared" si="6"/>
        <v>4.3380000000000001</v>
      </c>
      <c r="E32" s="27">
        <f t="shared" si="6"/>
        <v>51300</v>
      </c>
      <c r="F32" s="16">
        <f t="shared" si="0"/>
        <v>23.31</v>
      </c>
      <c r="G32" s="27">
        <f t="shared" si="0"/>
        <v>115290</v>
      </c>
      <c r="H32" s="16">
        <f t="shared" si="1"/>
        <v>20.663999999999998</v>
      </c>
      <c r="I32" s="27">
        <f t="shared" si="1"/>
        <v>492300</v>
      </c>
      <c r="J32" s="16">
        <f t="shared" si="2"/>
        <v>36</v>
      </c>
      <c r="K32" s="27">
        <f t="shared" si="2"/>
        <v>492300</v>
      </c>
      <c r="L32" s="16">
        <f t="shared" si="7"/>
        <v>43.199999999999996</v>
      </c>
      <c r="M32" s="27">
        <f t="shared" si="7"/>
        <v>293400</v>
      </c>
      <c r="N32" s="16">
        <f t="shared" si="3"/>
        <v>0</v>
      </c>
      <c r="O32" s="18">
        <f t="shared" si="3"/>
        <v>0</v>
      </c>
      <c r="P32" s="16">
        <f t="shared" si="4"/>
        <v>0</v>
      </c>
      <c r="Q32" s="18">
        <f t="shared" si="4"/>
        <v>0</v>
      </c>
    </row>
    <row r="33" spans="1:17" x14ac:dyDescent="0.25">
      <c r="A33">
        <f t="shared" si="8"/>
        <v>10</v>
      </c>
      <c r="B33" s="16">
        <f t="shared" si="5"/>
        <v>7.91</v>
      </c>
      <c r="C33" s="27">
        <f t="shared" si="5"/>
        <v>57000</v>
      </c>
      <c r="D33" s="16">
        <f t="shared" si="6"/>
        <v>4.82</v>
      </c>
      <c r="E33" s="27">
        <f t="shared" si="6"/>
        <v>57000</v>
      </c>
      <c r="F33" s="16">
        <f t="shared" si="0"/>
        <v>25.9</v>
      </c>
      <c r="G33" s="27">
        <f t="shared" si="0"/>
        <v>128100</v>
      </c>
      <c r="H33" s="16">
        <f t="shared" si="1"/>
        <v>22.959999999999997</v>
      </c>
      <c r="I33" s="27">
        <f t="shared" si="1"/>
        <v>547000</v>
      </c>
      <c r="J33" s="16">
        <f t="shared" si="2"/>
        <v>40</v>
      </c>
      <c r="K33" s="27">
        <f t="shared" si="2"/>
        <v>547000</v>
      </c>
      <c r="L33" s="16">
        <f t="shared" si="7"/>
        <v>48</v>
      </c>
      <c r="M33" s="27">
        <f t="shared" si="7"/>
        <v>326000</v>
      </c>
      <c r="N33" s="16">
        <f t="shared" si="3"/>
        <v>0</v>
      </c>
      <c r="O33" s="18">
        <f t="shared" si="3"/>
        <v>0</v>
      </c>
      <c r="P33" s="16">
        <f t="shared" si="4"/>
        <v>0</v>
      </c>
      <c r="Q33" s="18">
        <f t="shared" si="4"/>
        <v>0</v>
      </c>
    </row>
    <row r="34" spans="1:17" x14ac:dyDescent="0.25">
      <c r="A34">
        <f t="shared" si="8"/>
        <v>11</v>
      </c>
      <c r="B34" s="16">
        <f t="shared" si="5"/>
        <v>8.7010000000000005</v>
      </c>
      <c r="C34" s="27">
        <f t="shared" si="5"/>
        <v>62700</v>
      </c>
      <c r="D34" s="16">
        <f t="shared" si="6"/>
        <v>5.3019999999999996</v>
      </c>
      <c r="E34" s="27">
        <f t="shared" si="6"/>
        <v>62700</v>
      </c>
      <c r="F34" s="16">
        <f t="shared" si="0"/>
        <v>28.49</v>
      </c>
      <c r="G34" s="27">
        <f t="shared" si="0"/>
        <v>140910</v>
      </c>
      <c r="H34" s="16">
        <f t="shared" si="1"/>
        <v>25.255999999999997</v>
      </c>
      <c r="I34" s="27">
        <f t="shared" si="1"/>
        <v>601700</v>
      </c>
      <c r="J34" s="16">
        <f t="shared" si="2"/>
        <v>44</v>
      </c>
      <c r="K34" s="27">
        <f t="shared" si="2"/>
        <v>601700</v>
      </c>
      <c r="L34" s="16">
        <f t="shared" si="7"/>
        <v>52.8</v>
      </c>
      <c r="M34" s="27">
        <f t="shared" si="7"/>
        <v>358600</v>
      </c>
      <c r="N34" s="16">
        <f t="shared" si="3"/>
        <v>0</v>
      </c>
      <c r="O34" s="18">
        <f t="shared" si="3"/>
        <v>0</v>
      </c>
      <c r="P34" s="16">
        <f t="shared" si="4"/>
        <v>0</v>
      </c>
      <c r="Q34" s="18">
        <f t="shared" si="4"/>
        <v>0</v>
      </c>
    </row>
    <row r="35" spans="1:17" x14ac:dyDescent="0.25">
      <c r="A35">
        <f t="shared" si="8"/>
        <v>12</v>
      </c>
      <c r="B35" s="16">
        <f t="shared" si="5"/>
        <v>9.4920000000000009</v>
      </c>
      <c r="C35" s="27">
        <f t="shared" si="5"/>
        <v>68400</v>
      </c>
      <c r="D35" s="16">
        <f t="shared" si="6"/>
        <v>5.7839999999999998</v>
      </c>
      <c r="E35" s="27">
        <f t="shared" si="6"/>
        <v>68400</v>
      </c>
      <c r="F35" s="16">
        <f t="shared" si="0"/>
        <v>31.08</v>
      </c>
      <c r="G35" s="27">
        <f t="shared" si="0"/>
        <v>153720</v>
      </c>
      <c r="H35" s="16">
        <f t="shared" si="1"/>
        <v>27.552</v>
      </c>
      <c r="I35" s="27">
        <f t="shared" si="1"/>
        <v>656400</v>
      </c>
      <c r="J35" s="16">
        <f t="shared" si="2"/>
        <v>48</v>
      </c>
      <c r="K35" s="27">
        <f t="shared" si="2"/>
        <v>656400</v>
      </c>
      <c r="L35" s="16">
        <f t="shared" si="7"/>
        <v>57.599999999999994</v>
      </c>
      <c r="M35" s="27">
        <f t="shared" si="7"/>
        <v>391200</v>
      </c>
      <c r="N35" s="16">
        <f t="shared" si="3"/>
        <v>0</v>
      </c>
      <c r="O35" s="18">
        <f t="shared" si="3"/>
        <v>0</v>
      </c>
      <c r="P35" s="16">
        <f t="shared" si="4"/>
        <v>0</v>
      </c>
      <c r="Q35" s="18">
        <f t="shared" si="4"/>
        <v>0</v>
      </c>
    </row>
    <row r="36" spans="1:17" x14ac:dyDescent="0.25">
      <c r="A36">
        <f t="shared" si="8"/>
        <v>13</v>
      </c>
      <c r="B36" s="16">
        <f t="shared" si="5"/>
        <v>10.283000000000001</v>
      </c>
      <c r="C36" s="27">
        <f t="shared" si="5"/>
        <v>74100</v>
      </c>
      <c r="D36" s="16">
        <f t="shared" si="6"/>
        <v>6.266</v>
      </c>
      <c r="E36" s="27">
        <f t="shared" si="6"/>
        <v>74100</v>
      </c>
      <c r="F36" s="16">
        <f t="shared" si="0"/>
        <v>33.67</v>
      </c>
      <c r="G36" s="27">
        <f t="shared" si="0"/>
        <v>166530</v>
      </c>
      <c r="H36" s="16">
        <f t="shared" si="1"/>
        <v>29.847999999999999</v>
      </c>
      <c r="I36" s="27">
        <f t="shared" si="1"/>
        <v>711100</v>
      </c>
      <c r="J36" s="16">
        <f t="shared" si="2"/>
        <v>52</v>
      </c>
      <c r="K36" s="27">
        <f t="shared" si="2"/>
        <v>711100</v>
      </c>
      <c r="L36" s="16">
        <f t="shared" si="7"/>
        <v>62.4</v>
      </c>
      <c r="M36" s="27">
        <f t="shared" si="7"/>
        <v>423800</v>
      </c>
      <c r="N36" s="16">
        <f t="shared" si="3"/>
        <v>0</v>
      </c>
      <c r="O36" s="18">
        <f t="shared" si="3"/>
        <v>0</v>
      </c>
      <c r="P36" s="16">
        <f t="shared" si="4"/>
        <v>0</v>
      </c>
      <c r="Q36" s="18">
        <f t="shared" si="4"/>
        <v>0</v>
      </c>
    </row>
    <row r="37" spans="1:17" x14ac:dyDescent="0.25">
      <c r="A37">
        <f t="shared" si="8"/>
        <v>14</v>
      </c>
      <c r="B37" s="16">
        <f t="shared" si="5"/>
        <v>11.074</v>
      </c>
      <c r="C37" s="27">
        <f t="shared" si="5"/>
        <v>79800</v>
      </c>
      <c r="D37" s="16">
        <f t="shared" si="6"/>
        <v>6.7479999999999993</v>
      </c>
      <c r="E37" s="27">
        <f t="shared" si="6"/>
        <v>79800</v>
      </c>
      <c r="F37" s="16">
        <f t="shared" si="0"/>
        <v>36.26</v>
      </c>
      <c r="G37" s="27">
        <f t="shared" si="0"/>
        <v>179340</v>
      </c>
      <c r="H37" s="16">
        <f t="shared" si="1"/>
        <v>32.143999999999998</v>
      </c>
      <c r="I37" s="27">
        <f t="shared" si="1"/>
        <v>765800</v>
      </c>
      <c r="J37" s="16">
        <f t="shared" si="2"/>
        <v>56</v>
      </c>
      <c r="K37" s="27">
        <f t="shared" si="2"/>
        <v>765800</v>
      </c>
      <c r="L37" s="16">
        <f t="shared" si="7"/>
        <v>67.2</v>
      </c>
      <c r="M37" s="27">
        <f t="shared" si="7"/>
        <v>456400</v>
      </c>
      <c r="N37" s="16">
        <f t="shared" si="3"/>
        <v>0</v>
      </c>
      <c r="O37" s="18">
        <f t="shared" si="3"/>
        <v>0</v>
      </c>
      <c r="P37" s="16">
        <f t="shared" si="4"/>
        <v>0</v>
      </c>
      <c r="Q37" s="18">
        <f t="shared" si="4"/>
        <v>0</v>
      </c>
    </row>
    <row r="38" spans="1:17" x14ac:dyDescent="0.25">
      <c r="A38">
        <f t="shared" si="8"/>
        <v>15</v>
      </c>
      <c r="B38" s="16">
        <f t="shared" si="5"/>
        <v>11.865</v>
      </c>
      <c r="C38" s="27">
        <f t="shared" si="5"/>
        <v>85500</v>
      </c>
      <c r="D38" s="16">
        <f t="shared" si="6"/>
        <v>7.2299999999999995</v>
      </c>
      <c r="E38" s="27">
        <f t="shared" si="6"/>
        <v>85500</v>
      </c>
      <c r="F38" s="16">
        <f t="shared" si="0"/>
        <v>38.849999999999994</v>
      </c>
      <c r="G38" s="27">
        <f t="shared" si="0"/>
        <v>192150</v>
      </c>
      <c r="H38" s="16">
        <f t="shared" si="1"/>
        <v>34.44</v>
      </c>
      <c r="I38" s="27">
        <f t="shared" si="1"/>
        <v>820500</v>
      </c>
      <c r="J38" s="16">
        <f t="shared" si="2"/>
        <v>60</v>
      </c>
      <c r="K38" s="27">
        <f t="shared" si="2"/>
        <v>820500</v>
      </c>
      <c r="L38" s="16">
        <f t="shared" si="7"/>
        <v>72</v>
      </c>
      <c r="M38" s="27">
        <f t="shared" si="7"/>
        <v>489000</v>
      </c>
      <c r="N38" s="16">
        <f t="shared" si="3"/>
        <v>0</v>
      </c>
      <c r="O38" s="18">
        <f t="shared" si="3"/>
        <v>0</v>
      </c>
      <c r="P38" s="16">
        <f t="shared" si="4"/>
        <v>0</v>
      </c>
      <c r="Q38" s="18">
        <f t="shared" si="4"/>
        <v>0</v>
      </c>
    </row>
    <row r="39" spans="1:17" x14ac:dyDescent="0.25">
      <c r="A39">
        <f t="shared" si="8"/>
        <v>16</v>
      </c>
      <c r="B39" s="16">
        <f t="shared" si="5"/>
        <v>12.656000000000001</v>
      </c>
      <c r="C39" s="27">
        <f t="shared" si="5"/>
        <v>91200</v>
      </c>
      <c r="D39" s="16">
        <f t="shared" si="6"/>
        <v>7.7119999999999997</v>
      </c>
      <c r="E39" s="27">
        <f t="shared" si="6"/>
        <v>91200</v>
      </c>
      <c r="F39" s="16">
        <f t="shared" si="0"/>
        <v>41.44</v>
      </c>
      <c r="G39" s="27">
        <f t="shared" si="0"/>
        <v>204960</v>
      </c>
      <c r="H39" s="16">
        <f t="shared" si="1"/>
        <v>36.735999999999997</v>
      </c>
      <c r="I39" s="27">
        <f t="shared" si="1"/>
        <v>875200</v>
      </c>
      <c r="J39" s="16">
        <f t="shared" si="2"/>
        <v>64</v>
      </c>
      <c r="K39" s="27">
        <f t="shared" si="2"/>
        <v>875200</v>
      </c>
      <c r="L39" s="16">
        <f t="shared" si="7"/>
        <v>76.8</v>
      </c>
      <c r="M39" s="27">
        <f t="shared" si="7"/>
        <v>521600</v>
      </c>
      <c r="N39" s="16">
        <f t="shared" si="3"/>
        <v>0</v>
      </c>
      <c r="O39" s="18">
        <f t="shared" si="3"/>
        <v>0</v>
      </c>
      <c r="P39" s="16">
        <f t="shared" si="4"/>
        <v>0</v>
      </c>
      <c r="Q39" s="18">
        <f t="shared" si="4"/>
        <v>0</v>
      </c>
    </row>
    <row r="40" spans="1:17" x14ac:dyDescent="0.25">
      <c r="A40">
        <f t="shared" si="8"/>
        <v>17</v>
      </c>
      <c r="B40" s="16">
        <f t="shared" si="5"/>
        <v>13.447000000000001</v>
      </c>
      <c r="C40" s="27">
        <f t="shared" si="5"/>
        <v>96900</v>
      </c>
      <c r="D40" s="16">
        <f t="shared" si="6"/>
        <v>8.1939999999999991</v>
      </c>
      <c r="E40" s="27">
        <f t="shared" si="6"/>
        <v>96900</v>
      </c>
      <c r="F40" s="16">
        <f t="shared" si="0"/>
        <v>44.03</v>
      </c>
      <c r="G40" s="27">
        <f t="shared" si="0"/>
        <v>217770</v>
      </c>
      <c r="H40" s="16">
        <f t="shared" si="1"/>
        <v>39.031999999999996</v>
      </c>
      <c r="I40" s="27">
        <f t="shared" si="1"/>
        <v>929900</v>
      </c>
      <c r="J40" s="16">
        <f t="shared" si="2"/>
        <v>68</v>
      </c>
      <c r="K40" s="27">
        <f t="shared" si="2"/>
        <v>929900</v>
      </c>
      <c r="L40" s="16">
        <f t="shared" si="7"/>
        <v>81.599999999999994</v>
      </c>
      <c r="M40" s="27">
        <f t="shared" si="7"/>
        <v>554200</v>
      </c>
      <c r="N40" s="16">
        <f t="shared" si="3"/>
        <v>0</v>
      </c>
      <c r="O40" s="18">
        <f t="shared" si="3"/>
        <v>0</v>
      </c>
      <c r="P40" s="16">
        <f t="shared" si="4"/>
        <v>0</v>
      </c>
      <c r="Q40" s="18">
        <f t="shared" si="4"/>
        <v>0</v>
      </c>
    </row>
    <row r="41" spans="1:17" x14ac:dyDescent="0.25">
      <c r="A41">
        <f t="shared" si="8"/>
        <v>18</v>
      </c>
      <c r="B41" s="16">
        <f t="shared" ref="B41:C43" si="9">$A41*C$15</f>
        <v>14.238000000000001</v>
      </c>
      <c r="C41" s="27">
        <f t="shared" si="9"/>
        <v>102600</v>
      </c>
      <c r="D41" s="16">
        <f t="shared" si="6"/>
        <v>8.6760000000000002</v>
      </c>
      <c r="E41" s="27">
        <f t="shared" si="6"/>
        <v>102600</v>
      </c>
      <c r="F41" s="16">
        <f t="shared" si="0"/>
        <v>46.62</v>
      </c>
      <c r="G41" s="27">
        <f t="shared" si="0"/>
        <v>230580</v>
      </c>
      <c r="H41" s="16">
        <f t="shared" si="1"/>
        <v>41.327999999999996</v>
      </c>
      <c r="I41" s="27">
        <f t="shared" si="1"/>
        <v>984600</v>
      </c>
      <c r="J41" s="16">
        <f t="shared" si="2"/>
        <v>72</v>
      </c>
      <c r="K41" s="27">
        <f t="shared" si="2"/>
        <v>984600</v>
      </c>
      <c r="L41" s="16">
        <f t="shared" si="7"/>
        <v>86.399999999999991</v>
      </c>
      <c r="M41" s="27">
        <f t="shared" si="7"/>
        <v>586800</v>
      </c>
      <c r="N41" s="16">
        <f t="shared" si="3"/>
        <v>0</v>
      </c>
      <c r="O41" s="18">
        <f t="shared" si="3"/>
        <v>0</v>
      </c>
      <c r="P41" s="16">
        <f t="shared" si="4"/>
        <v>0</v>
      </c>
      <c r="Q41" s="18">
        <f t="shared" si="4"/>
        <v>0</v>
      </c>
    </row>
    <row r="42" spans="1:17" x14ac:dyDescent="0.25">
      <c r="A42">
        <f t="shared" si="8"/>
        <v>19</v>
      </c>
      <c r="B42" s="16">
        <f t="shared" si="9"/>
        <v>15.029</v>
      </c>
      <c r="C42" s="27">
        <f t="shared" si="9"/>
        <v>108300</v>
      </c>
      <c r="D42" s="16">
        <f t="shared" si="6"/>
        <v>9.1579999999999995</v>
      </c>
      <c r="E42" s="27">
        <f t="shared" si="6"/>
        <v>108300</v>
      </c>
      <c r="F42" s="16">
        <f t="shared" si="0"/>
        <v>49.209999999999994</v>
      </c>
      <c r="G42" s="27">
        <f t="shared" si="0"/>
        <v>243390</v>
      </c>
      <c r="H42" s="16">
        <f t="shared" si="1"/>
        <v>43.623999999999995</v>
      </c>
      <c r="I42" s="27">
        <f t="shared" si="1"/>
        <v>1039300</v>
      </c>
      <c r="J42" s="16">
        <f t="shared" si="2"/>
        <v>76</v>
      </c>
      <c r="K42" s="27">
        <f t="shared" si="2"/>
        <v>1039300</v>
      </c>
      <c r="L42" s="16">
        <f t="shared" si="7"/>
        <v>91.2</v>
      </c>
      <c r="M42" s="27">
        <f t="shared" si="7"/>
        <v>619400</v>
      </c>
      <c r="N42" s="16">
        <f t="shared" si="3"/>
        <v>0</v>
      </c>
      <c r="O42" s="18">
        <f t="shared" si="3"/>
        <v>0</v>
      </c>
      <c r="P42" s="16">
        <f t="shared" si="4"/>
        <v>0</v>
      </c>
      <c r="Q42" s="18">
        <f t="shared" si="4"/>
        <v>0</v>
      </c>
    </row>
    <row r="43" spans="1:17" x14ac:dyDescent="0.25">
      <c r="A43">
        <f t="shared" si="8"/>
        <v>20</v>
      </c>
      <c r="B43" s="17">
        <f>$A43*C$15</f>
        <v>15.82</v>
      </c>
      <c r="C43" s="28">
        <f t="shared" si="9"/>
        <v>114000</v>
      </c>
      <c r="D43" s="17">
        <f t="shared" si="6"/>
        <v>9.64</v>
      </c>
      <c r="E43" s="28">
        <f t="shared" si="6"/>
        <v>114000</v>
      </c>
      <c r="F43" s="16">
        <f t="shared" si="0"/>
        <v>51.8</v>
      </c>
      <c r="G43" s="27">
        <f t="shared" si="0"/>
        <v>256200</v>
      </c>
      <c r="H43" s="17">
        <f t="shared" si="1"/>
        <v>45.919999999999995</v>
      </c>
      <c r="I43" s="28">
        <f t="shared" si="1"/>
        <v>1094000</v>
      </c>
      <c r="J43" s="17">
        <f t="shared" si="2"/>
        <v>80</v>
      </c>
      <c r="K43" s="28">
        <f t="shared" si="2"/>
        <v>1094000</v>
      </c>
      <c r="L43" s="16">
        <f t="shared" si="7"/>
        <v>96</v>
      </c>
      <c r="M43" s="27">
        <f t="shared" si="7"/>
        <v>652000</v>
      </c>
      <c r="N43" s="17">
        <f t="shared" si="3"/>
        <v>0</v>
      </c>
      <c r="O43" s="19">
        <f t="shared" si="3"/>
        <v>0</v>
      </c>
      <c r="P43" s="17">
        <f t="shared" si="4"/>
        <v>0</v>
      </c>
      <c r="Q43" s="19">
        <f t="shared" si="4"/>
        <v>0</v>
      </c>
    </row>
  </sheetData>
  <mergeCells count="17">
    <mergeCell ref="L22:M22"/>
    <mergeCell ref="V3:Y3"/>
    <mergeCell ref="B3:E3"/>
    <mergeCell ref="F3:I3"/>
    <mergeCell ref="J3:M3"/>
    <mergeCell ref="N3:Q3"/>
    <mergeCell ref="R3:U3"/>
    <mergeCell ref="B22:C22"/>
    <mergeCell ref="D22:E22"/>
    <mergeCell ref="F22:G22"/>
    <mergeCell ref="H22:I22"/>
    <mergeCell ref="J22:K22"/>
    <mergeCell ref="Z3:AC3"/>
    <mergeCell ref="AD3:AG3"/>
    <mergeCell ref="AH3:AK3"/>
    <mergeCell ref="N22:O22"/>
    <mergeCell ref="P22:Q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04EA0-BEB2-2D4D-AB49-307F1D632573}">
  <dimension ref="A1:J13"/>
  <sheetViews>
    <sheetView workbookViewId="0">
      <selection activeCell="C19" sqref="C19"/>
    </sheetView>
  </sheetViews>
  <sheetFormatPr defaultColWidth="11" defaultRowHeight="15.75" x14ac:dyDescent="0.25"/>
  <cols>
    <col min="1" max="1" width="20" bestFit="1" customWidth="1"/>
    <col min="2" max="2" width="5.375" bestFit="1" customWidth="1"/>
    <col min="3" max="3" width="16.875" bestFit="1" customWidth="1"/>
    <col min="4" max="4" width="13.125" bestFit="1" customWidth="1"/>
    <col min="5" max="5" width="4.625" bestFit="1" customWidth="1"/>
    <col min="6" max="6" width="16.875" bestFit="1" customWidth="1"/>
    <col min="7" max="7" width="13.125" bestFit="1" customWidth="1"/>
    <col min="8" max="8" width="4.625" bestFit="1" customWidth="1"/>
    <col min="9" max="9" width="16.875" bestFit="1" customWidth="1"/>
    <col min="10" max="10" width="13.125" bestFit="1" customWidth="1"/>
  </cols>
  <sheetData>
    <row r="1" spans="1:10" x14ac:dyDescent="0.25">
      <c r="A1" s="21" t="s">
        <v>28</v>
      </c>
      <c r="B1" s="21"/>
      <c r="C1" s="21" t="s">
        <v>1</v>
      </c>
      <c r="D1" s="21"/>
      <c r="E1" s="21"/>
      <c r="F1" s="21" t="s">
        <v>45</v>
      </c>
      <c r="G1" s="21"/>
      <c r="H1" s="21"/>
      <c r="I1" s="21" t="s">
        <v>46</v>
      </c>
      <c r="J1" s="21"/>
    </row>
    <row r="2" spans="1:10" x14ac:dyDescent="0.25">
      <c r="A2" s="21"/>
      <c r="B2" s="24" t="s">
        <v>9</v>
      </c>
      <c r="C2" s="24" t="s">
        <v>41</v>
      </c>
      <c r="D2" s="24" t="s">
        <v>42</v>
      </c>
      <c r="E2" s="24" t="s">
        <v>9</v>
      </c>
      <c r="F2" s="24" t="s">
        <v>41</v>
      </c>
      <c r="G2" s="24" t="s">
        <v>42</v>
      </c>
      <c r="H2" s="24" t="s">
        <v>9</v>
      </c>
      <c r="I2" s="24" t="s">
        <v>41</v>
      </c>
      <c r="J2" s="24" t="s">
        <v>42</v>
      </c>
    </row>
    <row r="3" spans="1:10" x14ac:dyDescent="0.25">
      <c r="A3" s="21" t="s">
        <v>14</v>
      </c>
      <c r="B3" s="23">
        <f>data!C7</f>
        <v>0.5</v>
      </c>
      <c r="C3" s="23">
        <f>(data!D7)/1024</f>
        <v>1.66015625</v>
      </c>
      <c r="D3" s="23">
        <f>data!E7</f>
        <v>0</v>
      </c>
      <c r="E3" s="23">
        <f>data!K7</f>
        <v>2.5499999999999998</v>
      </c>
      <c r="F3" s="23">
        <f>data!L7/1024</f>
        <v>9.375</v>
      </c>
      <c r="G3" s="23">
        <f>data!M7</f>
        <v>0</v>
      </c>
      <c r="H3" s="23">
        <f>data!W7</f>
        <v>3.1</v>
      </c>
      <c r="I3" s="23">
        <f>data!X7/1024</f>
        <v>15.91796875</v>
      </c>
      <c r="J3" s="23">
        <f>data!Y7</f>
        <v>0</v>
      </c>
    </row>
    <row r="4" spans="1:10" x14ac:dyDescent="0.25">
      <c r="A4" s="21" t="s">
        <v>22</v>
      </c>
      <c r="B4" s="23">
        <f>data!C15</f>
        <v>0.79100000000000004</v>
      </c>
      <c r="C4" s="23">
        <f>(data!D15)/1024</f>
        <v>5.56640625</v>
      </c>
      <c r="D4" s="23">
        <f>data!E15</f>
        <v>32</v>
      </c>
      <c r="E4" s="23">
        <f>data!K15</f>
        <v>2.59</v>
      </c>
      <c r="F4" s="23">
        <f>data!L15/1024</f>
        <v>12.509765625</v>
      </c>
      <c r="G4" s="23">
        <f>data!M15</f>
        <v>59</v>
      </c>
      <c r="H4" s="23">
        <f>data!W15</f>
        <v>4.8</v>
      </c>
      <c r="I4" s="23">
        <f>data!X15/1024</f>
        <v>31.8359375</v>
      </c>
      <c r="J4" s="23">
        <f>data!Y15</f>
        <v>80</v>
      </c>
    </row>
    <row r="5" spans="1:10" x14ac:dyDescent="0.25">
      <c r="A5" s="21" t="s">
        <v>23</v>
      </c>
      <c r="B5" s="23">
        <f t="shared" ref="B5:H5" si="0">B4+B3</f>
        <v>1.2909999999999999</v>
      </c>
      <c r="C5" s="23">
        <f t="shared" si="0"/>
        <v>7.2265625</v>
      </c>
      <c r="D5" s="23">
        <f t="shared" si="0"/>
        <v>32</v>
      </c>
      <c r="E5" s="23">
        <f t="shared" si="0"/>
        <v>5.14</v>
      </c>
      <c r="F5" s="23">
        <f t="shared" si="0"/>
        <v>21.884765625</v>
      </c>
      <c r="G5" s="23">
        <f t="shared" si="0"/>
        <v>59</v>
      </c>
      <c r="H5" s="23">
        <f t="shared" si="0"/>
        <v>7.9</v>
      </c>
      <c r="I5" s="23">
        <f>I3+I4</f>
        <v>47.75390625</v>
      </c>
      <c r="J5" s="23">
        <f>J3+J4</f>
        <v>80</v>
      </c>
    </row>
    <row r="9" spans="1:10" x14ac:dyDescent="0.25">
      <c r="A9" s="21" t="s">
        <v>28</v>
      </c>
      <c r="B9" s="21"/>
      <c r="C9" s="21" t="s">
        <v>47</v>
      </c>
      <c r="D9" s="21"/>
      <c r="E9" s="21"/>
      <c r="F9" s="21"/>
      <c r="G9" s="21"/>
      <c r="H9" s="21"/>
      <c r="I9" s="21"/>
      <c r="J9" s="21"/>
    </row>
    <row r="10" spans="1:10" x14ac:dyDescent="0.25">
      <c r="A10" s="21"/>
      <c r="B10" s="24" t="s">
        <v>9</v>
      </c>
      <c r="C10" s="24" t="s">
        <v>41</v>
      </c>
      <c r="D10" s="24" t="s">
        <v>42</v>
      </c>
      <c r="E10" s="24"/>
      <c r="F10" s="24"/>
      <c r="G10" s="24"/>
      <c r="H10" s="24"/>
      <c r="I10" s="24"/>
      <c r="J10" s="24"/>
    </row>
    <row r="11" spans="1:10" x14ac:dyDescent="0.25">
      <c r="A11" s="21" t="s">
        <v>14</v>
      </c>
      <c r="B11" s="23">
        <f>data!AI7</f>
        <v>3.1</v>
      </c>
      <c r="C11" s="23">
        <f>data!AJ7/1024</f>
        <v>15.91796875</v>
      </c>
      <c r="D11" s="23">
        <f>data!AK7</f>
        <v>0</v>
      </c>
      <c r="E11" s="23"/>
      <c r="F11" s="23"/>
      <c r="G11" s="23"/>
      <c r="H11" s="23"/>
      <c r="I11" s="23"/>
      <c r="J11" s="23"/>
    </row>
    <row r="12" spans="1:10" x14ac:dyDescent="0.25">
      <c r="A12" s="21" t="s">
        <v>22</v>
      </c>
      <c r="B12" s="23">
        <f>data!AI15</f>
        <v>6.96</v>
      </c>
      <c r="C12" s="23">
        <f>data!AJ15/1024</f>
        <v>31.8359375</v>
      </c>
      <c r="D12" s="23">
        <f>data!AK15</f>
        <v>87</v>
      </c>
      <c r="E12" s="23"/>
      <c r="F12" s="23"/>
      <c r="G12" s="23"/>
      <c r="H12" s="23"/>
      <c r="I12" s="23"/>
      <c r="J12" s="23"/>
    </row>
    <row r="13" spans="1:10" x14ac:dyDescent="0.25">
      <c r="A13" s="21" t="s">
        <v>23</v>
      </c>
      <c r="B13" s="23">
        <f t="shared" ref="B13:D13" si="1">B12+B11</f>
        <v>10.06</v>
      </c>
      <c r="C13" s="23">
        <f>C11+C12</f>
        <v>47.75390625</v>
      </c>
      <c r="D13" s="23">
        <f>D11+D12</f>
        <v>87</v>
      </c>
      <c r="E13" s="23"/>
      <c r="F13" s="23"/>
      <c r="G13" s="23"/>
      <c r="H13" s="29"/>
      <c r="I13" s="23"/>
      <c r="J13" s="2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0A9E6-81B6-1248-8047-08D204A815BC}">
  <dimension ref="A1:J22"/>
  <sheetViews>
    <sheetView workbookViewId="0">
      <selection sqref="A1:J22"/>
    </sheetView>
  </sheetViews>
  <sheetFormatPr defaultColWidth="11" defaultRowHeight="15.75" x14ac:dyDescent="0.25"/>
  <cols>
    <col min="1" max="1" width="21" customWidth="1"/>
  </cols>
  <sheetData>
    <row r="1" spans="1:10" x14ac:dyDescent="0.25">
      <c r="A1" s="21" t="s">
        <v>28</v>
      </c>
      <c r="B1" s="21"/>
      <c r="C1" s="21" t="s">
        <v>1</v>
      </c>
      <c r="D1" s="21"/>
      <c r="E1" s="21"/>
      <c r="F1" s="21" t="s">
        <v>45</v>
      </c>
      <c r="G1" s="21"/>
      <c r="H1" s="21"/>
      <c r="I1" s="21" t="s">
        <v>46</v>
      </c>
      <c r="J1" s="21"/>
    </row>
    <row r="2" spans="1:10" x14ac:dyDescent="0.25">
      <c r="A2" s="21" t="s">
        <v>27</v>
      </c>
      <c r="B2" s="21" t="s">
        <v>9</v>
      </c>
      <c r="C2" s="21" t="s">
        <v>41</v>
      </c>
      <c r="D2" s="21" t="s">
        <v>42</v>
      </c>
      <c r="E2" s="21" t="s">
        <v>9</v>
      </c>
      <c r="F2" s="21" t="s">
        <v>41</v>
      </c>
      <c r="G2" s="21" t="s">
        <v>42</v>
      </c>
      <c r="H2" s="21" t="s">
        <v>9</v>
      </c>
      <c r="I2" s="21" t="s">
        <v>41</v>
      </c>
      <c r="J2" s="21" t="s">
        <v>42</v>
      </c>
    </row>
    <row r="3" spans="1:10" x14ac:dyDescent="0.25">
      <c r="A3" s="21">
        <v>1</v>
      </c>
      <c r="B3" s="22">
        <f>$A3*Table1!B$4</f>
        <v>0.79100000000000004</v>
      </c>
      <c r="C3" s="22">
        <f>$A3*Table1!C$4</f>
        <v>5.56640625</v>
      </c>
      <c r="D3" s="22">
        <f>$A3*Table1!D$4</f>
        <v>32</v>
      </c>
      <c r="E3" s="22">
        <f>$A3*Table1!E$4</f>
        <v>2.59</v>
      </c>
      <c r="F3" s="22">
        <f>$A3*Table1!F$4</f>
        <v>12.509765625</v>
      </c>
      <c r="G3" s="22">
        <f>$A3*Table1!G$4</f>
        <v>59</v>
      </c>
      <c r="H3" s="22">
        <f>$A3*Table1!H$4</f>
        <v>4.8</v>
      </c>
      <c r="I3" s="22">
        <f>$A3*Table1!I$4</f>
        <v>31.8359375</v>
      </c>
      <c r="J3" s="22">
        <f>$A3*Table1!J$4</f>
        <v>80</v>
      </c>
    </row>
    <row r="4" spans="1:10" x14ac:dyDescent="0.25">
      <c r="A4" s="21">
        <v>2</v>
      </c>
      <c r="B4" s="22">
        <f>$A4*Table1!B$4</f>
        <v>1.5820000000000001</v>
      </c>
      <c r="C4" s="22">
        <f>$A4*Table1!C$4</f>
        <v>11.1328125</v>
      </c>
      <c r="D4" s="22">
        <f>$A4*Table1!D$4</f>
        <v>64</v>
      </c>
      <c r="E4" s="22">
        <f>$A4*Table1!E$4</f>
        <v>5.18</v>
      </c>
      <c r="F4" s="22">
        <f>$A4*Table1!F$4</f>
        <v>25.01953125</v>
      </c>
      <c r="G4" s="22">
        <f>$A4*Table1!G$4</f>
        <v>118</v>
      </c>
      <c r="H4" s="22">
        <f>$A4*Table1!H$4</f>
        <v>9.6</v>
      </c>
      <c r="I4" s="22">
        <f>$A4*Table1!I$4</f>
        <v>63.671875</v>
      </c>
      <c r="J4" s="22">
        <f>$A4*Table1!J$4</f>
        <v>160</v>
      </c>
    </row>
    <row r="5" spans="1:10" x14ac:dyDescent="0.25">
      <c r="A5" s="21">
        <v>3</v>
      </c>
      <c r="B5" s="22">
        <f>$A5*Table1!B$4</f>
        <v>2.3730000000000002</v>
      </c>
      <c r="C5" s="22">
        <f>$A5*Table1!C$4</f>
        <v>16.69921875</v>
      </c>
      <c r="D5" s="22">
        <f>$A5*Table1!D$4</f>
        <v>96</v>
      </c>
      <c r="E5" s="22">
        <f>$A5*Table1!E$4</f>
        <v>7.77</v>
      </c>
      <c r="F5" s="22">
        <f>$A5*Table1!F$4</f>
        <v>37.529296875</v>
      </c>
      <c r="G5" s="22">
        <f>$A5*Table1!G$4</f>
        <v>177</v>
      </c>
      <c r="H5" s="22">
        <f>$A5*Table1!H$4</f>
        <v>14.399999999999999</v>
      </c>
      <c r="I5" s="22">
        <f>$A5*Table1!I$4</f>
        <v>95.5078125</v>
      </c>
      <c r="J5" s="22">
        <f>$A5*Table1!J$4</f>
        <v>240</v>
      </c>
    </row>
    <row r="6" spans="1:10" x14ac:dyDescent="0.25">
      <c r="A6" s="21">
        <v>4</v>
      </c>
      <c r="B6" s="22">
        <f>$A6*Table1!B$4</f>
        <v>3.1640000000000001</v>
      </c>
      <c r="C6" s="22">
        <f>$A6*Table1!C$4</f>
        <v>22.265625</v>
      </c>
      <c r="D6" s="22">
        <f>$A6*Table1!D$4</f>
        <v>128</v>
      </c>
      <c r="E6" s="22">
        <f>$A6*Table1!E$4</f>
        <v>10.36</v>
      </c>
      <c r="F6" s="22">
        <f>$A6*Table1!F$4</f>
        <v>50.0390625</v>
      </c>
      <c r="G6" s="22">
        <f>$A6*Table1!G$4</f>
        <v>236</v>
      </c>
      <c r="H6" s="22">
        <f>$A6*Table1!H$4</f>
        <v>19.2</v>
      </c>
      <c r="I6" s="22">
        <f>$A6*Table1!I$4</f>
        <v>127.34375</v>
      </c>
      <c r="J6" s="22">
        <f>$A6*Table1!J$4</f>
        <v>320</v>
      </c>
    </row>
    <row r="7" spans="1:10" x14ac:dyDescent="0.25">
      <c r="A7" s="21">
        <v>5</v>
      </c>
      <c r="B7" s="22">
        <f>$A7*Table1!B$4</f>
        <v>3.9550000000000001</v>
      </c>
      <c r="C7" s="22">
        <f>$A7*Table1!C$4</f>
        <v>27.83203125</v>
      </c>
      <c r="D7" s="22">
        <f>$A7*Table1!D$4</f>
        <v>160</v>
      </c>
      <c r="E7" s="22">
        <f>$A7*Table1!E$4</f>
        <v>12.95</v>
      </c>
      <c r="F7" s="22">
        <f>$A7*Table1!F$4</f>
        <v>62.548828125</v>
      </c>
      <c r="G7" s="22">
        <f>$A7*Table1!G$4</f>
        <v>295</v>
      </c>
      <c r="H7" s="22">
        <f>$A7*Table1!H$4</f>
        <v>24</v>
      </c>
      <c r="I7" s="22">
        <f>$A7*Table1!I$4</f>
        <v>159.1796875</v>
      </c>
      <c r="J7" s="22">
        <f>$A7*Table1!J$4</f>
        <v>400</v>
      </c>
    </row>
    <row r="8" spans="1:10" x14ac:dyDescent="0.25">
      <c r="A8" s="21">
        <v>6</v>
      </c>
      <c r="B8" s="22">
        <f>$A8*Table1!B$4</f>
        <v>4.7460000000000004</v>
      </c>
      <c r="C8" s="22">
        <f>$A8*Table1!C$4</f>
        <v>33.3984375</v>
      </c>
      <c r="D8" s="22">
        <f>$A8*Table1!D$4</f>
        <v>192</v>
      </c>
      <c r="E8" s="22">
        <f>$A8*Table1!E$4</f>
        <v>15.54</v>
      </c>
      <c r="F8" s="22">
        <f>$A8*Table1!F$4</f>
        <v>75.05859375</v>
      </c>
      <c r="G8" s="22">
        <f>$A8*Table1!G$4</f>
        <v>354</v>
      </c>
      <c r="H8" s="22">
        <f>$A8*Table1!H$4</f>
        <v>28.799999999999997</v>
      </c>
      <c r="I8" s="22">
        <f>$A8*Table1!I$4</f>
        <v>191.015625</v>
      </c>
      <c r="J8" s="22">
        <f>$A8*Table1!J$4</f>
        <v>480</v>
      </c>
    </row>
    <row r="9" spans="1:10" x14ac:dyDescent="0.25">
      <c r="A9" s="21">
        <v>7</v>
      </c>
      <c r="B9" s="22">
        <f>$A9*Table1!B$4</f>
        <v>5.5369999999999999</v>
      </c>
      <c r="C9" s="22">
        <f>$A9*Table1!C$4</f>
        <v>38.96484375</v>
      </c>
      <c r="D9" s="22">
        <f>$A9*Table1!D$4</f>
        <v>224</v>
      </c>
      <c r="E9" s="22">
        <f>$A9*Table1!E$4</f>
        <v>18.13</v>
      </c>
      <c r="F9" s="22">
        <f>$A9*Table1!F$4</f>
        <v>87.568359375</v>
      </c>
      <c r="G9" s="22">
        <f>$A9*Table1!G$4</f>
        <v>413</v>
      </c>
      <c r="H9" s="22">
        <f>$A9*Table1!H$4</f>
        <v>33.6</v>
      </c>
      <c r="I9" s="22">
        <f>$A9*Table1!I$4</f>
        <v>222.8515625</v>
      </c>
      <c r="J9" s="22">
        <f>$A9*Table1!J$4</f>
        <v>560</v>
      </c>
    </row>
    <row r="10" spans="1:10" x14ac:dyDescent="0.25">
      <c r="A10" s="21">
        <v>8</v>
      </c>
      <c r="B10" s="22">
        <f>$A10*Table1!B$4</f>
        <v>6.3280000000000003</v>
      </c>
      <c r="C10" s="22">
        <f>$A10*Table1!C$4</f>
        <v>44.53125</v>
      </c>
      <c r="D10" s="22">
        <f>$A10*Table1!D$4</f>
        <v>256</v>
      </c>
      <c r="E10" s="22">
        <f>$A10*Table1!E$4</f>
        <v>20.72</v>
      </c>
      <c r="F10" s="22">
        <f>$A10*Table1!F$4</f>
        <v>100.078125</v>
      </c>
      <c r="G10" s="22">
        <f>$A10*Table1!G$4</f>
        <v>472</v>
      </c>
      <c r="H10" s="22">
        <f>$A10*Table1!H$4</f>
        <v>38.4</v>
      </c>
      <c r="I10" s="22">
        <f>$A10*Table1!I$4</f>
        <v>254.6875</v>
      </c>
      <c r="J10" s="22">
        <f>$A10*Table1!J$4</f>
        <v>640</v>
      </c>
    </row>
    <row r="11" spans="1:10" x14ac:dyDescent="0.25">
      <c r="A11" s="21">
        <v>9</v>
      </c>
      <c r="B11" s="22">
        <f>$A11*Table1!B$4</f>
        <v>7.1190000000000007</v>
      </c>
      <c r="C11" s="22">
        <f>$A11*Table1!C$4</f>
        <v>50.09765625</v>
      </c>
      <c r="D11" s="22">
        <f>$A11*Table1!D$4</f>
        <v>288</v>
      </c>
      <c r="E11" s="22">
        <f>$A11*Table1!E$4</f>
        <v>23.31</v>
      </c>
      <c r="F11" s="22">
        <f>$A11*Table1!F$4</f>
        <v>112.587890625</v>
      </c>
      <c r="G11" s="22">
        <f>$A11*Table1!G$4</f>
        <v>531</v>
      </c>
      <c r="H11" s="22">
        <f>$A11*Table1!H$4</f>
        <v>43.199999999999996</v>
      </c>
      <c r="I11" s="22">
        <f>$A11*Table1!I$4</f>
        <v>286.5234375</v>
      </c>
      <c r="J11" s="22">
        <f>$A11*Table1!J$4</f>
        <v>720</v>
      </c>
    </row>
    <row r="12" spans="1:10" x14ac:dyDescent="0.25">
      <c r="A12" s="21">
        <v>10</v>
      </c>
      <c r="B12" s="22">
        <f>$A12*Table1!B$4</f>
        <v>7.91</v>
      </c>
      <c r="C12" s="22">
        <f>$A12*Table1!C$4</f>
        <v>55.6640625</v>
      </c>
      <c r="D12" s="22">
        <f>$A12*Table1!D$4</f>
        <v>320</v>
      </c>
      <c r="E12" s="22">
        <f>$A12*Table1!E$4</f>
        <v>25.9</v>
      </c>
      <c r="F12" s="22">
        <f>$A12*Table1!F$4</f>
        <v>125.09765625</v>
      </c>
      <c r="G12" s="22">
        <f>$A12*Table1!G$4</f>
        <v>590</v>
      </c>
      <c r="H12" s="22">
        <f>$A12*Table1!H$4</f>
        <v>48</v>
      </c>
      <c r="I12" s="22">
        <f>$A12*Table1!I$4</f>
        <v>318.359375</v>
      </c>
      <c r="J12" s="22">
        <f>$A12*Table1!J$4</f>
        <v>800</v>
      </c>
    </row>
    <row r="13" spans="1:10" x14ac:dyDescent="0.25">
      <c r="A13" s="21">
        <v>11</v>
      </c>
      <c r="B13" s="22">
        <f>$A13*Table1!B$4</f>
        <v>8.7010000000000005</v>
      </c>
      <c r="C13" s="22">
        <f>$A13*Table1!C$4</f>
        <v>61.23046875</v>
      </c>
      <c r="D13" s="22">
        <f>$A13*Table1!D$4</f>
        <v>352</v>
      </c>
      <c r="E13" s="22">
        <f>$A13*Table1!E$4</f>
        <v>28.49</v>
      </c>
      <c r="F13" s="22">
        <f>$A13*Table1!F$4</f>
        <v>137.607421875</v>
      </c>
      <c r="G13" s="22">
        <f>$A13*Table1!G$4</f>
        <v>649</v>
      </c>
      <c r="H13" s="22">
        <f>$A13*Table1!H$4</f>
        <v>52.8</v>
      </c>
      <c r="I13" s="22">
        <f>$A13*Table1!I$4</f>
        <v>350.1953125</v>
      </c>
      <c r="J13" s="22">
        <f>$A13*Table1!J$4</f>
        <v>880</v>
      </c>
    </row>
    <row r="14" spans="1:10" x14ac:dyDescent="0.25">
      <c r="A14" s="21">
        <v>12</v>
      </c>
      <c r="B14" s="22">
        <f>$A14*Table1!B$4</f>
        <v>9.4920000000000009</v>
      </c>
      <c r="C14" s="22">
        <f>$A14*Table1!C$4</f>
        <v>66.796875</v>
      </c>
      <c r="D14" s="22">
        <f>$A14*Table1!D$4</f>
        <v>384</v>
      </c>
      <c r="E14" s="22">
        <f>$A14*Table1!E$4</f>
        <v>31.08</v>
      </c>
      <c r="F14" s="22">
        <f>$A14*Table1!F$4</f>
        <v>150.1171875</v>
      </c>
      <c r="G14" s="22">
        <f>$A14*Table1!G$4</f>
        <v>708</v>
      </c>
      <c r="H14" s="22">
        <f>$A14*Table1!H$4</f>
        <v>57.599999999999994</v>
      </c>
      <c r="I14" s="22">
        <f>$A14*Table1!I$4</f>
        <v>382.03125</v>
      </c>
      <c r="J14" s="22">
        <f>$A14*Table1!J$4</f>
        <v>960</v>
      </c>
    </row>
    <row r="15" spans="1:10" x14ac:dyDescent="0.25">
      <c r="A15" s="21">
        <v>13</v>
      </c>
      <c r="B15" s="22">
        <f>$A15*Table1!B$4</f>
        <v>10.283000000000001</v>
      </c>
      <c r="C15" s="22">
        <f>$A15*Table1!C$4</f>
        <v>72.36328125</v>
      </c>
      <c r="D15" s="22">
        <f>$A15*Table1!D$4</f>
        <v>416</v>
      </c>
      <c r="E15" s="22">
        <f>$A15*Table1!E$4</f>
        <v>33.67</v>
      </c>
      <c r="F15" s="22">
        <f>$A15*Table1!F$4</f>
        <v>162.626953125</v>
      </c>
      <c r="G15" s="22">
        <f>$A15*Table1!G$4</f>
        <v>767</v>
      </c>
      <c r="H15" s="22">
        <f>$A15*Table1!H$4</f>
        <v>62.4</v>
      </c>
      <c r="I15" s="22">
        <f>$A15*Table1!I$4</f>
        <v>413.8671875</v>
      </c>
      <c r="J15" s="22">
        <f>$A15*Table1!J$4</f>
        <v>1040</v>
      </c>
    </row>
    <row r="16" spans="1:10" x14ac:dyDescent="0.25">
      <c r="A16" s="21">
        <v>14</v>
      </c>
      <c r="B16" s="22">
        <f>$A16*Table1!B$4</f>
        <v>11.074</v>
      </c>
      <c r="C16" s="22">
        <f>$A16*Table1!C$4</f>
        <v>77.9296875</v>
      </c>
      <c r="D16" s="22">
        <f>$A16*Table1!D$4</f>
        <v>448</v>
      </c>
      <c r="E16" s="22">
        <f>$A16*Table1!E$4</f>
        <v>36.26</v>
      </c>
      <c r="F16" s="22">
        <f>$A16*Table1!F$4</f>
        <v>175.13671875</v>
      </c>
      <c r="G16" s="22">
        <f>$A16*Table1!G$4</f>
        <v>826</v>
      </c>
      <c r="H16" s="22">
        <f>$A16*Table1!H$4</f>
        <v>67.2</v>
      </c>
      <c r="I16" s="22">
        <f>$A16*Table1!I$4</f>
        <v>445.703125</v>
      </c>
      <c r="J16" s="22">
        <f>$A16*Table1!J$4</f>
        <v>1120</v>
      </c>
    </row>
    <row r="17" spans="1:10" x14ac:dyDescent="0.25">
      <c r="A17" s="21">
        <v>15</v>
      </c>
      <c r="B17" s="22">
        <f>$A17*Table1!B$4</f>
        <v>11.865</v>
      </c>
      <c r="C17" s="22">
        <f>$A17*Table1!C$4</f>
        <v>83.49609375</v>
      </c>
      <c r="D17" s="22">
        <f>$A17*Table1!D$4</f>
        <v>480</v>
      </c>
      <c r="E17" s="22">
        <f>$A17*Table1!E$4</f>
        <v>38.849999999999994</v>
      </c>
      <c r="F17" s="22">
        <f>$A17*Table1!F$4</f>
        <v>187.646484375</v>
      </c>
      <c r="G17" s="22">
        <f>$A17*Table1!G$4</f>
        <v>885</v>
      </c>
      <c r="H17" s="22">
        <f>$A17*Table1!H$4</f>
        <v>72</v>
      </c>
      <c r="I17" s="22">
        <f>$A17*Table1!I$4</f>
        <v>477.5390625</v>
      </c>
      <c r="J17" s="22">
        <f>$A17*Table1!J$4</f>
        <v>1200</v>
      </c>
    </row>
    <row r="18" spans="1:10" x14ac:dyDescent="0.25">
      <c r="A18" s="21">
        <v>16</v>
      </c>
      <c r="B18" s="22">
        <f>$A18*Table1!B$4</f>
        <v>12.656000000000001</v>
      </c>
      <c r="C18" s="22">
        <f>$A18*Table1!C$4</f>
        <v>89.0625</v>
      </c>
      <c r="D18" s="22">
        <f>$A18*Table1!D$4</f>
        <v>512</v>
      </c>
      <c r="E18" s="22">
        <f>$A18*Table1!E$4</f>
        <v>41.44</v>
      </c>
      <c r="F18" s="22">
        <f>$A18*Table1!F$4</f>
        <v>200.15625</v>
      </c>
      <c r="G18" s="22">
        <f>$A18*Table1!G$4</f>
        <v>944</v>
      </c>
      <c r="H18" s="22">
        <f>$A18*Table1!H$4</f>
        <v>76.8</v>
      </c>
      <c r="I18" s="22">
        <f>$A18*Table1!I$4</f>
        <v>509.375</v>
      </c>
      <c r="J18" s="22">
        <f>$A18*Table1!J$4</f>
        <v>1280</v>
      </c>
    </row>
    <row r="19" spans="1:10" x14ac:dyDescent="0.25">
      <c r="A19" s="21">
        <v>17</v>
      </c>
      <c r="B19" s="22">
        <f>$A19*Table1!B$4</f>
        <v>13.447000000000001</v>
      </c>
      <c r="C19" s="22">
        <f>$A19*Table1!C$4</f>
        <v>94.62890625</v>
      </c>
      <c r="D19" s="22">
        <f>$A19*Table1!D$4</f>
        <v>544</v>
      </c>
      <c r="E19" s="22">
        <f>$A19*Table1!E$4</f>
        <v>44.03</v>
      </c>
      <c r="F19" s="22">
        <f>$A19*Table1!F$4</f>
        <v>212.666015625</v>
      </c>
      <c r="G19" s="22">
        <f>$A19*Table1!G$4</f>
        <v>1003</v>
      </c>
      <c r="H19" s="22">
        <f>$A19*Table1!H$4</f>
        <v>81.599999999999994</v>
      </c>
      <c r="I19" s="22">
        <f>$A19*Table1!I$4</f>
        <v>541.2109375</v>
      </c>
      <c r="J19" s="22">
        <f>$A19*Table1!J$4</f>
        <v>1360</v>
      </c>
    </row>
    <row r="20" spans="1:10" x14ac:dyDescent="0.25">
      <c r="A20" s="21">
        <v>18</v>
      </c>
      <c r="B20" s="22">
        <f>$A20*Table1!B$4</f>
        <v>14.238000000000001</v>
      </c>
      <c r="C20" s="22">
        <f>$A20*Table1!C$4</f>
        <v>100.1953125</v>
      </c>
      <c r="D20" s="22">
        <f>$A20*Table1!D$4</f>
        <v>576</v>
      </c>
      <c r="E20" s="22">
        <f>$A20*Table1!E$4</f>
        <v>46.62</v>
      </c>
      <c r="F20" s="22">
        <f>$A20*Table1!F$4</f>
        <v>225.17578125</v>
      </c>
      <c r="G20" s="22">
        <f>$A20*Table1!G$4</f>
        <v>1062</v>
      </c>
      <c r="H20" s="22">
        <f>$A20*Table1!H$4</f>
        <v>86.399999999999991</v>
      </c>
      <c r="I20" s="22">
        <f>$A20*Table1!I$4</f>
        <v>573.046875</v>
      </c>
      <c r="J20" s="22">
        <f>$A20*Table1!J$4</f>
        <v>1440</v>
      </c>
    </row>
    <row r="21" spans="1:10" x14ac:dyDescent="0.25">
      <c r="A21" s="21">
        <v>19</v>
      </c>
      <c r="B21" s="22">
        <f>$A21*Table1!B$4</f>
        <v>15.029</v>
      </c>
      <c r="C21" s="22">
        <f>$A21*Table1!C$4</f>
        <v>105.76171875</v>
      </c>
      <c r="D21" s="22">
        <f>$A21*Table1!D$4</f>
        <v>608</v>
      </c>
      <c r="E21" s="22">
        <f>$A21*Table1!E$4</f>
        <v>49.209999999999994</v>
      </c>
      <c r="F21" s="22">
        <f>$A21*Table1!F$4</f>
        <v>237.685546875</v>
      </c>
      <c r="G21" s="22">
        <f>$A21*Table1!G$4</f>
        <v>1121</v>
      </c>
      <c r="H21" s="22">
        <f>$A21*Table1!H$4</f>
        <v>91.2</v>
      </c>
      <c r="I21" s="22">
        <f>$A21*Table1!I$4</f>
        <v>604.8828125</v>
      </c>
      <c r="J21" s="22">
        <f>$A21*Table1!J$4</f>
        <v>1520</v>
      </c>
    </row>
    <row r="22" spans="1:10" x14ac:dyDescent="0.25">
      <c r="A22" s="21">
        <v>20</v>
      </c>
      <c r="B22" s="22">
        <f>$A22*Table1!B$4</f>
        <v>15.82</v>
      </c>
      <c r="C22" s="22">
        <f>$A22*Table1!C$4</f>
        <v>111.328125</v>
      </c>
      <c r="D22" s="22">
        <f>$A22*Table1!D$4</f>
        <v>640</v>
      </c>
      <c r="E22" s="22">
        <f>$A22*Table1!E$4</f>
        <v>51.8</v>
      </c>
      <c r="F22" s="22">
        <f>$A22*Table1!F$4</f>
        <v>250.1953125</v>
      </c>
      <c r="G22" s="22">
        <f>$A22*Table1!G$4</f>
        <v>1180</v>
      </c>
      <c r="H22" s="22">
        <f>$A22*Table1!H$4</f>
        <v>96</v>
      </c>
      <c r="I22" s="22">
        <f>$A22*Table1!I$4</f>
        <v>636.71875</v>
      </c>
      <c r="J22" s="22">
        <f>$A22*Table1!J$4</f>
        <v>1600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3541-B1BB-1344-933E-D726D34DB108}">
  <dimension ref="A1:J22"/>
  <sheetViews>
    <sheetView workbookViewId="0">
      <selection activeCell="K14" sqref="K14"/>
    </sheetView>
  </sheetViews>
  <sheetFormatPr defaultColWidth="11" defaultRowHeight="15.75" x14ac:dyDescent="0.25"/>
  <cols>
    <col min="1" max="1" width="21" customWidth="1"/>
  </cols>
  <sheetData>
    <row r="1" spans="1:10" x14ac:dyDescent="0.25">
      <c r="A1" s="21" t="s">
        <v>28</v>
      </c>
      <c r="B1" s="21"/>
      <c r="C1" s="21" t="s">
        <v>1</v>
      </c>
      <c r="D1" s="21"/>
      <c r="E1" s="21"/>
      <c r="F1" s="21" t="s">
        <v>45</v>
      </c>
      <c r="G1" s="21"/>
      <c r="H1" s="21"/>
      <c r="I1" s="21" t="s">
        <v>46</v>
      </c>
      <c r="J1" s="21"/>
    </row>
    <row r="2" spans="1:10" x14ac:dyDescent="0.25">
      <c r="A2" s="21" t="s">
        <v>27</v>
      </c>
      <c r="B2" s="21" t="s">
        <v>9</v>
      </c>
      <c r="C2" s="21" t="s">
        <v>41</v>
      </c>
      <c r="D2" s="21" t="s">
        <v>42</v>
      </c>
      <c r="E2" s="21" t="s">
        <v>9</v>
      </c>
      <c r="F2" s="21" t="s">
        <v>41</v>
      </c>
      <c r="G2" s="21" t="s">
        <v>42</v>
      </c>
      <c r="H2" s="21" t="s">
        <v>9</v>
      </c>
      <c r="I2" s="21" t="s">
        <v>41</v>
      </c>
      <c r="J2" s="21" t="s">
        <v>42</v>
      </c>
    </row>
    <row r="3" spans="1:10" x14ac:dyDescent="0.25">
      <c r="A3" s="21">
        <v>1</v>
      </c>
      <c r="B3" s="23">
        <f>$A3*Table1!B$3</f>
        <v>0.5</v>
      </c>
      <c r="C3" s="23">
        <f>$A3*Table1!C$3</f>
        <v>1.66015625</v>
      </c>
      <c r="D3" s="23">
        <v>0</v>
      </c>
      <c r="E3" s="23">
        <f>$A3*Table1!E$3</f>
        <v>2.5499999999999998</v>
      </c>
      <c r="F3" s="23">
        <f>$A3*Table1!F$3</f>
        <v>9.375</v>
      </c>
      <c r="G3" s="23">
        <f>$A3*Table1!G$3</f>
        <v>0</v>
      </c>
      <c r="H3" s="23">
        <f>$A3*Table1!H$3</f>
        <v>3.1</v>
      </c>
      <c r="I3" s="23">
        <f>$A3*Table1!I$3</f>
        <v>15.91796875</v>
      </c>
      <c r="J3" s="23">
        <f>$A3*Table1!J$3</f>
        <v>0</v>
      </c>
    </row>
    <row r="4" spans="1:10" x14ac:dyDescent="0.25">
      <c r="A4" s="21">
        <v>2</v>
      </c>
      <c r="B4" s="23">
        <f>$A4*Table1!B$3</f>
        <v>1</v>
      </c>
      <c r="C4" s="23">
        <f>$A4*Table1!C$3</f>
        <v>3.3203125</v>
      </c>
      <c r="D4" s="23">
        <v>0</v>
      </c>
      <c r="E4" s="23">
        <f>$A4*Table1!E$3</f>
        <v>5.0999999999999996</v>
      </c>
      <c r="F4" s="23">
        <f>$A4*Table1!F$3</f>
        <v>18.75</v>
      </c>
      <c r="G4" s="23">
        <f>$A4*Table1!G$3</f>
        <v>0</v>
      </c>
      <c r="H4" s="23">
        <f>$A4*Table1!H$3</f>
        <v>6.2</v>
      </c>
      <c r="I4" s="23">
        <f>$A4*Table1!I$3</f>
        <v>31.8359375</v>
      </c>
      <c r="J4" s="23">
        <f>$A4*Table1!J$3</f>
        <v>0</v>
      </c>
    </row>
    <row r="5" spans="1:10" x14ac:dyDescent="0.25">
      <c r="A5" s="21">
        <v>3</v>
      </c>
      <c r="B5" s="23">
        <f>$A5*Table1!B$3</f>
        <v>1.5</v>
      </c>
      <c r="C5" s="23">
        <f>$A5*Table1!C$3</f>
        <v>4.98046875</v>
      </c>
      <c r="D5" s="23">
        <v>0</v>
      </c>
      <c r="E5" s="23">
        <f>$A5*Table1!E$3</f>
        <v>7.6499999999999995</v>
      </c>
      <c r="F5" s="23">
        <f>$A5*Table1!F$3</f>
        <v>28.125</v>
      </c>
      <c r="G5" s="23">
        <f>$A5*Table1!G$3</f>
        <v>0</v>
      </c>
      <c r="H5" s="23">
        <f>$A5*Table1!H$3</f>
        <v>9.3000000000000007</v>
      </c>
      <c r="I5" s="23">
        <f>$A5*Table1!I$3</f>
        <v>47.75390625</v>
      </c>
      <c r="J5" s="23">
        <f>$A5*Table1!J$3</f>
        <v>0</v>
      </c>
    </row>
    <row r="6" spans="1:10" x14ac:dyDescent="0.25">
      <c r="A6" s="21">
        <v>4</v>
      </c>
      <c r="B6" s="23">
        <f>$A6*Table1!B$3</f>
        <v>2</v>
      </c>
      <c r="C6" s="23">
        <f>$A6*Table1!C$3</f>
        <v>6.640625</v>
      </c>
      <c r="D6" s="23">
        <v>0</v>
      </c>
      <c r="E6" s="23">
        <f>$A6*Table1!E$3</f>
        <v>10.199999999999999</v>
      </c>
      <c r="F6" s="23">
        <f>$A6*Table1!F$3</f>
        <v>37.5</v>
      </c>
      <c r="G6" s="23">
        <f>$A6*Table1!G$3</f>
        <v>0</v>
      </c>
      <c r="H6" s="23">
        <f>$A6*Table1!H$3</f>
        <v>12.4</v>
      </c>
      <c r="I6" s="23">
        <f>$A6*Table1!I$3</f>
        <v>63.671875</v>
      </c>
      <c r="J6" s="23">
        <f>$A6*Table1!J$3</f>
        <v>0</v>
      </c>
    </row>
    <row r="7" spans="1:10" x14ac:dyDescent="0.25">
      <c r="A7" s="21">
        <v>5</v>
      </c>
      <c r="B7" s="23">
        <f>$A7*Table1!B$3</f>
        <v>2.5</v>
      </c>
      <c r="C7" s="23">
        <f>$A7*Table1!C$3</f>
        <v>8.30078125</v>
      </c>
      <c r="D7" s="23">
        <v>0</v>
      </c>
      <c r="E7" s="23">
        <f>$A7*Table1!E$3</f>
        <v>12.75</v>
      </c>
      <c r="F7" s="23">
        <f>$A7*Table1!F$3</f>
        <v>46.875</v>
      </c>
      <c r="G7" s="23">
        <f>$A7*Table1!G$3</f>
        <v>0</v>
      </c>
      <c r="H7" s="23">
        <f>$A7*Table1!H$3</f>
        <v>15.5</v>
      </c>
      <c r="I7" s="23">
        <f>$A7*Table1!I$3</f>
        <v>79.58984375</v>
      </c>
      <c r="J7" s="23">
        <f>$A7*Table1!J$3</f>
        <v>0</v>
      </c>
    </row>
    <row r="8" spans="1:10" x14ac:dyDescent="0.25">
      <c r="A8" s="21">
        <v>6</v>
      </c>
      <c r="B8" s="23">
        <f>$A8*Table1!B$3</f>
        <v>3</v>
      </c>
      <c r="C8" s="23">
        <f>$A8*Table1!C$3</f>
        <v>9.9609375</v>
      </c>
      <c r="D8" s="23">
        <v>0</v>
      </c>
      <c r="E8" s="23">
        <f>$A8*Table1!E$3</f>
        <v>15.299999999999999</v>
      </c>
      <c r="F8" s="23">
        <f>$A8*Table1!F$3</f>
        <v>56.25</v>
      </c>
      <c r="G8" s="23">
        <f>$A8*Table1!G$3</f>
        <v>0</v>
      </c>
      <c r="H8" s="23">
        <f>$A8*Table1!H$3</f>
        <v>18.600000000000001</v>
      </c>
      <c r="I8" s="23">
        <f>$A8*Table1!I$3</f>
        <v>95.5078125</v>
      </c>
      <c r="J8" s="23">
        <f>$A8*Table1!J$3</f>
        <v>0</v>
      </c>
    </row>
    <row r="9" spans="1:10" x14ac:dyDescent="0.25">
      <c r="A9" s="21">
        <v>7</v>
      </c>
      <c r="B9" s="23">
        <f>$A9*Table1!B$3</f>
        <v>3.5</v>
      </c>
      <c r="C9" s="23">
        <f>$A9*Table1!C$3</f>
        <v>11.62109375</v>
      </c>
      <c r="D9" s="23">
        <v>0</v>
      </c>
      <c r="E9" s="23">
        <f>$A9*Table1!E$3</f>
        <v>17.849999999999998</v>
      </c>
      <c r="F9" s="23">
        <f>$A9*Table1!F$3</f>
        <v>65.625</v>
      </c>
      <c r="G9" s="23">
        <f>$A9*Table1!G$3</f>
        <v>0</v>
      </c>
      <c r="H9" s="23">
        <f>$A9*Table1!H$3</f>
        <v>21.7</v>
      </c>
      <c r="I9" s="23">
        <f>$A9*Table1!I$3</f>
        <v>111.42578125</v>
      </c>
      <c r="J9" s="23">
        <f>$A9*Table1!J$3</f>
        <v>0</v>
      </c>
    </row>
    <row r="10" spans="1:10" x14ac:dyDescent="0.25">
      <c r="A10" s="21">
        <v>8</v>
      </c>
      <c r="B10" s="23">
        <f>$A10*Table1!B$3</f>
        <v>4</v>
      </c>
      <c r="C10" s="23">
        <f>$A10*Table1!C$3</f>
        <v>13.28125</v>
      </c>
      <c r="D10" s="23">
        <v>0</v>
      </c>
      <c r="E10" s="23">
        <f>$A10*Table1!E$3</f>
        <v>20.399999999999999</v>
      </c>
      <c r="F10" s="23">
        <f>$A10*Table1!F$3</f>
        <v>75</v>
      </c>
      <c r="G10" s="23">
        <f>$A10*Table1!G$3</f>
        <v>0</v>
      </c>
      <c r="H10" s="23">
        <f>$A10*Table1!H$3</f>
        <v>24.8</v>
      </c>
      <c r="I10" s="23">
        <f>$A10*Table1!I$3</f>
        <v>127.34375</v>
      </c>
      <c r="J10" s="23">
        <f>$A10*Table1!J$3</f>
        <v>0</v>
      </c>
    </row>
    <row r="11" spans="1:10" x14ac:dyDescent="0.25">
      <c r="A11" s="21">
        <v>9</v>
      </c>
      <c r="B11" s="23">
        <f>$A11*Table1!B$3</f>
        <v>4.5</v>
      </c>
      <c r="C11" s="23">
        <f>$A11*Table1!C$3</f>
        <v>14.94140625</v>
      </c>
      <c r="D11" s="23">
        <v>0</v>
      </c>
      <c r="E11" s="23">
        <f>$A11*Table1!E$3</f>
        <v>22.95</v>
      </c>
      <c r="F11" s="23">
        <f>$A11*Table1!F$3</f>
        <v>84.375</v>
      </c>
      <c r="G11" s="23">
        <f>$A11*Table1!G$3</f>
        <v>0</v>
      </c>
      <c r="H11" s="23">
        <f>$A11*Table1!H$3</f>
        <v>27.900000000000002</v>
      </c>
      <c r="I11" s="23">
        <f>$A11*Table1!I$3</f>
        <v>143.26171875</v>
      </c>
      <c r="J11" s="23">
        <f>$A11*Table1!J$3</f>
        <v>0</v>
      </c>
    </row>
    <row r="12" spans="1:10" x14ac:dyDescent="0.25">
      <c r="A12" s="21">
        <v>10</v>
      </c>
      <c r="B12" s="23">
        <f>$A12*Table1!B$3</f>
        <v>5</v>
      </c>
      <c r="C12" s="23">
        <f>$A12*Table1!C$3</f>
        <v>16.6015625</v>
      </c>
      <c r="D12" s="23">
        <v>0</v>
      </c>
      <c r="E12" s="23">
        <f>$A12*Table1!E$3</f>
        <v>25.5</v>
      </c>
      <c r="F12" s="23">
        <f>$A12*Table1!F$3</f>
        <v>93.75</v>
      </c>
      <c r="G12" s="23">
        <f>$A12*Table1!G$3</f>
        <v>0</v>
      </c>
      <c r="H12" s="23">
        <f>$A12*Table1!H$3</f>
        <v>31</v>
      </c>
      <c r="I12" s="23">
        <f>$A12*Table1!I$3</f>
        <v>159.1796875</v>
      </c>
      <c r="J12" s="23">
        <f>$A12*Table1!J$3</f>
        <v>0</v>
      </c>
    </row>
    <row r="13" spans="1:10" x14ac:dyDescent="0.25">
      <c r="A13" s="21">
        <v>11</v>
      </c>
      <c r="B13" s="23">
        <f>$A13*Table1!B$3</f>
        <v>5.5</v>
      </c>
      <c r="C13" s="23">
        <f>$A13*Table1!C$3</f>
        <v>18.26171875</v>
      </c>
      <c r="D13" s="23">
        <v>0</v>
      </c>
      <c r="E13" s="23">
        <f>$A13*Table1!E$3</f>
        <v>28.049999999999997</v>
      </c>
      <c r="F13" s="23">
        <f>$A13*Table1!F$3</f>
        <v>103.125</v>
      </c>
      <c r="G13" s="23">
        <f>$A13*Table1!G$3</f>
        <v>0</v>
      </c>
      <c r="H13" s="23">
        <f>$A13*Table1!H$3</f>
        <v>34.1</v>
      </c>
      <c r="I13" s="23">
        <f>$A13*Table1!I$3</f>
        <v>175.09765625</v>
      </c>
      <c r="J13" s="23">
        <f>$A13*Table1!J$3</f>
        <v>0</v>
      </c>
    </row>
    <row r="14" spans="1:10" x14ac:dyDescent="0.25">
      <c r="A14" s="21">
        <v>12</v>
      </c>
      <c r="B14" s="23">
        <f>$A14*Table1!B$3</f>
        <v>6</v>
      </c>
      <c r="C14" s="23">
        <f>$A14*Table1!C$3</f>
        <v>19.921875</v>
      </c>
      <c r="D14" s="23">
        <v>0</v>
      </c>
      <c r="E14" s="23">
        <f>$A14*Table1!E$3</f>
        <v>30.599999999999998</v>
      </c>
      <c r="F14" s="23">
        <f>$A14*Table1!F$3</f>
        <v>112.5</v>
      </c>
      <c r="G14" s="23">
        <f>$A14*Table1!G$3</f>
        <v>0</v>
      </c>
      <c r="H14" s="23">
        <f>$A14*Table1!H$3</f>
        <v>37.200000000000003</v>
      </c>
      <c r="I14" s="23">
        <f>$A14*Table1!I$3</f>
        <v>191.015625</v>
      </c>
      <c r="J14" s="23">
        <f>$A14*Table1!J$3</f>
        <v>0</v>
      </c>
    </row>
    <row r="15" spans="1:10" x14ac:dyDescent="0.25">
      <c r="A15" s="21">
        <v>13</v>
      </c>
      <c r="B15" s="23">
        <f>$A15*Table1!B$3</f>
        <v>6.5</v>
      </c>
      <c r="C15" s="23">
        <f>$A15*Table1!C$3</f>
        <v>21.58203125</v>
      </c>
      <c r="D15" s="23">
        <v>0</v>
      </c>
      <c r="E15" s="23">
        <f>$A15*Table1!E$3</f>
        <v>33.15</v>
      </c>
      <c r="F15" s="23">
        <f>$A15*Table1!F$3</f>
        <v>121.875</v>
      </c>
      <c r="G15" s="23">
        <f>$A15*Table1!G$3</f>
        <v>0</v>
      </c>
      <c r="H15" s="23">
        <f>$A15*Table1!H$3</f>
        <v>40.300000000000004</v>
      </c>
      <c r="I15" s="23">
        <f>$A15*Table1!I$3</f>
        <v>206.93359375</v>
      </c>
      <c r="J15" s="23">
        <f>$A15*Table1!J$3</f>
        <v>0</v>
      </c>
    </row>
    <row r="16" spans="1:10" x14ac:dyDescent="0.25">
      <c r="A16" s="21">
        <v>14</v>
      </c>
      <c r="B16" s="23">
        <f>$A16*Table1!B$3</f>
        <v>7</v>
      </c>
      <c r="C16" s="23">
        <f>$A16*Table1!C$3</f>
        <v>23.2421875</v>
      </c>
      <c r="D16" s="23">
        <v>0</v>
      </c>
      <c r="E16" s="23">
        <f>$A16*Table1!E$3</f>
        <v>35.699999999999996</v>
      </c>
      <c r="F16" s="23">
        <f>$A16*Table1!F$3</f>
        <v>131.25</v>
      </c>
      <c r="G16" s="23">
        <f>$A16*Table1!G$3</f>
        <v>0</v>
      </c>
      <c r="H16" s="23">
        <f>$A16*Table1!H$3</f>
        <v>43.4</v>
      </c>
      <c r="I16" s="23">
        <f>$A16*Table1!I$3</f>
        <v>222.8515625</v>
      </c>
      <c r="J16" s="23">
        <f>$A16*Table1!J$3</f>
        <v>0</v>
      </c>
    </row>
    <row r="17" spans="1:10" x14ac:dyDescent="0.25">
      <c r="A17" s="21">
        <v>15</v>
      </c>
      <c r="B17" s="23">
        <f>$A17*Table1!B$3</f>
        <v>7.5</v>
      </c>
      <c r="C17" s="23">
        <f>$A17*Table1!C$3</f>
        <v>24.90234375</v>
      </c>
      <c r="D17" s="23">
        <v>0</v>
      </c>
      <c r="E17" s="23">
        <f>$A17*Table1!E$3</f>
        <v>38.25</v>
      </c>
      <c r="F17" s="23">
        <f>$A17*Table1!F$3</f>
        <v>140.625</v>
      </c>
      <c r="G17" s="23">
        <f>$A17*Table1!G$3</f>
        <v>0</v>
      </c>
      <c r="H17" s="23">
        <f>$A17*Table1!H$3</f>
        <v>46.5</v>
      </c>
      <c r="I17" s="23">
        <f>$A17*Table1!I$3</f>
        <v>238.76953125</v>
      </c>
      <c r="J17" s="23">
        <f>$A17*Table1!J$3</f>
        <v>0</v>
      </c>
    </row>
    <row r="18" spans="1:10" x14ac:dyDescent="0.25">
      <c r="A18" s="21">
        <v>16</v>
      </c>
      <c r="B18" s="23">
        <f>$A18*Table1!B$3</f>
        <v>8</v>
      </c>
      <c r="C18" s="23">
        <f>$A18*Table1!C$3</f>
        <v>26.5625</v>
      </c>
      <c r="D18" s="23">
        <v>0</v>
      </c>
      <c r="E18" s="23">
        <f>$A18*Table1!E$3</f>
        <v>40.799999999999997</v>
      </c>
      <c r="F18" s="23">
        <f>$A18*Table1!F$3</f>
        <v>150</v>
      </c>
      <c r="G18" s="23">
        <f>$A18*Table1!G$3</f>
        <v>0</v>
      </c>
      <c r="H18" s="23">
        <f>$A18*Table1!H$3</f>
        <v>49.6</v>
      </c>
      <c r="I18" s="23">
        <f>$A18*Table1!I$3</f>
        <v>254.6875</v>
      </c>
      <c r="J18" s="23">
        <f>$A18*Table1!J$3</f>
        <v>0</v>
      </c>
    </row>
    <row r="19" spans="1:10" x14ac:dyDescent="0.25">
      <c r="A19" s="21">
        <v>17</v>
      </c>
      <c r="B19" s="23">
        <f>$A19*Table1!B$3</f>
        <v>8.5</v>
      </c>
      <c r="C19" s="23">
        <f>$A19*Table1!C$3</f>
        <v>28.22265625</v>
      </c>
      <c r="D19" s="23">
        <v>0</v>
      </c>
      <c r="E19" s="23">
        <f>$A19*Table1!E$3</f>
        <v>43.349999999999994</v>
      </c>
      <c r="F19" s="23">
        <f>$A19*Table1!F$3</f>
        <v>159.375</v>
      </c>
      <c r="G19" s="23">
        <f>$A19*Table1!G$3</f>
        <v>0</v>
      </c>
      <c r="H19" s="23">
        <f>$A19*Table1!H$3</f>
        <v>52.7</v>
      </c>
      <c r="I19" s="23">
        <f>$A19*Table1!I$3</f>
        <v>270.60546875</v>
      </c>
      <c r="J19" s="23">
        <f>$A19*Table1!J$3</f>
        <v>0</v>
      </c>
    </row>
    <row r="20" spans="1:10" x14ac:dyDescent="0.25">
      <c r="A20" s="21">
        <v>18</v>
      </c>
      <c r="B20" s="23">
        <f>$A20*Table1!B$3</f>
        <v>9</v>
      </c>
      <c r="C20" s="23">
        <f>$A20*Table1!C$3</f>
        <v>29.8828125</v>
      </c>
      <c r="D20" s="23">
        <v>0</v>
      </c>
      <c r="E20" s="23">
        <f>$A20*Table1!E$3</f>
        <v>45.9</v>
      </c>
      <c r="F20" s="23">
        <f>$A20*Table1!F$3</f>
        <v>168.75</v>
      </c>
      <c r="G20" s="23">
        <f>$A20*Table1!G$3</f>
        <v>0</v>
      </c>
      <c r="H20" s="23">
        <f>$A20*Table1!H$3</f>
        <v>55.800000000000004</v>
      </c>
      <c r="I20" s="23">
        <f>$A20*Table1!I$3</f>
        <v>286.5234375</v>
      </c>
      <c r="J20" s="23">
        <f>$A20*Table1!J$3</f>
        <v>0</v>
      </c>
    </row>
    <row r="21" spans="1:10" x14ac:dyDescent="0.25">
      <c r="A21" s="21">
        <v>19</v>
      </c>
      <c r="B21" s="23">
        <f>$A21*Table1!B$3</f>
        <v>9.5</v>
      </c>
      <c r="C21" s="23">
        <f>$A21*Table1!C$3</f>
        <v>31.54296875</v>
      </c>
      <c r="D21" s="23">
        <v>0</v>
      </c>
      <c r="E21" s="23">
        <f>$A21*Table1!E$3</f>
        <v>48.449999999999996</v>
      </c>
      <c r="F21" s="23">
        <f>$A21*Table1!F$3</f>
        <v>178.125</v>
      </c>
      <c r="G21" s="23">
        <f>$A21*Table1!G$3</f>
        <v>0</v>
      </c>
      <c r="H21" s="23">
        <f>$A21*Table1!H$3</f>
        <v>58.9</v>
      </c>
      <c r="I21" s="23">
        <f>$A21*Table1!I$3</f>
        <v>302.44140625</v>
      </c>
      <c r="J21" s="23">
        <f>$A21*Table1!J$3</f>
        <v>0</v>
      </c>
    </row>
    <row r="22" spans="1:10" x14ac:dyDescent="0.25">
      <c r="A22" s="21">
        <v>20</v>
      </c>
      <c r="B22" s="23">
        <f>$A22*Table1!B$3</f>
        <v>10</v>
      </c>
      <c r="C22" s="23">
        <f>$A22*Table1!C$3</f>
        <v>33.203125</v>
      </c>
      <c r="D22" s="23">
        <v>0</v>
      </c>
      <c r="E22" s="23">
        <f>$A22*Table1!E$3</f>
        <v>51</v>
      </c>
      <c r="F22" s="23">
        <f>$A22*Table1!F$3</f>
        <v>187.5</v>
      </c>
      <c r="G22" s="23">
        <f>$A22*Table1!G$3</f>
        <v>0</v>
      </c>
      <c r="H22" s="23">
        <f>$A22*Table1!H$3</f>
        <v>62</v>
      </c>
      <c r="I22" s="23">
        <f>$A22*Table1!I$3</f>
        <v>318.359375</v>
      </c>
      <c r="J22" s="23">
        <f>$A22*Table1!J$3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FE546-8080-2A45-A22C-2BF119538D85}">
  <dimension ref="A1:D26"/>
  <sheetViews>
    <sheetView topLeftCell="A10" workbookViewId="0">
      <selection activeCell="A4" sqref="A4"/>
    </sheetView>
  </sheetViews>
  <sheetFormatPr defaultColWidth="11" defaultRowHeight="15.75" x14ac:dyDescent="0.25"/>
  <sheetData>
    <row r="1" spans="1:4" x14ac:dyDescent="0.25">
      <c r="A1" t="s">
        <v>29</v>
      </c>
    </row>
    <row r="2" spans="1:4" x14ac:dyDescent="0.25">
      <c r="A2" t="s">
        <v>40</v>
      </c>
    </row>
    <row r="3" spans="1:4" x14ac:dyDescent="0.25">
      <c r="A3" t="s">
        <v>31</v>
      </c>
    </row>
    <row r="4" spans="1:4" x14ac:dyDescent="0.25">
      <c r="A4" s="20" t="s">
        <v>30</v>
      </c>
      <c r="D4" t="s">
        <v>43</v>
      </c>
    </row>
    <row r="5" spans="1:4" x14ac:dyDescent="0.25">
      <c r="D5" t="s">
        <v>44</v>
      </c>
    </row>
    <row r="6" spans="1:4" x14ac:dyDescent="0.25">
      <c r="A6" t="s">
        <v>32</v>
      </c>
    </row>
    <row r="9" spans="1:4" x14ac:dyDescent="0.25">
      <c r="A9" t="s">
        <v>33</v>
      </c>
    </row>
    <row r="10" spans="1:4" x14ac:dyDescent="0.25">
      <c r="A10" t="s">
        <v>34</v>
      </c>
    </row>
    <row r="21" spans="1:1" x14ac:dyDescent="0.25">
      <c r="A21" t="s">
        <v>35</v>
      </c>
    </row>
    <row r="22" spans="1:1" x14ac:dyDescent="0.25">
      <c r="A22" t="s">
        <v>36</v>
      </c>
    </row>
    <row r="23" spans="1:1" x14ac:dyDescent="0.25">
      <c r="A23" t="s">
        <v>37</v>
      </c>
    </row>
    <row r="24" spans="1:1" x14ac:dyDescent="0.25">
      <c r="A24" t="s">
        <v>38</v>
      </c>
    </row>
    <row r="26" spans="1:1" x14ac:dyDescent="0.25">
      <c r="A26" t="s">
        <v>39</v>
      </c>
    </row>
  </sheetData>
  <hyperlinks>
    <hyperlink ref="A4" r:id="rId1" xr:uid="{BC1E629E-D46A-2246-8F32-9A8BBF84D467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Table1</vt:lpstr>
      <vt:lpstr>Table2</vt:lpstr>
      <vt:lpstr>Table3</vt:lpstr>
      <vt:lpstr>readme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Harold Rosenberg</dc:creator>
  <cp:keywords/>
  <dc:description/>
  <cp:lastModifiedBy>Benjamin Hoflich</cp:lastModifiedBy>
  <cp:revision/>
  <dcterms:created xsi:type="dcterms:W3CDTF">2019-06-18T13:50:08Z</dcterms:created>
  <dcterms:modified xsi:type="dcterms:W3CDTF">2021-06-04T22:26:28Z</dcterms:modified>
  <cp:category/>
  <cp:contentStatus/>
</cp:coreProperties>
</file>