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2_ncr:500000_{1D66617C-D728-441C-BA22-CEB10DFB612A}" xr6:coauthVersionLast="34" xr6:coauthVersionMax="34" xr10:uidLastSave="{00000000-0000-0000-0000-000000000000}"/>
  <bookViews>
    <workbookView minimized="1" xWindow="0" yWindow="90" windowWidth="15480" windowHeight="11640" firstSheet="2" activeTab="2" xr2:uid="{00000000-000D-0000-FFFF-FFFF00000000}"/>
  </bookViews>
  <sheets>
    <sheet name="记录" sheetId="1" r:id="rId1"/>
    <sheet name="软件改动记录" sheetId="6" r:id="rId2"/>
    <sheet name="数据换算" sheetId="2" r:id="rId3"/>
    <sheet name="Sheet1" sheetId="9" r:id="rId4"/>
    <sheet name="参数设置" sheetId="3" r:id="rId5"/>
    <sheet name="测试记录" sheetId="4" r:id="rId6"/>
    <sheet name="硬件改动" sheetId="5" r:id="rId7"/>
    <sheet name="标志位" sheetId="7" r:id="rId8"/>
    <sheet name="测试发现" sheetId="8" r:id="rId9"/>
  </sheets>
  <calcPr calcId="162913"/>
</workbook>
</file>

<file path=xl/calcChain.xml><?xml version="1.0" encoding="utf-8"?>
<calcChain xmlns="http://schemas.openxmlformats.org/spreadsheetml/2006/main">
  <c r="J13" i="2" l="1"/>
  <c r="J14" i="2"/>
  <c r="J15" i="2"/>
  <c r="J16" i="2"/>
  <c r="J17" i="2"/>
  <c r="J18" i="2"/>
  <c r="I12" i="2"/>
  <c r="J12" i="2" s="1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J27" i="2" s="1"/>
  <c r="I28" i="2"/>
  <c r="J28" i="2" s="1"/>
  <c r="I29" i="2"/>
  <c r="J29" i="2" s="1"/>
  <c r="J23" i="2"/>
  <c r="J24" i="2"/>
  <c r="J22" i="2"/>
  <c r="J25" i="2"/>
  <c r="J21" i="2"/>
  <c r="J26" i="2"/>
  <c r="C22" i="2" l="1"/>
  <c r="D22" i="2" s="1"/>
  <c r="C25" i="2"/>
  <c r="D25" i="2" s="1"/>
  <c r="A1" i="6"/>
  <c r="A1" i="4"/>
  <c r="C28" i="2"/>
  <c r="D28" i="2"/>
  <c r="C26" i="2"/>
  <c r="D26" i="2"/>
  <c r="C27" i="2"/>
  <c r="D27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14" i="2"/>
  <c r="D14" i="2" s="1"/>
  <c r="C15" i="2"/>
  <c r="D15" i="2"/>
  <c r="C16" i="2"/>
  <c r="D16" i="2"/>
  <c r="C17" i="2"/>
  <c r="D17" i="2" s="1"/>
  <c r="C18" i="2"/>
  <c r="D18" i="2" s="1"/>
  <c r="C19" i="2"/>
  <c r="D19" i="2" s="1"/>
  <c r="C20" i="2"/>
  <c r="D20" i="2" s="1"/>
  <c r="C21" i="2"/>
  <c r="D21" i="2" s="1"/>
  <c r="C23" i="2"/>
  <c r="D23" i="2" s="1"/>
  <c r="C13" i="2"/>
  <c r="D13" i="2" s="1"/>
  <c r="K18" i="2"/>
  <c r="J20" i="2"/>
  <c r="I11" i="2"/>
  <c r="J11" i="2" s="1"/>
  <c r="D9" i="2"/>
  <c r="E9" i="2"/>
  <c r="F9" i="2" s="1"/>
  <c r="A1" i="1"/>
</calcChain>
</file>

<file path=xl/sharedStrings.xml><?xml version="1.0" encoding="utf-8"?>
<sst xmlns="http://schemas.openxmlformats.org/spreadsheetml/2006/main" count="137" uniqueCount="133">
  <si>
    <t>焊接电路开始写程序</t>
    <phoneticPr fontId="1" type="noConversion"/>
  </si>
  <si>
    <t>写程序控制恒流</t>
    <phoneticPr fontId="1" type="noConversion"/>
  </si>
  <si>
    <t>电流</t>
    <phoneticPr fontId="1" type="noConversion"/>
  </si>
  <si>
    <t>采样电阻</t>
    <phoneticPr fontId="1" type="noConversion"/>
  </si>
  <si>
    <t>电压值</t>
    <phoneticPr fontId="1" type="noConversion"/>
  </si>
  <si>
    <t>16进制</t>
    <phoneticPr fontId="1" type="noConversion"/>
  </si>
  <si>
    <t>采样值</t>
    <phoneticPr fontId="1" type="noConversion"/>
  </si>
  <si>
    <t>电池电压采样</t>
    <phoneticPr fontId="1" type="noConversion"/>
  </si>
  <si>
    <t>采样值hex</t>
    <phoneticPr fontId="1" type="noConversion"/>
  </si>
  <si>
    <t>采样值dec</t>
    <phoneticPr fontId="1" type="noConversion"/>
  </si>
  <si>
    <t>电压值</t>
    <phoneticPr fontId="1" type="noConversion"/>
  </si>
  <si>
    <t>控制电流的同时读取电池电压，采样值正确</t>
    <phoneticPr fontId="1" type="noConversion"/>
  </si>
  <si>
    <t>下一步通过电池电压切换充电模式</t>
    <phoneticPr fontId="1" type="noConversion"/>
  </si>
  <si>
    <t>电压值</t>
    <phoneticPr fontId="1" type="noConversion"/>
  </si>
  <si>
    <t>采样值DEC</t>
    <phoneticPr fontId="1" type="noConversion"/>
  </si>
  <si>
    <t>采样值HEX</t>
    <phoneticPr fontId="1" type="noConversion"/>
  </si>
  <si>
    <t>1/4VDD;Vref=2V</t>
    <phoneticPr fontId="1" type="noConversion"/>
  </si>
  <si>
    <t>电阻</t>
    <phoneticPr fontId="1" type="noConversion"/>
  </si>
  <si>
    <t>Vref</t>
    <phoneticPr fontId="1" type="noConversion"/>
  </si>
  <si>
    <t>电流值</t>
    <phoneticPr fontId="1" type="noConversion"/>
  </si>
  <si>
    <t>采样值DEC</t>
    <phoneticPr fontId="1" type="noConversion"/>
  </si>
  <si>
    <t>采样值HEX</t>
    <phoneticPr fontId="1" type="noConversion"/>
  </si>
  <si>
    <t>采样值hex</t>
    <phoneticPr fontId="1" type="noConversion"/>
  </si>
  <si>
    <t>采样值dec</t>
    <phoneticPr fontId="1" type="noConversion"/>
  </si>
  <si>
    <t>电流采样</t>
    <phoneticPr fontId="1" type="noConversion"/>
  </si>
  <si>
    <t>5V输出一般情况为关闭，有负载被检测到即打开，之后放电电流小于5ma就关闭</t>
    <phoneticPr fontId="1" type="noConversion"/>
  </si>
  <si>
    <t>检测到负载就打开</t>
    <phoneticPr fontId="1" type="noConversion"/>
  </si>
  <si>
    <t>负载电流小于5ma就关闭</t>
    <phoneticPr fontId="1" type="noConversion"/>
  </si>
  <si>
    <t>输入电流检测存在需要接线，加入滤波</t>
    <phoneticPr fontId="1" type="noConversion"/>
  </si>
  <si>
    <t>放电升压电感存在发热量太大</t>
    <phoneticPr fontId="1" type="noConversion"/>
  </si>
  <si>
    <t>加入休眠</t>
    <phoneticPr fontId="1" type="noConversion"/>
  </si>
  <si>
    <t>需要加入低电压保护</t>
    <phoneticPr fontId="1" type="noConversion"/>
  </si>
  <si>
    <t>充电超时，6小时自动停止充电</t>
    <phoneticPr fontId="1" type="noConversion"/>
  </si>
  <si>
    <t>充电时电压低于3.6V以40ma充电</t>
    <phoneticPr fontId="1" type="noConversion"/>
  </si>
  <si>
    <t>放电时电压低于3.0V放电保护</t>
    <phoneticPr fontId="1" type="noConversion"/>
  </si>
  <si>
    <t>放电保护后置起标志位，只有充电才能清除</t>
    <phoneticPr fontId="1" type="noConversion"/>
  </si>
  <si>
    <t>加入睡眠的程序会一直恒流充电，不切换恒压</t>
    <phoneticPr fontId="1" type="noConversion"/>
  </si>
  <si>
    <t>电路问题，已解决</t>
    <phoneticPr fontId="1" type="noConversion"/>
  </si>
  <si>
    <t>充电时间保护，6小时</t>
    <phoneticPr fontId="1" type="noConversion"/>
  </si>
  <si>
    <t>放电过流保护</t>
    <phoneticPr fontId="1" type="noConversion"/>
  </si>
  <si>
    <t>涓流充电</t>
    <phoneticPr fontId="1" type="noConversion"/>
  </si>
  <si>
    <t>直接关闭</t>
    <phoneticPr fontId="1" type="noConversion"/>
  </si>
  <si>
    <t>完成----200ma</t>
    <phoneticPr fontId="1" type="noConversion"/>
  </si>
  <si>
    <t>完成----10Hour</t>
    <phoneticPr fontId="1" type="noConversion"/>
  </si>
  <si>
    <t>充电时放电过流保护有问题，不知道是软件还是硬件问题</t>
    <phoneticPr fontId="1" type="noConversion"/>
  </si>
  <si>
    <t>充电时低压涓流充电在电压较高时不会切换------3.8V测到过一次</t>
    <phoneticPr fontId="1" type="noConversion"/>
  </si>
  <si>
    <t>A518,AB52-----充电测试正常</t>
    <phoneticPr fontId="1" type="noConversion"/>
  </si>
  <si>
    <t>VDD供电加入阻容降压，保持VDD稳定</t>
    <phoneticPr fontId="1" type="noConversion"/>
  </si>
  <si>
    <t>输出控制mos管分压电阻R7换为10K</t>
    <phoneticPr fontId="1" type="noConversion"/>
  </si>
  <si>
    <t>输出检测电阻R11焊接的是1欧姆的，替换成1K</t>
    <phoneticPr fontId="1" type="noConversion"/>
  </si>
  <si>
    <t>输入电流检测未焊接，连上并加入阻容滤波</t>
    <phoneticPr fontId="1" type="noConversion"/>
  </si>
  <si>
    <t>AB5A,电量只到3.836V就会突然停止充电</t>
    <phoneticPr fontId="1" type="noConversion"/>
  </si>
  <si>
    <t>可能是软件为测试板的,不是</t>
    <phoneticPr fontId="1" type="noConversion"/>
  </si>
  <si>
    <t>可能是过流保护了，0.1A输出接近保护值，然后电压下降会导致AD偏移</t>
    <phoneticPr fontId="1" type="noConversion"/>
  </si>
  <si>
    <t>所以限流保护可能设的太低了</t>
    <phoneticPr fontId="1" type="noConversion"/>
  </si>
  <si>
    <t>输出电流为0后满电，但是一关闭输出就会又开始</t>
    <phoneticPr fontId="1" type="noConversion"/>
  </si>
  <si>
    <t>程序问题</t>
    <phoneticPr fontId="1" type="noConversion"/>
  </si>
  <si>
    <t>好像是负载仪的问题</t>
    <phoneticPr fontId="1" type="noConversion"/>
  </si>
  <si>
    <t>cc</t>
    <phoneticPr fontId="1" type="noConversion"/>
  </si>
  <si>
    <t>改充电电流为300ma</t>
    <phoneticPr fontId="1" type="noConversion"/>
  </si>
  <si>
    <t>放电部分改电阻为0.5欧姆，放电电流200ma保护</t>
    <phoneticPr fontId="1" type="noConversion"/>
  </si>
  <si>
    <t>改涓流充电电压值3.3V</t>
    <phoneticPr fontId="1" type="noConversion"/>
  </si>
  <si>
    <t>F6E9</t>
    <phoneticPr fontId="1" type="noConversion"/>
  </si>
  <si>
    <t>F_Output_Low</t>
  </si>
  <si>
    <t>标志位</t>
    <phoneticPr fontId="1" type="noConversion"/>
  </si>
  <si>
    <t>描述</t>
    <phoneticPr fontId="1" type="noConversion"/>
  </si>
  <si>
    <t>输出满电标志位</t>
    <phoneticPr fontId="1" type="noConversion"/>
  </si>
  <si>
    <t>置1</t>
    <phoneticPr fontId="1" type="noConversion"/>
  </si>
  <si>
    <t>置0</t>
    <phoneticPr fontId="1" type="noConversion"/>
  </si>
  <si>
    <t xml:space="preserve">输出电流确认低于限定值
</t>
    <phoneticPr fontId="1" type="noConversion"/>
  </si>
  <si>
    <t>输出电流确认高于限定值
开启放电</t>
    <phoneticPr fontId="1" type="noConversion"/>
  </si>
  <si>
    <t>加入输出检测的消抖</t>
    <phoneticPr fontId="1" type="noConversion"/>
  </si>
  <si>
    <t>加入休眠延时</t>
    <phoneticPr fontId="1" type="noConversion"/>
  </si>
  <si>
    <t>需要解决不停的被唤醒的问题</t>
    <phoneticPr fontId="1" type="noConversion"/>
  </si>
  <si>
    <t>加入输入输出消抖解决问题</t>
    <phoneticPr fontId="1" type="noConversion"/>
  </si>
  <si>
    <t>问题：恒压切换恒流的最大电流值没改</t>
    <phoneticPr fontId="1" type="noConversion"/>
  </si>
  <si>
    <t>改为500ma后正常</t>
    <phoneticPr fontId="1" type="noConversion"/>
  </si>
  <si>
    <t>充电结束过程太慢</t>
    <phoneticPr fontId="1" type="noConversion"/>
  </si>
  <si>
    <t>10ma改30ma</t>
    <phoneticPr fontId="1" type="noConversion"/>
  </si>
  <si>
    <t>充电</t>
    <phoneticPr fontId="1" type="noConversion"/>
  </si>
  <si>
    <t>充电电流</t>
    <phoneticPr fontId="1" type="noConversion"/>
  </si>
  <si>
    <t>300ma</t>
    <phoneticPr fontId="1" type="noConversion"/>
  </si>
  <si>
    <t>涓流充电电流</t>
    <phoneticPr fontId="1" type="noConversion"/>
  </si>
  <si>
    <t>恒流充电</t>
    <phoneticPr fontId="1" type="noConversion"/>
  </si>
  <si>
    <t>切换</t>
    <phoneticPr fontId="1" type="noConversion"/>
  </si>
  <si>
    <t>恒流切换恒压</t>
    <phoneticPr fontId="1" type="noConversion"/>
  </si>
  <si>
    <t>4.2V</t>
    <phoneticPr fontId="1" type="noConversion"/>
  </si>
  <si>
    <t>恒压充电</t>
    <phoneticPr fontId="1" type="noConversion"/>
  </si>
  <si>
    <t>恒压电压</t>
    <phoneticPr fontId="1" type="noConversion"/>
  </si>
  <si>
    <t>4.2V</t>
    <phoneticPr fontId="1" type="noConversion"/>
  </si>
  <si>
    <t>满电电流</t>
    <phoneticPr fontId="1" type="noConversion"/>
  </si>
  <si>
    <t>30ma</t>
    <phoneticPr fontId="1" type="noConversion"/>
  </si>
  <si>
    <t>40ma</t>
    <phoneticPr fontId="1" type="noConversion"/>
  </si>
  <si>
    <t>恒压切换恒流</t>
    <phoneticPr fontId="1" type="noConversion"/>
  </si>
  <si>
    <t>500ma</t>
    <phoneticPr fontId="1" type="noConversion"/>
  </si>
  <si>
    <t>放电</t>
    <phoneticPr fontId="1" type="noConversion"/>
  </si>
  <si>
    <t>保护电流</t>
    <phoneticPr fontId="1" type="noConversion"/>
  </si>
  <si>
    <t>200ma</t>
    <phoneticPr fontId="1" type="noConversion"/>
  </si>
  <si>
    <t>保护电压</t>
    <phoneticPr fontId="1" type="noConversion"/>
  </si>
  <si>
    <t>3.0V</t>
    <phoneticPr fontId="1" type="noConversion"/>
  </si>
  <si>
    <t>满电电流</t>
    <phoneticPr fontId="1" type="noConversion"/>
  </si>
  <si>
    <t>10ma</t>
    <phoneticPr fontId="1" type="noConversion"/>
  </si>
  <si>
    <t>电池保护</t>
    <phoneticPr fontId="1" type="noConversion"/>
  </si>
  <si>
    <t>短路保护比MCU块很多</t>
    <phoneticPr fontId="1" type="noConversion"/>
  </si>
  <si>
    <t>过压保护4.3V就再也充不上去了</t>
    <phoneticPr fontId="1" type="noConversion"/>
  </si>
  <si>
    <t>欠压保护估计2.5V</t>
    <phoneticPr fontId="1" type="noConversion"/>
  </si>
  <si>
    <t>加入有负载不涓流，防止插着耳机充电充不进去</t>
    <phoneticPr fontId="1" type="noConversion"/>
  </si>
  <si>
    <t>未解决</t>
    <phoneticPr fontId="1" type="noConversion"/>
  </si>
  <si>
    <t>电压低于3.3V时放点120mA，充电300mA，充电没有放电快，就是充不满电，放电会直接导致电池保护</t>
    <phoneticPr fontId="1" type="noConversion"/>
  </si>
  <si>
    <t>低压时充电要关闭输出，先充底座</t>
    <phoneticPr fontId="1" type="noConversion"/>
  </si>
  <si>
    <t>7ff</t>
    <phoneticPr fontId="1" type="noConversion"/>
  </si>
  <si>
    <t>76a</t>
    <phoneticPr fontId="1" type="noConversion"/>
  </si>
  <si>
    <t>MS01</t>
    <phoneticPr fontId="4" type="noConversion"/>
  </si>
  <si>
    <t>MS05</t>
    <phoneticPr fontId="4" type="noConversion"/>
  </si>
  <si>
    <t>MS08</t>
    <phoneticPr fontId="4" type="noConversion"/>
  </si>
  <si>
    <t>T580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</si>
  <si>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E-1622B</t>
    </r>
    <phoneticPr fontId="4" type="noConversion"/>
  </si>
  <si>
    <t>D30</t>
    <phoneticPr fontId="4" type="noConversion"/>
  </si>
  <si>
    <t>ET01</t>
    <phoneticPr fontId="4" type="noConversion"/>
  </si>
  <si>
    <t>A6</t>
    <phoneticPr fontId="4" type="noConversion"/>
  </si>
  <si>
    <t>CQ031</t>
    <phoneticPr fontId="4" type="noConversion"/>
  </si>
  <si>
    <t>ET01_D30</t>
    <phoneticPr fontId="4" type="noConversion"/>
  </si>
  <si>
    <t>LE-701</t>
    <phoneticPr fontId="4" type="noConversion"/>
  </si>
  <si>
    <t>MZ01</t>
    <phoneticPr fontId="4" type="noConversion"/>
  </si>
  <si>
    <t>第一个量产的</t>
    <phoneticPr fontId="4" type="noConversion"/>
  </si>
  <si>
    <t>第二个量产的</t>
    <phoneticPr fontId="4" type="noConversion"/>
  </si>
  <si>
    <t>734做的，放弃了</t>
    <phoneticPr fontId="4" type="noConversion"/>
  </si>
  <si>
    <t>MS01改版</t>
    <phoneticPr fontId="4" type="noConversion"/>
  </si>
  <si>
    <t>后面改D30</t>
    <phoneticPr fontId="4" type="noConversion"/>
  </si>
  <si>
    <t>新的</t>
    <phoneticPr fontId="4" type="noConversion"/>
  </si>
  <si>
    <t>好像没量产</t>
    <phoneticPr fontId="4" type="noConversion"/>
  </si>
  <si>
    <t>air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</si>
  <si>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3ff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</si>
</sst>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11" fontId="0" fillId="2" borderId="5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1" xfId="0" applyFill="1" applyBorder="1">
      <alignment vertical="center"/>
    </xf>
    <xf numFmtId="0" fontId="0" fillId="0" borderId="0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28" workbookViewId="0">
      <selection activeCell="B52" sqref="B52"/>
    </sheetView>
  </sheetViews>
  <sheetFormatPr defaultRowHeight="13.5" x14ac:dyDescent="0.15"/>
  <cols>
    <col min="1" max="1" width="18.375" style="1" bestFit="1" customWidth="1"/>
    <col min="2" max="2" width="37.875" customWidth="1"/>
    <col min="3" max="3" width="30.625" customWidth="1"/>
  </cols>
  <sheetData>
    <row r="1" spans="1:2" x14ac:dyDescent="0.15">
      <c r="A1" s="1">
        <f ca="1">NOW()</f>
        <v>43329.467237847224</v>
      </c>
    </row>
    <row r="7" spans="1:2" x14ac:dyDescent="0.15">
      <c r="A7" s="1">
        <v>42663.684315625003</v>
      </c>
      <c r="B7" t="s">
        <v>0</v>
      </c>
    </row>
    <row r="10" spans="1:2" x14ac:dyDescent="0.15">
      <c r="A10" s="1">
        <v>42670.649467592593</v>
      </c>
      <c r="B10" t="s">
        <v>1</v>
      </c>
    </row>
    <row r="13" spans="1:2" x14ac:dyDescent="0.15">
      <c r="A13" s="1">
        <v>42698.829802777778</v>
      </c>
      <c r="B13" t="s">
        <v>11</v>
      </c>
    </row>
    <row r="14" spans="1:2" x14ac:dyDescent="0.15">
      <c r="B14" t="s">
        <v>12</v>
      </c>
    </row>
    <row r="18" spans="1:3" x14ac:dyDescent="0.15">
      <c r="A18" s="1">
        <v>42703.488139236113</v>
      </c>
      <c r="B18" t="s">
        <v>28</v>
      </c>
    </row>
    <row r="19" spans="1:3" x14ac:dyDescent="0.15">
      <c r="B19" t="s">
        <v>29</v>
      </c>
    </row>
    <row r="23" spans="1:3" x14ac:dyDescent="0.15">
      <c r="A23" s="1">
        <v>42705.78915196759</v>
      </c>
      <c r="B23" t="s">
        <v>30</v>
      </c>
    </row>
    <row r="28" spans="1:3" x14ac:dyDescent="0.15">
      <c r="A28" s="1">
        <v>42706.766335532404</v>
      </c>
      <c r="B28" t="s">
        <v>31</v>
      </c>
    </row>
    <row r="29" spans="1:3" x14ac:dyDescent="0.15">
      <c r="B29" t="s">
        <v>33</v>
      </c>
      <c r="C29" t="s">
        <v>40</v>
      </c>
    </row>
    <row r="30" spans="1:3" x14ac:dyDescent="0.15">
      <c r="B30" t="s">
        <v>34</v>
      </c>
      <c r="C30" t="s">
        <v>41</v>
      </c>
    </row>
    <row r="32" spans="1:3" x14ac:dyDescent="0.15">
      <c r="B32" t="s">
        <v>32</v>
      </c>
    </row>
    <row r="33" spans="1:3" x14ac:dyDescent="0.15">
      <c r="B33" t="s">
        <v>35</v>
      </c>
    </row>
    <row r="36" spans="1:3" x14ac:dyDescent="0.15">
      <c r="A36" s="1">
        <v>42712.775483217592</v>
      </c>
      <c r="B36" t="s">
        <v>36</v>
      </c>
      <c r="C36" t="s">
        <v>37</v>
      </c>
    </row>
    <row r="40" spans="1:3" x14ac:dyDescent="0.15">
      <c r="A40" s="1">
        <v>42716</v>
      </c>
    </row>
    <row r="41" spans="1:3" x14ac:dyDescent="0.15">
      <c r="B41" t="s">
        <v>38</v>
      </c>
      <c r="C41" t="s">
        <v>43</v>
      </c>
    </row>
    <row r="42" spans="1:3" x14ac:dyDescent="0.15">
      <c r="B42" t="s">
        <v>39</v>
      </c>
      <c r="C42" t="s">
        <v>42</v>
      </c>
    </row>
    <row r="46" spans="1:3" x14ac:dyDescent="0.15">
      <c r="A46" s="1">
        <v>42717.399561574071</v>
      </c>
      <c r="B46" t="s">
        <v>44</v>
      </c>
    </row>
    <row r="47" spans="1:3" x14ac:dyDescent="0.15">
      <c r="B47" t="s">
        <v>45</v>
      </c>
    </row>
    <row r="49" spans="2:5" x14ac:dyDescent="0.15">
      <c r="B49" s="22" t="s">
        <v>51</v>
      </c>
      <c r="C49" t="s">
        <v>52</v>
      </c>
      <c r="D49" t="s">
        <v>53</v>
      </c>
    </row>
    <row r="50" spans="2:5" x14ac:dyDescent="0.15">
      <c r="B50" t="s">
        <v>54</v>
      </c>
    </row>
    <row r="52" spans="2:5" x14ac:dyDescent="0.15">
      <c r="B52" t="s">
        <v>55</v>
      </c>
      <c r="D52" t="s">
        <v>56</v>
      </c>
      <c r="E52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5" sqref="C25"/>
    </sheetView>
  </sheetViews>
  <sheetFormatPr defaultRowHeight="13.5" x14ac:dyDescent="0.15"/>
  <cols>
    <col min="1" max="1" width="18.375" style="1" bestFit="1" customWidth="1"/>
    <col min="2" max="2" width="34.5" customWidth="1"/>
    <col min="3" max="3" width="26.875" customWidth="1"/>
  </cols>
  <sheetData>
    <row r="1" spans="1:2" x14ac:dyDescent="0.15">
      <c r="A1" s="1">
        <f ca="1">NOW()</f>
        <v>43329.467237847224</v>
      </c>
    </row>
    <row r="8" spans="1:2" x14ac:dyDescent="0.15">
      <c r="A8" s="1">
        <v>42718.762941203699</v>
      </c>
      <c r="B8" t="s">
        <v>62</v>
      </c>
    </row>
    <row r="9" spans="1:2" x14ac:dyDescent="0.15">
      <c r="B9" t="s">
        <v>59</v>
      </c>
    </row>
    <row r="10" spans="1:2" x14ac:dyDescent="0.15">
      <c r="B10" t="s">
        <v>60</v>
      </c>
    </row>
    <row r="11" spans="1:2" x14ac:dyDescent="0.15">
      <c r="B11" t="s">
        <v>61</v>
      </c>
    </row>
    <row r="16" spans="1:2" x14ac:dyDescent="0.15">
      <c r="A16" s="1">
        <v>42724.853141203705</v>
      </c>
      <c r="B16" t="s">
        <v>71</v>
      </c>
    </row>
    <row r="17" spans="2:3" x14ac:dyDescent="0.15">
      <c r="B17" t="s">
        <v>72</v>
      </c>
    </row>
    <row r="18" spans="2:3" x14ac:dyDescent="0.15">
      <c r="B18" t="s">
        <v>73</v>
      </c>
      <c r="C18" t="s">
        <v>74</v>
      </c>
    </row>
    <row r="21" spans="2:3" x14ac:dyDescent="0.15">
      <c r="B21" t="s">
        <v>75</v>
      </c>
      <c r="C21" t="s">
        <v>76</v>
      </c>
    </row>
    <row r="23" spans="2:3" x14ac:dyDescent="0.15">
      <c r="B23" t="s">
        <v>77</v>
      </c>
      <c r="C23" t="s">
        <v>78</v>
      </c>
    </row>
    <row r="25" spans="2:3" x14ac:dyDescent="0.15">
      <c r="B25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K42"/>
  <sheetViews>
    <sheetView tabSelected="1" zoomScale="115" zoomScaleNormal="115" workbookViewId="0">
      <selection activeCell="H13" sqref="H13"/>
    </sheetView>
  </sheetViews>
  <sheetFormatPr defaultRowHeight="13.5" x14ac:dyDescent="0.15"/>
  <cols>
    <col min="8" max="8" width="9.5" bestFit="1" customWidth="1"/>
  </cols>
  <sheetData>
    <row r="8" spans="2:10" x14ac:dyDescent="0.15">
      <c r="B8" t="s">
        <v>3</v>
      </c>
      <c r="C8" t="s">
        <v>2</v>
      </c>
      <c r="D8" t="s">
        <v>4</v>
      </c>
      <c r="E8" t="s">
        <v>6</v>
      </c>
      <c r="F8" t="s">
        <v>5</v>
      </c>
    </row>
    <row r="9" spans="2:10" ht="14.25" thickBot="1" x14ac:dyDescent="0.2">
      <c r="B9">
        <v>0.5</v>
      </c>
      <c r="C9">
        <v>0.1</v>
      </c>
      <c r="D9">
        <f>B9*C9</f>
        <v>0.05</v>
      </c>
      <c r="E9">
        <f>D9*4096/2</f>
        <v>102.4</v>
      </c>
      <c r="F9" t="str">
        <f>DEC2HEX(E9)</f>
        <v>66</v>
      </c>
      <c r="H9" t="s">
        <v>7</v>
      </c>
      <c r="J9" s="39" t="s">
        <v>16</v>
      </c>
    </row>
    <row r="10" spans="2:10" x14ac:dyDescent="0.15">
      <c r="B10" s="2" t="s">
        <v>24</v>
      </c>
      <c r="C10" s="3" t="s">
        <v>18</v>
      </c>
      <c r="D10" s="24">
        <v>4</v>
      </c>
      <c r="H10" s="6" t="s">
        <v>8</v>
      </c>
      <c r="I10" s="9" t="s">
        <v>9</v>
      </c>
      <c r="J10" s="12" t="s">
        <v>10</v>
      </c>
    </row>
    <row r="11" spans="2:10" ht="14.25" thickBot="1" x14ac:dyDescent="0.2">
      <c r="B11" s="4"/>
      <c r="C11" s="5" t="s">
        <v>17</v>
      </c>
      <c r="D11" s="25">
        <v>1</v>
      </c>
      <c r="H11" s="41" t="s">
        <v>132</v>
      </c>
      <c r="I11" s="10">
        <f t="shared" ref="I11:I29" si="0">HEX2DEC(H11)</f>
        <v>5119</v>
      </c>
      <c r="J11" s="13">
        <f>I11*3/4096</f>
        <v>3.749267578125</v>
      </c>
    </row>
    <row r="12" spans="2:10" x14ac:dyDescent="0.15">
      <c r="B12" s="20" t="s">
        <v>19</v>
      </c>
      <c r="C12" s="18" t="s">
        <v>20</v>
      </c>
      <c r="D12" s="26" t="s">
        <v>21</v>
      </c>
      <c r="H12" s="7">
        <v>1403</v>
      </c>
      <c r="I12" s="10">
        <f t="shared" si="0"/>
        <v>5123</v>
      </c>
      <c r="J12" s="13">
        <f t="shared" ref="J12:J18" si="1">I12*3/4096</f>
        <v>3.752197265625</v>
      </c>
    </row>
    <row r="13" spans="2:10" x14ac:dyDescent="0.15">
      <c r="B13" s="14">
        <v>0.05</v>
      </c>
      <c r="C13" s="10">
        <f t="shared" ref="C13:C23" si="2">B13*$D$11*4096/$D$10</f>
        <v>51.2</v>
      </c>
      <c r="D13" s="27" t="str">
        <f t="shared" ref="D13:D23" si="3">DEC2HEX(C13)</f>
        <v>33</v>
      </c>
      <c r="H13" s="8">
        <v>700</v>
      </c>
      <c r="I13" s="10">
        <f t="shared" si="0"/>
        <v>1792</v>
      </c>
      <c r="J13" s="13">
        <f t="shared" si="1"/>
        <v>1.3125</v>
      </c>
    </row>
    <row r="14" spans="2:10" x14ac:dyDescent="0.15">
      <c r="B14" s="14">
        <v>0.2</v>
      </c>
      <c r="C14" s="10">
        <f t="shared" si="2"/>
        <v>204.8</v>
      </c>
      <c r="D14" s="27" t="str">
        <f t="shared" si="3"/>
        <v>CC</v>
      </c>
      <c r="H14" s="7">
        <v>794</v>
      </c>
      <c r="I14" s="10">
        <f t="shared" si="0"/>
        <v>1940</v>
      </c>
      <c r="J14" s="13">
        <f t="shared" si="1"/>
        <v>1.4208984375</v>
      </c>
    </row>
    <row r="15" spans="2:10" x14ac:dyDescent="0.15">
      <c r="B15" s="14">
        <v>0.05</v>
      </c>
      <c r="C15" s="10">
        <f t="shared" si="2"/>
        <v>51.2</v>
      </c>
      <c r="D15" s="27" t="str">
        <f t="shared" si="3"/>
        <v>33</v>
      </c>
      <c r="E15" s="36"/>
      <c r="F15" s="36"/>
      <c r="G15" s="36"/>
      <c r="H15" s="32">
        <v>733</v>
      </c>
      <c r="I15" s="10">
        <f t="shared" si="0"/>
        <v>1843</v>
      </c>
      <c r="J15" s="13">
        <f t="shared" si="1"/>
        <v>1.349853515625</v>
      </c>
    </row>
    <row r="16" spans="2:10" x14ac:dyDescent="0.15">
      <c r="B16" s="14">
        <v>5.0000000000000001E-3</v>
      </c>
      <c r="C16" s="10">
        <f t="shared" si="2"/>
        <v>5.12</v>
      </c>
      <c r="D16" s="27" t="str">
        <f t="shared" si="3"/>
        <v>5</v>
      </c>
      <c r="E16" s="36"/>
      <c r="F16" s="36"/>
      <c r="G16" s="36"/>
      <c r="H16" s="37" t="s">
        <v>111</v>
      </c>
      <c r="I16" s="10">
        <f t="shared" si="0"/>
        <v>1898</v>
      </c>
      <c r="J16" s="13">
        <f t="shared" si="1"/>
        <v>1.39013671875</v>
      </c>
    </row>
    <row r="17" spans="2:11" x14ac:dyDescent="0.15">
      <c r="B17" s="14">
        <v>0.01</v>
      </c>
      <c r="C17" s="10">
        <f t="shared" si="2"/>
        <v>10.24</v>
      </c>
      <c r="D17" s="27" t="str">
        <f t="shared" si="3"/>
        <v>A</v>
      </c>
      <c r="E17" s="36"/>
      <c r="F17" s="36"/>
      <c r="G17" s="36"/>
      <c r="H17" s="32" t="s">
        <v>110</v>
      </c>
      <c r="I17" s="10">
        <f t="shared" si="0"/>
        <v>2047</v>
      </c>
      <c r="J17" s="13">
        <f t="shared" si="1"/>
        <v>1.499267578125</v>
      </c>
    </row>
    <row r="18" spans="2:11" ht="14.25" thickBot="1" x14ac:dyDescent="0.2">
      <c r="B18" s="14">
        <v>0.04</v>
      </c>
      <c r="C18" s="10">
        <f t="shared" si="2"/>
        <v>40.96</v>
      </c>
      <c r="D18" s="27" t="str">
        <f t="shared" si="3"/>
        <v>28</v>
      </c>
      <c r="E18" s="36"/>
      <c r="F18" s="36"/>
      <c r="G18" s="36"/>
      <c r="H18" s="38">
        <v>849</v>
      </c>
      <c r="I18" s="10">
        <f t="shared" si="0"/>
        <v>2121</v>
      </c>
      <c r="J18" s="13">
        <f t="shared" si="1"/>
        <v>1.553466796875</v>
      </c>
      <c r="K18">
        <f>J18/2</f>
        <v>0.7767333984375</v>
      </c>
    </row>
    <row r="19" spans="2:11" x14ac:dyDescent="0.15">
      <c r="B19" s="14">
        <v>0.2</v>
      </c>
      <c r="C19" s="10">
        <f t="shared" si="2"/>
        <v>204.8</v>
      </c>
      <c r="D19" s="27" t="str">
        <f t="shared" si="3"/>
        <v>CC</v>
      </c>
      <c r="E19" s="36"/>
      <c r="F19" s="36"/>
      <c r="G19" s="36"/>
      <c r="H19" s="33" t="s">
        <v>13</v>
      </c>
      <c r="I19" s="9" t="s">
        <v>14</v>
      </c>
      <c r="J19" s="16" t="s">
        <v>15</v>
      </c>
    </row>
    <row r="20" spans="2:11" x14ac:dyDescent="0.15">
      <c r="B20" s="14">
        <v>0.3</v>
      </c>
      <c r="C20" s="10">
        <f t="shared" si="2"/>
        <v>307.2</v>
      </c>
      <c r="D20" s="27" t="str">
        <f t="shared" si="3"/>
        <v>133</v>
      </c>
      <c r="E20" s="36"/>
      <c r="F20" s="36"/>
      <c r="G20" s="36"/>
      <c r="H20" s="34">
        <v>3.1</v>
      </c>
      <c r="I20" s="10">
        <f>H20*4096/3</f>
        <v>4232.5333333333338</v>
      </c>
      <c r="J20" s="17" t="str">
        <f t="shared" ref="J20:J29" si="4">DEC2HEX(I20)</f>
        <v>1088</v>
      </c>
    </row>
    <row r="21" spans="2:11" x14ac:dyDescent="0.15">
      <c r="B21" s="14">
        <v>0.04</v>
      </c>
      <c r="C21" s="10">
        <f t="shared" si="2"/>
        <v>40.96</v>
      </c>
      <c r="D21" s="27" t="str">
        <f t="shared" si="3"/>
        <v>28</v>
      </c>
      <c r="E21" s="36"/>
      <c r="F21" s="36"/>
      <c r="G21" s="36"/>
      <c r="H21" s="34">
        <v>3.4</v>
      </c>
      <c r="I21" s="10">
        <f t="shared" ref="I21:I29" si="5">H21*4096/3</f>
        <v>4642.1333333333332</v>
      </c>
      <c r="J21" s="17" t="str">
        <f t="shared" si="4"/>
        <v>1222</v>
      </c>
    </row>
    <row r="22" spans="2:11" x14ac:dyDescent="0.15">
      <c r="B22" s="14">
        <v>0.01</v>
      </c>
      <c r="C22" s="10">
        <f t="shared" si="2"/>
        <v>10.24</v>
      </c>
      <c r="D22" s="27" t="str">
        <f>DEC2HEX(C22)</f>
        <v>A</v>
      </c>
      <c r="E22" s="36"/>
      <c r="F22" s="36"/>
      <c r="G22" s="36"/>
      <c r="H22" s="34">
        <v>3.7</v>
      </c>
      <c r="I22" s="10">
        <f t="shared" si="5"/>
        <v>5051.7333333333336</v>
      </c>
      <c r="J22" s="17" t="str">
        <f t="shared" si="4"/>
        <v>13BB</v>
      </c>
    </row>
    <row r="23" spans="2:11" ht="14.25" thickBot="1" x14ac:dyDescent="0.2">
      <c r="B23" s="21">
        <v>0.22</v>
      </c>
      <c r="C23" s="11">
        <f t="shared" si="2"/>
        <v>225.28</v>
      </c>
      <c r="D23" s="28" t="str">
        <f t="shared" si="3"/>
        <v>E1</v>
      </c>
      <c r="E23" s="36"/>
      <c r="F23" s="36"/>
      <c r="G23" s="36"/>
      <c r="H23" s="34">
        <v>3.8</v>
      </c>
      <c r="I23" s="10">
        <f t="shared" si="5"/>
        <v>5188.2666666666664</v>
      </c>
      <c r="J23" s="17" t="str">
        <f t="shared" si="4"/>
        <v>1444</v>
      </c>
    </row>
    <row r="24" spans="2:11" x14ac:dyDescent="0.15">
      <c r="B24" s="6" t="s">
        <v>22</v>
      </c>
      <c r="C24" s="9" t="s">
        <v>23</v>
      </c>
      <c r="D24" s="29" t="s">
        <v>19</v>
      </c>
      <c r="E24" s="36"/>
      <c r="F24" s="36"/>
      <c r="G24" s="36"/>
      <c r="H24" s="34">
        <v>3.87</v>
      </c>
      <c r="I24" s="10">
        <f t="shared" si="5"/>
        <v>5283.84</v>
      </c>
      <c r="J24" s="17" t="str">
        <f t="shared" si="4"/>
        <v>14A3</v>
      </c>
    </row>
    <row r="25" spans="2:11" x14ac:dyDescent="0.15">
      <c r="B25" s="7">
        <v>4</v>
      </c>
      <c r="C25" s="10">
        <f t="shared" ref="C25:C37" si="6">HEX2DEC(B25)</f>
        <v>4</v>
      </c>
      <c r="D25" s="30">
        <f t="shared" ref="D25:D37" si="7">C25*$D$10/($D$11*4096)</f>
        <v>3.90625E-3</v>
      </c>
      <c r="E25" s="36"/>
      <c r="F25" s="36"/>
      <c r="G25" s="36"/>
      <c r="H25" s="34">
        <v>4.0199999999999996</v>
      </c>
      <c r="I25" s="10">
        <f t="shared" si="5"/>
        <v>5488.6399999999994</v>
      </c>
      <c r="J25" s="17" t="str">
        <f t="shared" si="4"/>
        <v>1570</v>
      </c>
    </row>
    <row r="26" spans="2:11" x14ac:dyDescent="0.15">
      <c r="B26" s="7" t="s">
        <v>58</v>
      </c>
      <c r="C26" s="10">
        <f t="shared" si="6"/>
        <v>204</v>
      </c>
      <c r="D26" s="30">
        <f t="shared" si="7"/>
        <v>0.19921875</v>
      </c>
      <c r="E26" s="36"/>
      <c r="F26" s="36"/>
      <c r="G26" s="36"/>
      <c r="H26" s="34">
        <v>3.9</v>
      </c>
      <c r="I26" s="10">
        <f t="shared" si="5"/>
        <v>5324.8</v>
      </c>
      <c r="J26" s="17" t="str">
        <f t="shared" si="4"/>
        <v>14CC</v>
      </c>
    </row>
    <row r="27" spans="2:11" x14ac:dyDescent="0.15">
      <c r="B27" s="7">
        <v>133</v>
      </c>
      <c r="C27" s="10">
        <f t="shared" si="6"/>
        <v>307</v>
      </c>
      <c r="D27" s="30">
        <f t="shared" si="7"/>
        <v>0.2998046875</v>
      </c>
      <c r="E27" s="36"/>
      <c r="F27" s="36"/>
      <c r="G27" s="36"/>
      <c r="H27" s="34">
        <v>3.2</v>
      </c>
      <c r="I27" s="10">
        <f t="shared" si="5"/>
        <v>4369.0666666666666</v>
      </c>
      <c r="J27" s="17" t="str">
        <f t="shared" si="4"/>
        <v>1111</v>
      </c>
    </row>
    <row r="28" spans="2:11" x14ac:dyDescent="0.15">
      <c r="B28" s="7">
        <v>16</v>
      </c>
      <c r="C28" s="10">
        <f t="shared" si="6"/>
        <v>22</v>
      </c>
      <c r="D28" s="30">
        <f t="shared" si="7"/>
        <v>2.1484375E-2</v>
      </c>
      <c r="E28" s="36"/>
      <c r="F28" s="36"/>
      <c r="G28" s="36"/>
      <c r="H28" s="34">
        <v>0.08</v>
      </c>
      <c r="I28" s="10">
        <f t="shared" si="5"/>
        <v>109.22666666666667</v>
      </c>
      <c r="J28" s="17" t="str">
        <f t="shared" si="4"/>
        <v>6D</v>
      </c>
    </row>
    <row r="29" spans="2:11" ht="14.25" thickBot="1" x14ac:dyDescent="0.2">
      <c r="B29" s="7">
        <v>19</v>
      </c>
      <c r="C29" s="10">
        <f t="shared" si="6"/>
        <v>25</v>
      </c>
      <c r="D29" s="30">
        <f t="shared" si="7"/>
        <v>2.44140625E-2</v>
      </c>
      <c r="E29" s="36"/>
      <c r="F29" s="36"/>
      <c r="G29" s="36"/>
      <c r="H29" s="35"/>
      <c r="I29" s="10">
        <f t="shared" si="5"/>
        <v>0</v>
      </c>
      <c r="J29" s="17" t="str">
        <f t="shared" si="4"/>
        <v>0</v>
      </c>
    </row>
    <row r="30" spans="2:11" x14ac:dyDescent="0.15">
      <c r="B30" s="7">
        <v>10</v>
      </c>
      <c r="C30" s="10">
        <f t="shared" si="6"/>
        <v>16</v>
      </c>
      <c r="D30" s="30">
        <f t="shared" si="7"/>
        <v>1.5625E-2</v>
      </c>
      <c r="E30" s="36"/>
      <c r="F30" s="36"/>
      <c r="G30" s="36"/>
    </row>
    <row r="31" spans="2:11" x14ac:dyDescent="0.15">
      <c r="B31" s="7">
        <v>14</v>
      </c>
      <c r="C31" s="10">
        <f t="shared" si="6"/>
        <v>20</v>
      </c>
      <c r="D31" s="30">
        <f t="shared" si="7"/>
        <v>1.953125E-2</v>
      </c>
      <c r="E31" s="36"/>
      <c r="F31" s="36"/>
      <c r="G31" s="36"/>
    </row>
    <row r="32" spans="2:11" x14ac:dyDescent="0.15">
      <c r="B32" s="7"/>
      <c r="C32" s="10">
        <f t="shared" si="6"/>
        <v>0</v>
      </c>
      <c r="D32" s="30">
        <f t="shared" si="7"/>
        <v>0</v>
      </c>
      <c r="E32" s="36"/>
      <c r="F32" s="36"/>
      <c r="G32" s="36"/>
    </row>
    <row r="33" spans="2:7" x14ac:dyDescent="0.15">
      <c r="B33" s="7"/>
      <c r="C33" s="10">
        <f t="shared" si="6"/>
        <v>0</v>
      </c>
      <c r="D33" s="30">
        <f t="shared" si="7"/>
        <v>0</v>
      </c>
      <c r="E33" s="36"/>
      <c r="F33" s="36"/>
      <c r="G33" s="36"/>
    </row>
    <row r="34" spans="2:7" x14ac:dyDescent="0.15">
      <c r="B34" s="7"/>
      <c r="C34" s="10">
        <f t="shared" si="6"/>
        <v>0</v>
      </c>
      <c r="D34" s="30">
        <f t="shared" si="7"/>
        <v>0</v>
      </c>
      <c r="E34" s="36"/>
      <c r="F34" s="36"/>
      <c r="G34" s="36"/>
    </row>
    <row r="35" spans="2:7" x14ac:dyDescent="0.15">
      <c r="B35" s="7"/>
      <c r="C35" s="10">
        <f t="shared" si="6"/>
        <v>0</v>
      </c>
      <c r="D35" s="30">
        <f t="shared" si="7"/>
        <v>0</v>
      </c>
      <c r="E35" s="36"/>
      <c r="F35" s="36"/>
      <c r="G35" s="36"/>
    </row>
    <row r="36" spans="2:7" x14ac:dyDescent="0.15">
      <c r="B36" s="7"/>
      <c r="C36" s="10">
        <f t="shared" si="6"/>
        <v>0</v>
      </c>
      <c r="D36" s="30">
        <f t="shared" si="7"/>
        <v>0</v>
      </c>
      <c r="E36" s="36"/>
      <c r="F36" s="36"/>
      <c r="G36" s="36"/>
    </row>
    <row r="37" spans="2:7" ht="14.25" thickBot="1" x14ac:dyDescent="0.2">
      <c r="B37" s="19"/>
      <c r="C37" s="15">
        <f t="shared" si="6"/>
        <v>0</v>
      </c>
      <c r="D37" s="31">
        <f t="shared" si="7"/>
        <v>0</v>
      </c>
      <c r="E37" s="36"/>
      <c r="F37" s="36"/>
      <c r="G37" s="36"/>
    </row>
    <row r="38" spans="2:7" x14ac:dyDescent="0.15">
      <c r="E38" s="36"/>
      <c r="F38" s="36"/>
      <c r="G38" s="36"/>
    </row>
    <row r="39" spans="2:7" x14ac:dyDescent="0.15">
      <c r="E39" s="36"/>
      <c r="F39" s="36"/>
      <c r="G39" s="36"/>
    </row>
    <row r="40" spans="2:7" x14ac:dyDescent="0.15">
      <c r="E40" s="36"/>
      <c r="F40" s="36"/>
      <c r="G40" s="36"/>
    </row>
    <row r="41" spans="2:7" x14ac:dyDescent="0.15">
      <c r="E41" s="36"/>
      <c r="F41" s="36"/>
      <c r="G41" s="36"/>
    </row>
    <row r="42" spans="2:7" x14ac:dyDescent="0.15">
      <c r="E42" s="36"/>
      <c r="F42" s="36"/>
      <c r="G42" s="3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4"/>
  <sheetViews>
    <sheetView workbookViewId="0">
      <selection activeCell="D12" sqref="D12"/>
    </sheetView>
  </sheetViews>
  <sheetFormatPr defaultRowHeight="13.5" x14ac:dyDescent="0.15"/>
  <sheetData>
    <row r="2" spans="2:5" x14ac:dyDescent="0.15">
      <c r="D2" s="40" t="s">
        <v>112</v>
      </c>
      <c r="E2" s="39" t="s">
        <v>124</v>
      </c>
    </row>
    <row r="3" spans="2:5" x14ac:dyDescent="0.15">
      <c r="D3" s="40" t="s">
        <v>131</v>
      </c>
      <c r="E3" s="39" t="s">
        <v>125</v>
      </c>
    </row>
    <row r="4" spans="2:5" x14ac:dyDescent="0.15">
      <c r="B4" s="39"/>
      <c r="D4" s="39" t="s">
        <v>116</v>
      </c>
      <c r="E4" s="39" t="s">
        <v>126</v>
      </c>
    </row>
    <row r="5" spans="2:5" x14ac:dyDescent="0.15">
      <c r="B5" s="39"/>
      <c r="D5" s="40" t="s">
        <v>117</v>
      </c>
    </row>
    <row r="6" spans="2:5" x14ac:dyDescent="0.15">
      <c r="B6" s="39"/>
      <c r="D6" s="39" t="s">
        <v>118</v>
      </c>
      <c r="E6" s="39" t="s">
        <v>126</v>
      </c>
    </row>
    <row r="7" spans="2:5" x14ac:dyDescent="0.15">
      <c r="B7" s="39"/>
      <c r="D7" s="40" t="s">
        <v>113</v>
      </c>
      <c r="E7" s="39" t="s">
        <v>127</v>
      </c>
    </row>
    <row r="8" spans="2:5" x14ac:dyDescent="0.15">
      <c r="B8" s="39"/>
      <c r="D8" s="40" t="s">
        <v>114</v>
      </c>
      <c r="E8" s="39" t="s">
        <v>127</v>
      </c>
    </row>
    <row r="9" spans="2:5" x14ac:dyDescent="0.15">
      <c r="D9" s="40" t="s">
        <v>115</v>
      </c>
    </row>
    <row r="10" spans="2:5" x14ac:dyDescent="0.15">
      <c r="D10" s="39" t="s">
        <v>119</v>
      </c>
      <c r="E10" s="39" t="s">
        <v>130</v>
      </c>
    </row>
    <row r="11" spans="2:5" x14ac:dyDescent="0.15">
      <c r="D11" s="40" t="s">
        <v>120</v>
      </c>
    </row>
    <row r="12" spans="2:5" x14ac:dyDescent="0.15">
      <c r="D12" s="40" t="s">
        <v>121</v>
      </c>
      <c r="E12" s="39" t="s">
        <v>128</v>
      </c>
    </row>
    <row r="13" spans="2:5" x14ac:dyDescent="0.15">
      <c r="D13" s="39" t="s">
        <v>122</v>
      </c>
      <c r="E13" s="39" t="s">
        <v>129</v>
      </c>
    </row>
    <row r="14" spans="2:5" x14ac:dyDescent="0.15">
      <c r="D14" s="39" t="s">
        <v>123</v>
      </c>
      <c r="E14" s="39" t="s">
        <v>129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22"/>
  <sheetViews>
    <sheetView workbookViewId="0">
      <selection activeCell="E16" sqref="E16"/>
    </sheetView>
  </sheetViews>
  <sheetFormatPr defaultRowHeight="13.5" x14ac:dyDescent="0.15"/>
  <cols>
    <col min="2" max="2" width="13.625" customWidth="1"/>
    <col min="3" max="3" width="13.75" customWidth="1"/>
  </cols>
  <sheetData>
    <row r="3" spans="2:7" x14ac:dyDescent="0.15">
      <c r="E3">
        <v>1</v>
      </c>
      <c r="F3" t="s">
        <v>25</v>
      </c>
    </row>
    <row r="4" spans="2:7" x14ac:dyDescent="0.15">
      <c r="G4" t="s">
        <v>26</v>
      </c>
    </row>
    <row r="5" spans="2:7" x14ac:dyDescent="0.15">
      <c r="G5" t="s">
        <v>27</v>
      </c>
    </row>
    <row r="12" spans="2:7" x14ac:dyDescent="0.15">
      <c r="B12" t="s">
        <v>79</v>
      </c>
      <c r="E12" t="s">
        <v>95</v>
      </c>
    </row>
    <row r="13" spans="2:7" x14ac:dyDescent="0.15">
      <c r="B13" t="s">
        <v>83</v>
      </c>
      <c r="E13" t="s">
        <v>96</v>
      </c>
      <c r="F13" t="s">
        <v>97</v>
      </c>
    </row>
    <row r="14" spans="2:7" x14ac:dyDescent="0.15">
      <c r="B14" t="s">
        <v>80</v>
      </c>
      <c r="C14" t="s">
        <v>81</v>
      </c>
      <c r="E14" t="s">
        <v>98</v>
      </c>
      <c r="F14" t="s">
        <v>99</v>
      </c>
    </row>
    <row r="15" spans="2:7" x14ac:dyDescent="0.15">
      <c r="B15" t="s">
        <v>82</v>
      </c>
      <c r="C15" t="s">
        <v>92</v>
      </c>
      <c r="E15" t="s">
        <v>100</v>
      </c>
      <c r="F15" t="s">
        <v>101</v>
      </c>
    </row>
    <row r="16" spans="2:7" x14ac:dyDescent="0.15">
      <c r="B16" t="s">
        <v>84</v>
      </c>
    </row>
    <row r="17" spans="2:3" x14ac:dyDescent="0.15">
      <c r="B17" t="s">
        <v>85</v>
      </c>
      <c r="C17" t="s">
        <v>86</v>
      </c>
    </row>
    <row r="19" spans="2:3" x14ac:dyDescent="0.15">
      <c r="B19" t="s">
        <v>87</v>
      </c>
    </row>
    <row r="20" spans="2:3" x14ac:dyDescent="0.15">
      <c r="B20" t="s">
        <v>88</v>
      </c>
      <c r="C20" t="s">
        <v>89</v>
      </c>
    </row>
    <row r="21" spans="2:3" x14ac:dyDescent="0.15">
      <c r="B21" t="s">
        <v>90</v>
      </c>
      <c r="C21" t="s">
        <v>91</v>
      </c>
    </row>
    <row r="22" spans="2:3" x14ac:dyDescent="0.15">
      <c r="B22" t="s">
        <v>93</v>
      </c>
      <c r="C22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B16" sqref="B16"/>
    </sheetView>
  </sheetViews>
  <sheetFormatPr defaultRowHeight="13.5" x14ac:dyDescent="0.15"/>
  <cols>
    <col min="1" max="1" width="22.375" style="1" customWidth="1"/>
    <col min="2" max="2" width="52.25" customWidth="1"/>
  </cols>
  <sheetData>
    <row r="1" spans="1:2" x14ac:dyDescent="0.15">
      <c r="A1" s="1">
        <f ca="1">NOW()</f>
        <v>43329.467237847224</v>
      </c>
    </row>
    <row r="6" spans="1:2" x14ac:dyDescent="0.15">
      <c r="A6" s="1">
        <v>42717.630455092592</v>
      </c>
      <c r="B6" t="s">
        <v>46</v>
      </c>
    </row>
    <row r="15" spans="1:2" x14ac:dyDescent="0.15">
      <c r="A15" s="1">
        <v>42726.720631597222</v>
      </c>
    </row>
    <row r="17" spans="1:2" ht="58.5" customHeight="1" x14ac:dyDescent="0.15">
      <c r="A17" s="1" t="s">
        <v>107</v>
      </c>
      <c r="B17" t="s">
        <v>108</v>
      </c>
    </row>
    <row r="18" spans="1:2" x14ac:dyDescent="0.15">
      <c r="B18" t="s">
        <v>109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B10"/>
  <sheetViews>
    <sheetView workbookViewId="0">
      <selection activeCell="B5" sqref="B5"/>
    </sheetView>
  </sheetViews>
  <sheetFormatPr defaultRowHeight="13.5" x14ac:dyDescent="0.15"/>
  <sheetData>
    <row r="4" spans="2:2" x14ac:dyDescent="0.15">
      <c r="B4" t="s">
        <v>50</v>
      </c>
    </row>
    <row r="6" spans="2:2" x14ac:dyDescent="0.15">
      <c r="B6" t="s">
        <v>47</v>
      </c>
    </row>
    <row r="8" spans="2:2" x14ac:dyDescent="0.15">
      <c r="B8" t="s">
        <v>48</v>
      </c>
    </row>
    <row r="10" spans="2:2" x14ac:dyDescent="0.15">
      <c r="B10" t="s">
        <v>49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E5"/>
  <sheetViews>
    <sheetView workbookViewId="0">
      <selection activeCell="E5" sqref="E5"/>
    </sheetView>
  </sheetViews>
  <sheetFormatPr defaultRowHeight="13.5" x14ac:dyDescent="0.15"/>
  <cols>
    <col min="2" max="2" width="18.875" customWidth="1"/>
    <col min="3" max="3" width="16.125" customWidth="1"/>
    <col min="4" max="4" width="31.375" customWidth="1"/>
    <col min="5" max="5" width="31.125" customWidth="1"/>
  </cols>
  <sheetData>
    <row r="4" spans="2:5" x14ac:dyDescent="0.15">
      <c r="B4" t="s">
        <v>64</v>
      </c>
      <c r="C4" t="s">
        <v>65</v>
      </c>
      <c r="D4" t="s">
        <v>67</v>
      </c>
      <c r="E4" t="s">
        <v>68</v>
      </c>
    </row>
    <row r="5" spans="2:5" ht="42" customHeight="1" x14ac:dyDescent="0.15">
      <c r="B5" t="s">
        <v>63</v>
      </c>
      <c r="C5" t="s">
        <v>66</v>
      </c>
      <c r="D5" s="23" t="s">
        <v>69</v>
      </c>
      <c r="E5" s="23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B7"/>
  <sheetViews>
    <sheetView workbookViewId="0">
      <selection activeCell="B9" sqref="B9"/>
    </sheetView>
  </sheetViews>
  <sheetFormatPr defaultRowHeight="13.5" x14ac:dyDescent="0.15"/>
  <sheetData>
    <row r="4" spans="2:2" x14ac:dyDescent="0.15">
      <c r="B4" t="s">
        <v>102</v>
      </c>
    </row>
    <row r="5" spans="2:2" x14ac:dyDescent="0.15">
      <c r="B5" t="s">
        <v>103</v>
      </c>
    </row>
    <row r="6" spans="2:2" x14ac:dyDescent="0.15">
      <c r="B6" t="s">
        <v>104</v>
      </c>
    </row>
    <row r="7" spans="2:2" x14ac:dyDescent="0.15">
      <c r="B7" t="s">
        <v>105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记录</vt:lpstr>
      <vt:lpstr>软件改动记录</vt:lpstr>
      <vt:lpstr>数据换算</vt:lpstr>
      <vt:lpstr>Sheet1</vt:lpstr>
      <vt:lpstr>参数设置</vt:lpstr>
      <vt:lpstr>测试记录</vt:lpstr>
      <vt:lpstr>硬件改动</vt:lpstr>
      <vt:lpstr>标志位</vt:lpstr>
      <vt:lpstr>测试发现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2018-08-17T08:30:04Z</dcterms:modified>
</cp:coreProperties>
</file>